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R\Desktop\메신저 다운로드\이우태\축동수질개선 정비\"/>
    </mc:Choice>
  </mc:AlternateContent>
  <xr:revisionPtr revIDLastSave="0" documentId="13_ncr:1_{DC0BFC2C-0249-4DC3-B1B2-E02AA8E6E61A}" xr6:coauthVersionLast="47" xr6:coauthVersionMax="47" xr10:uidLastSave="{00000000-0000-0000-0000-000000000000}"/>
  <bookViews>
    <workbookView xWindow="19545" yWindow="60" windowWidth="31335" windowHeight="15450" xr2:uid="{5D307221-6930-451F-8842-2D3814019675}"/>
  </bookViews>
  <sheets>
    <sheet name="표지" sheetId="1" r:id="rId1"/>
    <sheet name="원가계산서" sheetId="2" r:id="rId2"/>
    <sheet name="내역서총괄표" sheetId="3" r:id="rId3"/>
    <sheet name="내역서" sheetId="4" r:id="rId4"/>
    <sheet name="위치도" sheetId="14" r:id="rId5"/>
    <sheet name="일위대가총괄표" sheetId="5" r:id="rId6"/>
    <sheet name="일위대가" sheetId="6" r:id="rId7"/>
    <sheet name="호표" sheetId="16" r:id="rId8"/>
    <sheet name="단가산출총괄표" sheetId="7" r:id="rId9"/>
    <sheet name="단가산출" sheetId="8" r:id="rId10"/>
    <sheet name="기계경비총괄표" sheetId="9" r:id="rId11"/>
    <sheet name="기계경비" sheetId="10" r:id="rId12"/>
    <sheet name="기계경비적용기준" sheetId="11" r:id="rId13"/>
    <sheet name="자재단가" sheetId="12" r:id="rId14"/>
    <sheet name="노임단가" sheetId="13" r:id="rId15"/>
    <sheet name="사진대지" sheetId="15" r:id="rId16"/>
    <sheet name="공사기간 " sheetId="17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__lkm12435">#N/A</definedName>
    <definedName name="____NO81">[1]단가!$A$3:$H$65536</definedName>
    <definedName name="___lkm12435">#N/A</definedName>
    <definedName name="___NO81">[1]단가!$A$3:$H$65536</definedName>
    <definedName name="__lkm12435">#N/A</definedName>
    <definedName name="__NO81">[1]단가!$A$3:$H$65536</definedName>
    <definedName name="_1" localSheetId="15">'[2]2000시행총괄'!#REF!</definedName>
    <definedName name="_1" localSheetId="4">'[2]2000시행총괄'!#REF!</definedName>
    <definedName name="_1" localSheetId="7">'[3]2000시행총괄'!#REF!</definedName>
    <definedName name="_1">'[3]2000시행총괄'!#REF!</definedName>
    <definedName name="_12" localSheetId="15">#REF!</definedName>
    <definedName name="_12" localSheetId="4">#REF!</definedName>
    <definedName name="_12" localSheetId="7">#REF!</definedName>
    <definedName name="_12">#REF!</definedName>
    <definedName name="_13" localSheetId="15">[2]청하배수!#REF!</definedName>
    <definedName name="_13" localSheetId="4">[2]청하배수!#REF!</definedName>
    <definedName name="_13" localSheetId="7">[3]청하배수!#REF!</definedName>
    <definedName name="_13">[3]청하배수!#REF!</definedName>
    <definedName name="_A" localSheetId="4">#REF!</definedName>
    <definedName name="_A">#REF!</definedName>
    <definedName name="_Fill" localSheetId="15" hidden="1">#REF!</definedName>
    <definedName name="_Fill" localSheetId="4" hidden="1">#REF!</definedName>
    <definedName name="_Fill" localSheetId="7" hidden="1">#REF!</definedName>
    <definedName name="_Fill" hidden="1">#REF!</definedName>
    <definedName name="_lkm12435">#N/A</definedName>
    <definedName name="_NO81">[1]단가!$A$3:$H$65536</definedName>
    <definedName name="¸Þ´º">#N/A</definedName>
    <definedName name="\0" localSheetId="15">#REF!</definedName>
    <definedName name="\0" localSheetId="4">#REF!</definedName>
    <definedName name="\0" localSheetId="7">#REF!</definedName>
    <definedName name="\0">#REF!</definedName>
    <definedName name="\a">#N/A</definedName>
    <definedName name="\b" localSheetId="15">#REF!</definedName>
    <definedName name="\b" localSheetId="4">#REF!</definedName>
    <definedName name="\b" localSheetId="7">#REF!</definedName>
    <definedName name="\b">#REF!</definedName>
    <definedName name="\c">#N/A</definedName>
    <definedName name="\d">#N/A</definedName>
    <definedName name="\e" localSheetId="15">#REF!</definedName>
    <definedName name="\e" localSheetId="4">#REF!</definedName>
    <definedName name="\e" localSheetId="7">#REF!</definedName>
    <definedName name="\e">#REF!</definedName>
    <definedName name="\f" localSheetId="15">#REF!</definedName>
    <definedName name="\f" localSheetId="4">#REF!</definedName>
    <definedName name="\f" localSheetId="7">#REF!</definedName>
    <definedName name="\f">#REF!</definedName>
    <definedName name="\m">#N/A</definedName>
    <definedName name="\n">#N/A</definedName>
    <definedName name="\p" localSheetId="15">#REF!</definedName>
    <definedName name="\p" localSheetId="4">#REF!</definedName>
    <definedName name="\p" localSheetId="7">#REF!</definedName>
    <definedName name="\p">#REF!</definedName>
    <definedName name="\q" localSheetId="15">#REF!</definedName>
    <definedName name="\q" localSheetId="4">#REF!</definedName>
    <definedName name="\q" localSheetId="7">#REF!</definedName>
    <definedName name="\q">#REF!</definedName>
    <definedName name="\s" localSheetId="15">#REF!</definedName>
    <definedName name="\s" localSheetId="4">#REF!</definedName>
    <definedName name="\s" localSheetId="7">#REF!</definedName>
    <definedName name="\s">#REF!</definedName>
    <definedName name="\w" localSheetId="15">#REF!</definedName>
    <definedName name="\w" localSheetId="4">#REF!</definedName>
    <definedName name="\w" localSheetId="7">#REF!</definedName>
    <definedName name="\w">#REF!</definedName>
    <definedName name="\x" localSheetId="15">#REF!</definedName>
    <definedName name="\x" localSheetId="4">#REF!</definedName>
    <definedName name="\x" localSheetId="7">#REF!</definedName>
    <definedName name="\x">#REF!</definedName>
    <definedName name="\z" localSheetId="15">#REF!</definedName>
    <definedName name="\z" localSheetId="4">#REF!</definedName>
    <definedName name="\z" localSheetId="7">#REF!</definedName>
    <definedName name="\z">#REF!</definedName>
    <definedName name="¾_½_">#N/A</definedName>
    <definedName name="A" localSheetId="15">#REF!</definedName>
    <definedName name="A" localSheetId="4">#REF!</definedName>
    <definedName name="A" localSheetId="7">#REF!</definedName>
    <definedName name="A">#REF!</definedName>
    <definedName name="AB">#N/A</definedName>
    <definedName name="as" localSheetId="15">#REF!</definedName>
    <definedName name="as" localSheetId="4">#REF!</definedName>
    <definedName name="as" localSheetId="7">#REF!</definedName>
    <definedName name="as">#REF!</definedName>
    <definedName name="B" localSheetId="4">#REF!</definedName>
    <definedName name="B">#REF!</definedName>
    <definedName name="bb">#REF!</definedName>
    <definedName name="BGF" localSheetId="4">[4]시험물량!#REF!</definedName>
    <definedName name="BGF">[4]시험물량!#REF!</definedName>
    <definedName name="bgff">[4]시험물량!#REF!</definedName>
    <definedName name="BLT" localSheetId="15">#REF!</definedName>
    <definedName name="BLT" localSheetId="4">#REF!</definedName>
    <definedName name="BLT" localSheetId="7">#REF!</definedName>
    <definedName name="BLT">#REF!</definedName>
    <definedName name="BV" localSheetId="15">#REF!</definedName>
    <definedName name="BV" localSheetId="4">#REF!</definedName>
    <definedName name="BV" localSheetId="7">#REF!</definedName>
    <definedName name="BV">#REF!</definedName>
    <definedName name="CR" localSheetId="15">#REF!</definedName>
    <definedName name="CR" localSheetId="4">#REF!</definedName>
    <definedName name="CR" localSheetId="7">#REF!</definedName>
    <definedName name="CR">#REF!</definedName>
    <definedName name="DATA">#N/A</definedName>
    <definedName name="DEW" localSheetId="4">[5]단가일람!#REF!</definedName>
    <definedName name="DEW">[5]단가일람!#REF!</definedName>
    <definedName name="dfdkjf" localSheetId="15">#REF!</definedName>
    <definedName name="dfdkjf" localSheetId="4">#REF!</definedName>
    <definedName name="dfdkjf" localSheetId="7">#REF!</definedName>
    <definedName name="dfdkjf">#REF!</definedName>
    <definedName name="dlsqndla" localSheetId="4">#REF!</definedName>
    <definedName name="dlsqndla">#REF!</definedName>
    <definedName name="DSVP" localSheetId="15">#REF!</definedName>
    <definedName name="DSVP" localSheetId="4">#REF!</definedName>
    <definedName name="DSVP" localSheetId="7">#REF!</definedName>
    <definedName name="DSVP">#REF!</definedName>
    <definedName name="ff" localSheetId="15" hidden="1">#REF!</definedName>
    <definedName name="ff" localSheetId="4" hidden="1">#REF!</definedName>
    <definedName name="ff" localSheetId="7" hidden="1">#REF!</definedName>
    <definedName name="ff" hidden="1">#REF!</definedName>
    <definedName name="HAF" localSheetId="15">#REF!</definedName>
    <definedName name="HAF" localSheetId="4">#REF!</definedName>
    <definedName name="HAF" localSheetId="7">#REF!</definedName>
    <definedName name="HAF">#REF!</definedName>
    <definedName name="HBV" localSheetId="15">#REF!</definedName>
    <definedName name="HBV" localSheetId="4">#REF!</definedName>
    <definedName name="HBV" localSheetId="7">#REF!</definedName>
    <definedName name="HBV">#REF!</definedName>
    <definedName name="HCR" localSheetId="15">#REF!</definedName>
    <definedName name="HCR" localSheetId="4">#REF!</definedName>
    <definedName name="HCR" localSheetId="7">#REF!</definedName>
    <definedName name="HCR">#REF!</definedName>
    <definedName name="HDATA">#N/A</definedName>
    <definedName name="HDSVP" localSheetId="15">#REF!</definedName>
    <definedName name="HDSVP" localSheetId="4">#REF!</definedName>
    <definedName name="HDSVP" localSheetId="7">#REF!</definedName>
    <definedName name="HDSVP">#REF!</definedName>
    <definedName name="HHAF" localSheetId="15">#REF!</definedName>
    <definedName name="HHAF" localSheetId="4">#REF!</definedName>
    <definedName name="HHAF" localSheetId="7">#REF!</definedName>
    <definedName name="HHAF">#REF!</definedName>
    <definedName name="HHMF" localSheetId="15">#REF!</definedName>
    <definedName name="HHMF" localSheetId="4">#REF!</definedName>
    <definedName name="HHMF" localSheetId="7">#REF!</definedName>
    <definedName name="HHMF">#REF!</definedName>
    <definedName name="HMF" localSheetId="15">#REF!</definedName>
    <definedName name="HMF" localSheetId="4">#REF!</definedName>
    <definedName name="HMF" localSheetId="7">#REF!</definedName>
    <definedName name="HMF">#REF!</definedName>
    <definedName name="HMOTOR" localSheetId="15">#REF!</definedName>
    <definedName name="HMOTOR" localSheetId="4">#REF!</definedName>
    <definedName name="HMOTOR" localSheetId="7">#REF!</definedName>
    <definedName name="HMOTOR">#REF!</definedName>
    <definedName name="HPUMP" localSheetId="15">#REF!</definedName>
    <definedName name="HPUMP" localSheetId="4">#REF!</definedName>
    <definedName name="HPUMP" localSheetId="7">#REF!</definedName>
    <definedName name="HPUMP">#REF!</definedName>
    <definedName name="HSV" localSheetId="15">#REF!</definedName>
    <definedName name="HSV" localSheetId="4">#REF!</definedName>
    <definedName name="HSV" localSheetId="7">#REF!</definedName>
    <definedName name="HSV">#REF!</definedName>
    <definedName name="HVAFP" localSheetId="15">#REF!</definedName>
    <definedName name="HVAFP" localSheetId="4">#REF!</definedName>
    <definedName name="HVAFP" localSheetId="7">#REF!</definedName>
    <definedName name="HVAFP">#REF!</definedName>
    <definedName name="HVMF" localSheetId="15">#REF!</definedName>
    <definedName name="HVMF" localSheetId="4">#REF!</definedName>
    <definedName name="HVMF" localSheetId="7">#REF!</definedName>
    <definedName name="HVMF">#REF!</definedName>
    <definedName name="HWEI">#N/A</definedName>
    <definedName name="IL">#N/A</definedName>
    <definedName name="K4C57" localSheetId="4">#REF!</definedName>
    <definedName name="K4C57">#REF!</definedName>
    <definedName name="m90p4w" localSheetId="4">[6]경지헐기!$J$172:$W$178</definedName>
    <definedName name="m90p4w">[6]경지헐기!$J$172:$W$178</definedName>
    <definedName name="MOTOR" localSheetId="15">#REF!</definedName>
    <definedName name="MOTOR" localSheetId="4">#REF!</definedName>
    <definedName name="MOTOR" localSheetId="7">#REF!</definedName>
    <definedName name="MOTOR">#REF!</definedName>
    <definedName name="º¹__">#N/A</definedName>
    <definedName name="_xlnm.Print_Area" localSheetId="11">기계경비!$B$1:$AD$10</definedName>
    <definedName name="_xlnm.Print_Area" localSheetId="10">기계경비총괄표!$B$1:$I$4</definedName>
    <definedName name="_xlnm.Print_Area" localSheetId="3">내역서!$B$1:$O$18</definedName>
    <definedName name="_xlnm.Print_Area" localSheetId="2">내역서총괄표!$B$1:$K$24</definedName>
    <definedName name="_xlnm.Print_Area" localSheetId="14">노임단가!$B$1:$G$9</definedName>
    <definedName name="_xlnm.Print_Area" localSheetId="9">단가산출!$B$2:$EO$84</definedName>
    <definedName name="_xlnm.Print_Area" localSheetId="8">단가산출총괄표!$B$1:$J$6</definedName>
    <definedName name="_xlnm.Print_Area" localSheetId="15">#REF!</definedName>
    <definedName name="_xlnm.Print_Area" localSheetId="1">원가계산서!$B$1:$H$33</definedName>
    <definedName name="_xlnm.Print_Area" localSheetId="4">위치도!$A$1:$L$38</definedName>
    <definedName name="_xlnm.Print_Area" localSheetId="6">일위대가!$B$2:$O$25</definedName>
    <definedName name="_xlnm.Print_Area" localSheetId="5">일위대가총괄표!$B$1:$J$9</definedName>
    <definedName name="_xlnm.Print_Area" localSheetId="13">자재단가!$B$2:$S$5</definedName>
    <definedName name="_xlnm.Print_Area" localSheetId="7">호표!$A$1:$M$22</definedName>
    <definedName name="_xlnm.Print_Area">#REF!</definedName>
    <definedName name="PRINT_AREA_MI" localSheetId="15">#REF!</definedName>
    <definedName name="PRINT_AREA_MI" localSheetId="4">#REF!</definedName>
    <definedName name="PRINT_AREA_MI" localSheetId="7">#REF!</definedName>
    <definedName name="PRINT_AREA_MI">#REF!</definedName>
    <definedName name="_xlnm.Print_Titles" localSheetId="11">기계경비!$1:$3</definedName>
    <definedName name="_xlnm.Print_Titles" localSheetId="10">기계경비총괄표!$1:$3</definedName>
    <definedName name="_xlnm.Print_Titles" localSheetId="3">내역서!$1:$4</definedName>
    <definedName name="_xlnm.Print_Titles" localSheetId="2">내역서총괄표!$1:$3</definedName>
    <definedName name="_xlnm.Print_Titles" localSheetId="14">노임단가!$1:$3</definedName>
    <definedName name="_xlnm.Print_Titles" localSheetId="9">단가산출!$1:$3</definedName>
    <definedName name="_xlnm.Print_Titles" localSheetId="8">단가산출총괄표!$1:$3</definedName>
    <definedName name="_xlnm.Print_Titles" localSheetId="15">#REF!</definedName>
    <definedName name="_xlnm.Print_Titles" localSheetId="1">원가계산서!$1:$3</definedName>
    <definedName name="_xlnm.Print_Titles" localSheetId="4">#REF!</definedName>
    <definedName name="_xlnm.Print_Titles" localSheetId="6">일위대가!$1:$4</definedName>
    <definedName name="_xlnm.Print_Titles" localSheetId="5">일위대가총괄표!$1:$3</definedName>
    <definedName name="_xlnm.Print_Titles" localSheetId="13">자재단가!$1:$4</definedName>
    <definedName name="_xlnm.Print_Titles" localSheetId="7">#REF!</definedName>
    <definedName name="_xlnm.Print_Titles">#REF!</definedName>
    <definedName name="Print_Titles_MI" localSheetId="15">#REF!</definedName>
    <definedName name="Print_Titles_MI" localSheetId="4">#REF!</definedName>
    <definedName name="Print_Titles_MI" localSheetId="7">#REF!</definedName>
    <definedName name="Print_Titles_MI">#REF!</definedName>
    <definedName name="PUMP" localSheetId="15">#REF!</definedName>
    <definedName name="PUMP" localSheetId="4">#REF!</definedName>
    <definedName name="PUMP" localSheetId="7">#REF!</definedName>
    <definedName name="PUMP">#REF!</definedName>
    <definedName name="q" localSheetId="4">'[7]자재집계(경지)'!$A$2:$M$40</definedName>
    <definedName name="q">'[7]자재집계(경지)'!$A$2:$M$40</definedName>
    <definedName name="_xlnm.Recorder" localSheetId="15">#REF!</definedName>
    <definedName name="_xlnm.Recorder" localSheetId="4">#REF!</definedName>
    <definedName name="_xlnm.Recorder" localSheetId="7">#REF!</definedName>
    <definedName name="_xlnm.Recorder">#REF!</definedName>
    <definedName name="RLCKJII" localSheetId="4">#REF!</definedName>
    <definedName name="RLCKJII">#REF!</definedName>
    <definedName name="RLFDR" localSheetId="4">#REF!</definedName>
    <definedName name="RLFDR">#REF!</definedName>
    <definedName name="rt" localSheetId="15">#REF!</definedName>
    <definedName name="rt" localSheetId="4">#REF!</definedName>
    <definedName name="rt" localSheetId="7">#REF!</definedName>
    <definedName name="rt">#REF!</definedName>
    <definedName name="S" localSheetId="15">[2]청하배수!#REF!</definedName>
    <definedName name="S" localSheetId="4">[2]청하배수!#REF!</definedName>
    <definedName name="S" localSheetId="7">[3]청하배수!#REF!</definedName>
    <definedName name="S">[3]청하배수!#REF!</definedName>
    <definedName name="Sº_°æ°³¿_">#N/A</definedName>
    <definedName name="SV" localSheetId="15">#REF!</definedName>
    <definedName name="SV" localSheetId="4">#REF!</definedName>
    <definedName name="SV" localSheetId="7">#REF!</definedName>
    <definedName name="SV">#REF!</definedName>
    <definedName name="VAFP" localSheetId="15">#REF!</definedName>
    <definedName name="VAFP" localSheetId="4">#REF!</definedName>
    <definedName name="VAFP" localSheetId="7">#REF!</definedName>
    <definedName name="VAFP">#REF!</definedName>
    <definedName name="VBV" localSheetId="15">#REF!</definedName>
    <definedName name="VBV" localSheetId="4">#REF!</definedName>
    <definedName name="VBV" localSheetId="7">#REF!</definedName>
    <definedName name="VBV">#REF!</definedName>
    <definedName name="VCR" localSheetId="15">#REF!</definedName>
    <definedName name="VCR" localSheetId="4">#REF!</definedName>
    <definedName name="VCR" localSheetId="7">#REF!</definedName>
    <definedName name="VCR">#REF!</definedName>
    <definedName name="VDATA">#N/A</definedName>
    <definedName name="VDSVP" localSheetId="15">#REF!</definedName>
    <definedName name="VDSVP" localSheetId="4">#REF!</definedName>
    <definedName name="VDSVP" localSheetId="7">#REF!</definedName>
    <definedName name="VDSVP">#REF!</definedName>
    <definedName name="VHAF" localSheetId="15">#REF!</definedName>
    <definedName name="VHAF" localSheetId="4">#REF!</definedName>
    <definedName name="VHAF" localSheetId="7">#REF!</definedName>
    <definedName name="VHAF">#REF!</definedName>
    <definedName name="VHMF" localSheetId="15">#REF!</definedName>
    <definedName name="VHMF" localSheetId="4">#REF!</definedName>
    <definedName name="VHMF" localSheetId="7">#REF!</definedName>
    <definedName name="VHMF">#REF!</definedName>
    <definedName name="VMF" localSheetId="15">#REF!</definedName>
    <definedName name="VMF" localSheetId="4">#REF!</definedName>
    <definedName name="VMF" localSheetId="7">#REF!</definedName>
    <definedName name="VMF">#REF!</definedName>
    <definedName name="VMOTOR" localSheetId="15">#REF!</definedName>
    <definedName name="VMOTOR" localSheetId="4">#REF!</definedName>
    <definedName name="VMOTOR" localSheetId="7">#REF!</definedName>
    <definedName name="VMOTOR">#REF!</definedName>
    <definedName name="VPUMP" localSheetId="15">#REF!</definedName>
    <definedName name="VPUMP" localSheetId="4">#REF!</definedName>
    <definedName name="VPUMP" localSheetId="7">#REF!</definedName>
    <definedName name="VPUMP">#REF!</definedName>
    <definedName name="VSV" localSheetId="15">#REF!</definedName>
    <definedName name="VSV" localSheetId="4">#REF!</definedName>
    <definedName name="VSV" localSheetId="7">#REF!</definedName>
    <definedName name="VSV">#REF!</definedName>
    <definedName name="VVAFP" localSheetId="15">#REF!</definedName>
    <definedName name="VVAFP" localSheetId="4">#REF!</definedName>
    <definedName name="VVAFP" localSheetId="7">#REF!</definedName>
    <definedName name="VVAFP">#REF!</definedName>
    <definedName name="VVMF" localSheetId="15">#REF!</definedName>
    <definedName name="VVMF" localSheetId="4">#REF!</definedName>
    <definedName name="VVMF" localSheetId="7">#REF!</definedName>
    <definedName name="VVMF">#REF!</definedName>
    <definedName name="VWEI">#N/A</definedName>
    <definedName name="WEI">#N/A</definedName>
    <definedName name="Z_00816F97_2928_4C8C_9301_EA5C07316997_.wvu.PrintArea" localSheetId="7" hidden="1">호표!$A$1:$M$5</definedName>
    <definedName name="Z_00816F97_2928_4C8C_9301_EA5C07316997_.wvu.PrintTitles" localSheetId="7" hidden="1">호표!$4:$5</definedName>
    <definedName name="zxja" localSheetId="4">#REF!</definedName>
    <definedName name="zxja">#REF!</definedName>
    <definedName name="ㄱ" localSheetId="4">[8]도로토공공사비!$J$20</definedName>
    <definedName name="ㄱ">[8]도로토공공사비!$J$20</definedName>
    <definedName name="ㄱㄱ5" localSheetId="4">#REF!</definedName>
    <definedName name="ㄱㄱ5">#REF!</definedName>
    <definedName name="ㄱㄱㅎㄷ" localSheetId="4">#REF!</definedName>
    <definedName name="ㄱㄱㅎㄷ">#REF!</definedName>
    <definedName name="ㄱㄳ" localSheetId="4">#REF!</definedName>
    <definedName name="ㄱㄳ">#REF!</definedName>
    <definedName name="ㄱㄷㅎㄷ" localSheetId="4">#REF!</definedName>
    <definedName name="ㄱㄷㅎㄷ">#REF!</definedName>
    <definedName name="ㄱㄹ" localSheetId="4">#REF!</definedName>
    <definedName name="ㄱㄹ">#REF!</definedName>
    <definedName name="가" localSheetId="4">#REF!</definedName>
    <definedName name="가">#REF!</definedName>
    <definedName name="가격" localSheetId="4">[9]대가!$A$6:$L$912</definedName>
    <definedName name="가격">[9]대가!$A$6:$L$912</definedName>
    <definedName name="가곡" localSheetId="4">'[7]자재집계(경지)'!$A$2:$M$40</definedName>
    <definedName name="가곡">'[7]자재집계(경지)'!$A$2:$M$40</definedName>
    <definedName name="가곡용간" localSheetId="4">[10]자재조서!#REF!</definedName>
    <definedName name="가곡용간">[10]자재조서!#REF!</definedName>
    <definedName name="가설경비" localSheetId="4">[11]가설공사비!$L$22</definedName>
    <definedName name="가설경비">[11]가설공사비!$L$22</definedName>
    <definedName name="가설노무비" localSheetId="4">[11]가설공사비!$H$22</definedName>
    <definedName name="가설노무비">[11]가설공사비!$H$22</definedName>
    <definedName name="가설재료비" localSheetId="4">[11]가설공사비!$J$22</definedName>
    <definedName name="가설재료비">[11]가설공사비!$J$22</definedName>
    <definedName name="가제당경비">[12]가제당공사비!$L$19</definedName>
    <definedName name="가제당노무비">[12]가제당공사비!$H$19</definedName>
    <definedName name="가제당재료비">[12]가제당공사비!$J$19</definedName>
    <definedName name="갈빌1호" localSheetId="15">#REF!</definedName>
    <definedName name="갈빌1호" localSheetId="4">#REF!</definedName>
    <definedName name="갈빌1호" localSheetId="7">#REF!</definedName>
    <definedName name="갈빌1호">#REF!</definedName>
    <definedName name="갈빌2호" localSheetId="15">#REF!</definedName>
    <definedName name="갈빌2호" localSheetId="4">#REF!</definedName>
    <definedName name="갈빌2호" localSheetId="7">#REF!</definedName>
    <definedName name="갈빌2호">#REF!</definedName>
    <definedName name="갈빌3호" localSheetId="15">#REF!</definedName>
    <definedName name="갈빌3호" localSheetId="4">#REF!</definedName>
    <definedName name="갈빌3호" localSheetId="7">#REF!</definedName>
    <definedName name="갈빌3호">#REF!</definedName>
    <definedName name="감독" localSheetId="4">'[7]자재집계(경지)'!$A$2:$M$40</definedName>
    <definedName name="감독">'[7]자재집계(경지)'!$A$2:$M$40</definedName>
    <definedName name="감리" localSheetId="4">#REF!</definedName>
    <definedName name="감리">#REF!</definedName>
    <definedName name="감리1" localSheetId="4">[10]자재조서!#REF!</definedName>
    <definedName name="감리1">[10]자재조서!#REF!</definedName>
    <definedName name="감리3" localSheetId="4">#REF!</definedName>
    <definedName name="감리3">#REF!</definedName>
    <definedName name="감리4" localSheetId="4">[5]단가일람!#REF!</definedName>
    <definedName name="감리4">[5]단가일람!#REF!</definedName>
    <definedName name="감리비" localSheetId="4">'[13]암거(내역)'!$L$58:$AD$62</definedName>
    <definedName name="감리비">'[13]암거(내역)'!$L$58:$AD$62</definedName>
    <definedName name="강25" localSheetId="4">#REF!</definedName>
    <definedName name="강25">#REF!</definedName>
    <definedName name="강문" localSheetId="4">[5]단가일람!#REF!</definedName>
    <definedName name="강문">[5]단가일람!#REF!</definedName>
    <definedName name="강문용수로" localSheetId="4">#REF!</definedName>
    <definedName name="강문용수로">#REF!</definedName>
    <definedName name="개거덮개" localSheetId="4">#REF!</definedName>
    <definedName name="개거덮개">#REF!</definedName>
    <definedName name="개거재료" localSheetId="4">#REF!</definedName>
    <definedName name="개거재료">#REF!</definedName>
    <definedName name="개거총" localSheetId="4">#REF!</definedName>
    <definedName name="개거총">#REF!</definedName>
    <definedName name="개거타이" localSheetId="4">#REF!</definedName>
    <definedName name="개거타이">#REF!</definedName>
    <definedName name="개거타일" localSheetId="4">#REF!</definedName>
    <definedName name="개거타일">#REF!</definedName>
    <definedName name="개거헐기" localSheetId="4">#REF!</definedName>
    <definedName name="개거헐기">#REF!</definedName>
    <definedName name="거푸집" localSheetId="4">#REF!</definedName>
    <definedName name="거푸집">#REF!</definedName>
    <definedName name="거ㅗㄳ5ㅓ" localSheetId="4">#REF!</definedName>
    <definedName name="거ㅗㄳ5ㅓ">#REF!</definedName>
    <definedName name="거ㅜㄹ혀ㅓ" localSheetId="4">#REF!</definedName>
    <definedName name="거ㅜㄹ혀ㅓ">#REF!</definedName>
    <definedName name="경" localSheetId="4">#REF!</definedName>
    <definedName name="경">#REF!</definedName>
    <definedName name="경비" localSheetId="4">[1]단가!$A$3:$H$65536</definedName>
    <definedName name="경비">[1]단가!$A$3:$H$65536</definedName>
    <definedName name="경상" localSheetId="4">#REF!</definedName>
    <definedName name="경상">#REF!</definedName>
    <definedName name="경지자재" localSheetId="4">'[7]자재집계(경지)'!$A$2:$M$40</definedName>
    <definedName name="경지자재">'[7]자재집계(경지)'!$A$2:$M$40</definedName>
    <definedName name="경지헐기" localSheetId="4">[6]경지헐기!$J$172:$W$178</definedName>
    <definedName name="경지헐기">[6]경지헐기!$J$172:$W$178</definedName>
    <definedName name="계" localSheetId="4">#REF!</definedName>
    <definedName name="계">#REF!</definedName>
    <definedName name="계산" localSheetId="4">[10]자재조서!#REF!</definedName>
    <definedName name="계산">[10]자재조서!#REF!</definedName>
    <definedName name="계수" localSheetId="4">[9]대가!$A$6:$L$912</definedName>
    <definedName name="계수">[9]대가!$A$6:$L$912</definedName>
    <definedName name="계획" localSheetId="4">#REF!</definedName>
    <definedName name="계획">#REF!</definedName>
    <definedName name="고공" localSheetId="4">#REF!</definedName>
    <definedName name="고공">#REF!</definedName>
    <definedName name="고대" localSheetId="4">#REF!</definedName>
    <definedName name="고대">#REF!</definedName>
    <definedName name="고속" localSheetId="4">#REF!</definedName>
    <definedName name="고속">#REF!</definedName>
    <definedName name="곳" localSheetId="4">#REF!</definedName>
    <definedName name="곳">#REF!</definedName>
    <definedName name="공감" localSheetId="4">[5]단가일람!#REF!</definedName>
    <definedName name="공감">[5]단가일람!#REF!</definedName>
    <definedName name="공감비" localSheetId="4">[4]시험물량!#REF!</definedName>
    <definedName name="공감비">[4]시험물량!#REF!</definedName>
    <definedName name="공동이용내용" localSheetId="4">#REF!</definedName>
    <definedName name="공동이용내용">#REF!</definedName>
    <definedName name="공동이용총" localSheetId="4">#REF!</definedName>
    <definedName name="공동이용총">#REF!</definedName>
    <definedName name="공사" localSheetId="4">[5]단가일람!#REF!</definedName>
    <definedName name="공사">[5]단가일람!#REF!</definedName>
    <definedName name="공사단가" localSheetId="4">[5]단가일람!#REF!</definedName>
    <definedName name="공사단가">[5]단가일람!#REF!</definedName>
    <definedName name="공사비수량이동조서" localSheetId="15">#REF!</definedName>
    <definedName name="공사비수량이동조서" localSheetId="4">#REF!</definedName>
    <definedName name="공사비수량이동조서" localSheetId="7">#REF!</definedName>
    <definedName name="공사비수량이동조서">#REF!</definedName>
    <definedName name="공사비증감" localSheetId="15">#REF!</definedName>
    <definedName name="공사비증감" localSheetId="4">#REF!</definedName>
    <definedName name="공사비증감" localSheetId="7">#REF!</definedName>
    <definedName name="공사비증감">#REF!</definedName>
    <definedName name="공사자재" localSheetId="4">[5]단가일람!#REF!</definedName>
    <definedName name="공사자재">[5]단가일람!#REF!</definedName>
    <definedName name="공정" localSheetId="4">#REF!</definedName>
    <definedName name="공정">#REF!</definedName>
    <definedName name="공정표" localSheetId="4">[10]자재조서!#REF!</definedName>
    <definedName name="공정표">[10]자재조서!#REF!</definedName>
    <definedName name="공종구분">#N/A</definedName>
    <definedName name="과멀" localSheetId="4">[10]자재조서!#REF!</definedName>
    <definedName name="과멀">[10]자재조서!#REF!</definedName>
    <definedName name="관" localSheetId="4">#REF!</definedName>
    <definedName name="관">#REF!</definedName>
    <definedName name="관기초" localSheetId="4">#REF!</definedName>
    <definedName name="관기초">#REF!</definedName>
    <definedName name="관로연장거리" localSheetId="15">#REF!</definedName>
    <definedName name="관로연장거리" localSheetId="4">#REF!</definedName>
    <definedName name="관로연장거리" localSheetId="7">#REF!</definedName>
    <definedName name="관로연장거리">#REF!</definedName>
    <definedName name="관리" localSheetId="4">[14]암거!$A$9:$M$15</definedName>
    <definedName name="관리">[14]암거!$A$9:$M$15</definedName>
    <definedName name="관리1" localSheetId="4">#REF!</definedName>
    <definedName name="관리1">#REF!</definedName>
    <definedName name="관리비" localSheetId="4">[14]암거!$A$9:$M$15</definedName>
    <definedName name="관리비">[14]암거!$A$9:$M$15</definedName>
    <definedName name="관정지반고" localSheetId="15">#REF!</definedName>
    <definedName name="관정지반고" localSheetId="4">#REF!</definedName>
    <definedName name="관정지반고" localSheetId="7">#REF!</definedName>
    <definedName name="관정지반고">#REF!</definedName>
    <definedName name="교햐ㅕ" localSheetId="4">#REF!</definedName>
    <definedName name="교햐ㅕ">#REF!</definedName>
    <definedName name="구" localSheetId="4">#REF!</definedName>
    <definedName name="구">#REF!</definedName>
    <definedName name="국가" localSheetId="4">'[7]자재집계(병행)'!$A$2:$M$47</definedName>
    <definedName name="국가">'[7]자재집계(병행)'!$A$2:$M$47</definedName>
    <definedName name="군유1" localSheetId="15">#REF!</definedName>
    <definedName name="군유1" localSheetId="4">#REF!</definedName>
    <definedName name="군유1" localSheetId="7">#REF!</definedName>
    <definedName name="군유1">#REF!</definedName>
    <definedName name="군유2" localSheetId="15">#REF!</definedName>
    <definedName name="군유2" localSheetId="4">#REF!</definedName>
    <definedName name="군유2" localSheetId="7">#REF!</definedName>
    <definedName name="군유2">#REF!</definedName>
    <definedName name="군유3" localSheetId="15">#REF!</definedName>
    <definedName name="군유3" localSheetId="4">#REF!</definedName>
    <definedName name="군유3" localSheetId="7">#REF!</definedName>
    <definedName name="군유3">#REF!</definedName>
    <definedName name="군유4" localSheetId="15">#REF!</definedName>
    <definedName name="군유4" localSheetId="4">#REF!</definedName>
    <definedName name="군유4" localSheetId="7">#REF!</definedName>
    <definedName name="군유4">#REF!</definedName>
    <definedName name="군유5" localSheetId="15">#REF!</definedName>
    <definedName name="군유5" localSheetId="4">#REF!</definedName>
    <definedName name="군유5" localSheetId="7">#REF!</definedName>
    <definedName name="군유5">#REF!</definedName>
    <definedName name="군유6" localSheetId="15">#REF!</definedName>
    <definedName name="군유6" localSheetId="4">#REF!</definedName>
    <definedName name="군유6" localSheetId="7">#REF!</definedName>
    <definedName name="군유6">#REF!</definedName>
    <definedName name="군유7" localSheetId="15">#REF!</definedName>
    <definedName name="군유7" localSheetId="4">#REF!</definedName>
    <definedName name="군유7" localSheetId="7">#REF!</definedName>
    <definedName name="군유7">#REF!</definedName>
    <definedName name="금곡" localSheetId="4">[8]여수토공사비!$H$66</definedName>
    <definedName name="금곡">[8]여수토공사비!$H$66</definedName>
    <definedName name="급수관총" localSheetId="4">#REF!</definedName>
    <definedName name="급수관총">#REF!</definedName>
    <definedName name="기냥" localSheetId="15">#REF!</definedName>
    <definedName name="기냥" localSheetId="4">#REF!</definedName>
    <definedName name="기냥" localSheetId="7">#REF!</definedName>
    <definedName name="기냥">#REF!</definedName>
    <definedName name="기초데이타" localSheetId="15">#REF!</definedName>
    <definedName name="기초데이타" localSheetId="4">#REF!</definedName>
    <definedName name="기초데이타" localSheetId="7">#REF!</definedName>
    <definedName name="기초데이타">#REF!</definedName>
    <definedName name="기초모래" localSheetId="15">#REF!</definedName>
    <definedName name="기초모래" localSheetId="4">#REF!</definedName>
    <definedName name="기초모래" localSheetId="7">#REF!</definedName>
    <definedName name="기초모래">#REF!</definedName>
    <definedName name="기초처리경비">[12]기초처리공사비!$L$18</definedName>
    <definedName name="기초처리노무비">[12]기초처리공사비!$H$18</definedName>
    <definedName name="기초처리재료비">[12]기초처리공사비!$J$18</definedName>
    <definedName name="기타" localSheetId="4">[15]용수로조직!$Z$1</definedName>
    <definedName name="기타">[15]용수로조직!$Z$1</definedName>
    <definedName name="긴창배" localSheetId="4">[14]암거!$A$9:$M$15</definedName>
    <definedName name="긴창배">[14]암거!$A$9:$M$15</definedName>
    <definedName name="김" localSheetId="4">#REF!</definedName>
    <definedName name="김">#REF!</definedName>
    <definedName name="ㄳㄷㅈ" localSheetId="4">#REF!</definedName>
    <definedName name="ㄳㄷㅈ">#REF!</definedName>
    <definedName name="ㄳㅎ3ㅈㄷ" localSheetId="4">#REF!</definedName>
    <definedName name="ㄳㅎ3ㅈㄷ">#REF!</definedName>
    <definedName name="ㄳㅎ뎔" localSheetId="4">'[13]암거(내역)'!$I$27:$AG$30</definedName>
    <definedName name="ㄳㅎ뎔">'[13]암거(내역)'!$I$27:$AG$30</definedName>
    <definedName name="나" localSheetId="4">#REF!</definedName>
    <definedName name="나">#REF!</definedName>
    <definedName name="남산1호" localSheetId="15">#REF!</definedName>
    <definedName name="남산1호" localSheetId="4">#REF!</definedName>
    <definedName name="남산1호" localSheetId="7">#REF!</definedName>
    <definedName name="남산1호">#REF!</definedName>
    <definedName name="남산2호" localSheetId="15">#REF!</definedName>
    <definedName name="남산2호" localSheetId="4">#REF!</definedName>
    <definedName name="남산2호" localSheetId="7">#REF!</definedName>
    <definedName name="남산2호">#REF!</definedName>
    <definedName name="내역" localSheetId="4">[6]경지헐기!$J$172:$W$178</definedName>
    <definedName name="내역">[6]경지헐기!$J$172:$W$178</definedName>
    <definedName name="내역1" localSheetId="4">'[13]암거(내역)'!$I$27:$AG$30</definedName>
    <definedName name="내역1">'[13]암거(내역)'!$I$27:$AG$30</definedName>
    <definedName name="내역3" localSheetId="4">'[13]암거(내역)'!$L$58:$AD$62</definedName>
    <definedName name="내역3">'[13]암거(내역)'!$L$58:$AD$62</definedName>
    <definedName name="내역5" localSheetId="4">[10]자재조서!#REF!</definedName>
    <definedName name="내역5">[10]자재조서!#REF!</definedName>
    <definedName name="노곡1호" localSheetId="15">#REF!</definedName>
    <definedName name="노곡1호" localSheetId="4">#REF!</definedName>
    <definedName name="노곡1호" localSheetId="7">#REF!</definedName>
    <definedName name="노곡1호">#REF!</definedName>
    <definedName name="노곡2호" localSheetId="15">#REF!</definedName>
    <definedName name="노곡2호" localSheetId="4">#REF!</definedName>
    <definedName name="노곡2호" localSheetId="7">#REF!</definedName>
    <definedName name="노곡2호">#REF!</definedName>
    <definedName name="노곡3호" localSheetId="15">#REF!</definedName>
    <definedName name="노곡3호" localSheetId="4">#REF!</definedName>
    <definedName name="노곡3호" localSheetId="7">#REF!</definedName>
    <definedName name="노곡3호">#REF!</definedName>
    <definedName name="노곡4호" localSheetId="15">#REF!</definedName>
    <definedName name="노곡4호" localSheetId="4">#REF!</definedName>
    <definedName name="노곡4호" localSheetId="7">#REF!</definedName>
    <definedName name="노곡4호">#REF!</definedName>
    <definedName name="노무임" localSheetId="4">[5]단가일람!#REF!</definedName>
    <definedName name="노무임">[5]단가일람!#REF!</definedName>
    <definedName name="노이" localSheetId="4">[5]단가일람!#REF!</definedName>
    <definedName name="노이">[5]단가일람!#REF!</definedName>
    <definedName name="노임" localSheetId="4">[5]단가일람!#REF!</definedName>
    <definedName name="노임">[5]단가일람!#REF!</definedName>
    <definedName name="노임." localSheetId="4">'[13]암거(내역)'!$L$58:$AD$62</definedName>
    <definedName name="노임.">'[13]암거(내역)'!$L$58:$AD$62</definedName>
    <definedName name="노임1" localSheetId="4">#REF!</definedName>
    <definedName name="노임1">#REF!</definedName>
    <definedName name="노임2" localSheetId="4">'[13]암거(내역)'!$L$58:$AD$62</definedName>
    <definedName name="노임2">'[13]암거(내역)'!$L$58:$AD$62</definedName>
    <definedName name="노임3" localSheetId="4">[15]용수로조직!$Z$1</definedName>
    <definedName name="노임3">[15]용수로조직!$Z$1</definedName>
    <definedName name="노임단가" localSheetId="15">#REF!</definedName>
    <definedName name="노임단가" localSheetId="4">#REF!</definedName>
    <definedName name="노임단가" localSheetId="7">#REF!</definedName>
    <definedName name="노임단가">#REF!</definedName>
    <definedName name="노임단가2" localSheetId="4">[1]단가!$A$3:$H$65536</definedName>
    <definedName name="노임단가2">[1]단가!$A$3:$H$65536</definedName>
    <definedName name="노임단가표" localSheetId="4">#REF!</definedName>
    <definedName name="노임단가표">#REF!</definedName>
    <definedName name="노임대금" localSheetId="4">#REF!</definedName>
    <definedName name="노임대금">#REF!</definedName>
    <definedName name="농" localSheetId="4">'[13]암거(내역)'!$I$27:$AG$30</definedName>
    <definedName name="농">'[13]암거(내역)'!$I$27:$AG$30</definedName>
    <definedName name="농원1호" localSheetId="15">#REF!</definedName>
    <definedName name="농원1호" localSheetId="4">#REF!</definedName>
    <definedName name="농원1호" localSheetId="7">#REF!</definedName>
    <definedName name="농원1호">#REF!</definedName>
    <definedName name="농원2호" localSheetId="15">#REF!</definedName>
    <definedName name="농원2호" localSheetId="4">#REF!</definedName>
    <definedName name="농원2호" localSheetId="7">#REF!</definedName>
    <definedName name="농원2호">#REF!</definedName>
    <definedName name="농촌" localSheetId="4">'[13]암거(내역)'!$L$58:$AD$62</definedName>
    <definedName name="농촌">'[13]암거(내역)'!$L$58:$AD$62</definedName>
    <definedName name="ㄵ" localSheetId="4">[14]암거!$A$9:$M$15</definedName>
    <definedName name="ㄵ">[14]암거!$A$9:$M$15</definedName>
    <definedName name="ㄷ" localSheetId="4">[8]도로구조공사비!$L$52</definedName>
    <definedName name="ㄷ">[8]도로구조공사비!$L$52</definedName>
    <definedName name="ㄷ2" localSheetId="4">[10]자재조서!#REF!</definedName>
    <definedName name="ㄷ2">[10]자재조서!#REF!</definedName>
    <definedName name="ㄷㄱㅎ" localSheetId="4">#REF!</definedName>
    <definedName name="ㄷㄱㅎ">#REF!</definedName>
    <definedName name="ㄷㅇㄴ" localSheetId="4">'[7]자재집계(경지)'!$A$2:$M$40</definedName>
    <definedName name="ㄷㅇㄴ">'[7]자재집계(경지)'!$A$2:$M$40</definedName>
    <definedName name="다" localSheetId="4">#REF!</definedName>
    <definedName name="다">#REF!</definedName>
    <definedName name="단가" localSheetId="4">[1]단가!$A$3:$H$65536</definedName>
    <definedName name="단가">[1]단가!$A$3:$H$65536</definedName>
    <definedName name="단가.1" localSheetId="4">[5]단가일람!#REF!</definedName>
    <definedName name="단가.1">[5]단가일람!#REF!</definedName>
    <definedName name="단면별">[16]단면별연장!$A$1:$F$23</definedName>
    <definedName name="단위용수량" localSheetId="4">[15]용수로조직!$Z$1</definedName>
    <definedName name="단위용수량">[15]용수로조직!$Z$1</definedName>
    <definedName name="당딛" localSheetId="4">#REF!</definedName>
    <definedName name="당딛">#REF!</definedName>
    <definedName name="당진" localSheetId="4">[5]단가일람!#REF!</definedName>
    <definedName name="당진">[5]단가일람!#REF!</definedName>
    <definedName name="당진3" localSheetId="4">#REF!</definedName>
    <definedName name="당진3">#REF!</definedName>
    <definedName name="당진4" localSheetId="4">#REF!</definedName>
    <definedName name="당진4">#REF!</definedName>
    <definedName name="대가" localSheetId="4">[9]대가!$A$6:$L$912</definedName>
    <definedName name="대가">[9]대가!$A$6:$L$912</definedName>
    <definedName name="대상" localSheetId="4">[5]단가일람!#REF!</definedName>
    <definedName name="대상">[5]단가일람!#REF!</definedName>
    <definedName name="댱징" localSheetId="4">#REF!</definedName>
    <definedName name="댱징">#REF!</definedName>
    <definedName name="덕산1호" localSheetId="15">#REF!</definedName>
    <definedName name="덕산1호" localSheetId="4">#REF!</definedName>
    <definedName name="덕산1호" localSheetId="7">#REF!</definedName>
    <definedName name="덕산1호">#REF!</definedName>
    <definedName name="덕산2호" localSheetId="15">#REF!</definedName>
    <definedName name="덕산2호" localSheetId="4">#REF!</definedName>
    <definedName name="덕산2호" localSheetId="7">#REF!</definedName>
    <definedName name="덕산2호">#REF!</definedName>
    <definedName name="덕산3호" localSheetId="15">#REF!</definedName>
    <definedName name="덕산3호" localSheetId="4">#REF!</definedName>
    <definedName name="덕산3호" localSheetId="7">#REF!</definedName>
    <definedName name="덕산3호">#REF!</definedName>
    <definedName name="덕산4호" localSheetId="15">#REF!</definedName>
    <definedName name="덕산4호" localSheetId="4">#REF!</definedName>
    <definedName name="덕산4호" localSheetId="7">#REF!</definedName>
    <definedName name="덕산4호">#REF!</definedName>
    <definedName name="덕전1호" localSheetId="15">#REF!</definedName>
    <definedName name="덕전1호" localSheetId="4">#REF!</definedName>
    <definedName name="덕전1호" localSheetId="7">#REF!</definedName>
    <definedName name="덕전1호">#REF!</definedName>
    <definedName name="덕전2호" localSheetId="15">#REF!</definedName>
    <definedName name="덕전2호" localSheetId="4">#REF!</definedName>
    <definedName name="덕전2호" localSheetId="7">#REF!</definedName>
    <definedName name="덕전2호">#REF!</definedName>
    <definedName name="덕전3호" localSheetId="15">#REF!</definedName>
    <definedName name="덕전3호" localSheetId="4">#REF!</definedName>
    <definedName name="덕전3호" localSheetId="7">#REF!</definedName>
    <definedName name="덕전3호">#REF!</definedName>
    <definedName name="덕지1호" localSheetId="15">#REF!</definedName>
    <definedName name="덕지1호" localSheetId="4">#REF!</definedName>
    <definedName name="덕지1호" localSheetId="7">#REF!</definedName>
    <definedName name="덕지1호">#REF!</definedName>
    <definedName name="덕천1호" localSheetId="15">#REF!</definedName>
    <definedName name="덕천1호" localSheetId="4">#REF!</definedName>
    <definedName name="덕천1호" localSheetId="7">#REF!</definedName>
    <definedName name="덕천1호">#REF!</definedName>
    <definedName name="덕천2호" localSheetId="15">#REF!</definedName>
    <definedName name="덕천2호" localSheetId="4">#REF!</definedName>
    <definedName name="덕천2호" localSheetId="7">#REF!</definedName>
    <definedName name="덕천2호">#REF!</definedName>
    <definedName name="덕천3호" localSheetId="15">#REF!</definedName>
    <definedName name="덕천3호" localSheetId="4">#REF!</definedName>
    <definedName name="덕천3호" localSheetId="7">#REF!</definedName>
    <definedName name="덕천3호">#REF!</definedName>
    <definedName name="덕천4호" localSheetId="15">#REF!</definedName>
    <definedName name="덕천4호" localSheetId="4">#REF!</definedName>
    <definedName name="덕천4호" localSheetId="7">#REF!</definedName>
    <definedName name="덕천4호">#REF!</definedName>
    <definedName name="덮개" localSheetId="4">#REF!</definedName>
    <definedName name="덮개">#REF!</definedName>
    <definedName name="덮개내역" localSheetId="4">#REF!</definedName>
    <definedName name="덮개내역">#REF!</definedName>
    <definedName name="덮개물량" localSheetId="4">#REF!</definedName>
    <definedName name="덮개물량">#REF!</definedName>
    <definedName name="도로구조경비" localSheetId="4">[11]도로구조공사비!$L$52</definedName>
    <definedName name="도로구조경비">[11]도로구조공사비!$L$52</definedName>
    <definedName name="도로구조노무비" localSheetId="4">[11]도로구조공사비!$H$52</definedName>
    <definedName name="도로구조노무비">[11]도로구조공사비!$H$52</definedName>
    <definedName name="도로구조재료비" localSheetId="4">[11]도로구조공사비!$J$52</definedName>
    <definedName name="도로구조재료비">[11]도로구조공사비!$J$52</definedName>
    <definedName name="도로토공경비" localSheetId="4">[11]도로토공공사비!$L$20</definedName>
    <definedName name="도로토공경비">[11]도로토공공사비!$L$20</definedName>
    <definedName name="도로토공노무비" localSheetId="4">[11]도로토공공사비!$H$20</definedName>
    <definedName name="도로토공노무비">[11]도로토공공사비!$H$20</definedName>
    <definedName name="도로토공재료비" localSheetId="4">[11]도로토공공사비!$J$20</definedName>
    <definedName name="도로토공재료비">[11]도로토공공사비!$J$20</definedName>
    <definedName name="되메우기0.2" localSheetId="15">#REF!</definedName>
    <definedName name="되메우기0.2" localSheetId="4">#REF!</definedName>
    <definedName name="되메우기0.2" localSheetId="7">#REF!</definedName>
    <definedName name="되메우기0.2">#REF!</definedName>
    <definedName name="되메우기인력" localSheetId="15">#REF!</definedName>
    <definedName name="되메우기인력" localSheetId="4">#REF!</definedName>
    <definedName name="되메우기인력" localSheetId="7">#REF!</definedName>
    <definedName name="되메우기인력">#REF!</definedName>
    <definedName name="두기1" localSheetId="15">#REF!</definedName>
    <definedName name="두기1" localSheetId="4">#REF!</definedName>
    <definedName name="두기1" localSheetId="7">#REF!</definedName>
    <definedName name="두기1">#REF!</definedName>
    <definedName name="두기1호" localSheetId="15">#REF!</definedName>
    <definedName name="두기1호" localSheetId="4">#REF!</definedName>
    <definedName name="두기1호" localSheetId="7">#REF!</definedName>
    <definedName name="두기1호">#REF!</definedName>
    <definedName name="두기2" localSheetId="15">#REF!</definedName>
    <definedName name="두기2" localSheetId="4">#REF!</definedName>
    <definedName name="두기2" localSheetId="7">#REF!</definedName>
    <definedName name="두기2">#REF!</definedName>
    <definedName name="두기2호" localSheetId="15">#REF!</definedName>
    <definedName name="두기2호" localSheetId="4">#REF!</definedName>
    <definedName name="두기2호" localSheetId="7">#REF!</definedName>
    <definedName name="두기2호">#REF!</definedName>
    <definedName name="두기3" localSheetId="15">#REF!</definedName>
    <definedName name="두기3" localSheetId="4">#REF!</definedName>
    <definedName name="두기3" localSheetId="7">#REF!</definedName>
    <definedName name="두기3">#REF!</definedName>
    <definedName name="두기3호" localSheetId="15">#REF!</definedName>
    <definedName name="두기3호" localSheetId="4">#REF!</definedName>
    <definedName name="두기3호" localSheetId="7">#REF!</definedName>
    <definedName name="두기3호">#REF!</definedName>
    <definedName name="ㄹㄹ" localSheetId="4">#REF!</definedName>
    <definedName name="ㄹㄹ">#REF!</definedName>
    <definedName name="ㄹㅇㄱ" localSheetId="4">#REF!</definedName>
    <definedName name="ㄹㅇㄱ">#REF!</definedName>
    <definedName name="라" localSheetId="4">#REF!</definedName>
    <definedName name="라">#REF!</definedName>
    <definedName name="레" localSheetId="4">[8]도로토공공사비!$J$20</definedName>
    <definedName name="레">[8]도로토공공사비!$J$20</definedName>
    <definedName name="레미콘" localSheetId="4">[4]시험물량!#REF!</definedName>
    <definedName name="레미콘">[4]시험물량!#REF!</definedName>
    <definedName name="ㄺㄺ43" localSheetId="4">#REF!</definedName>
    <definedName name="ㄺㄺ43">#REF!</definedName>
    <definedName name="ㅀㅅ3ㅂ" localSheetId="4">#REF!</definedName>
    <definedName name="ㅀㅅ3ㅂ">#REF!</definedName>
    <definedName name="ㅁ" localSheetId="4">[8]도로토공공사비!$H$20</definedName>
    <definedName name="ㅁ">[8]도로토공공사비!$H$20</definedName>
    <definedName name="ㅁ1" localSheetId="4">#REF!</definedName>
    <definedName name="ㅁ1">#REF!</definedName>
    <definedName name="ㅁㄴㄹ" localSheetId="4">[9]대가!$A$6:$L$912</definedName>
    <definedName name="ㅁㄴㄹ">[9]대가!$A$6:$L$912</definedName>
    <definedName name="ㅁㄴㅇㄹ" localSheetId="4">[4]시험물량!#REF!</definedName>
    <definedName name="ㅁㄴㅇㄹ">[4]시험물량!#REF!</definedName>
    <definedName name="ㅁㅌ" localSheetId="4">'[7]자재집계(병행)'!$A$2:$M$47</definedName>
    <definedName name="ㅁㅌ">'[7]자재집계(병행)'!$A$2:$M$47</definedName>
    <definedName name="매수비" localSheetId="15">#REF!</definedName>
    <definedName name="매수비" localSheetId="4">#REF!</definedName>
    <definedName name="매수비" localSheetId="7">#REF!</definedName>
    <definedName name="매수비">#REF!</definedName>
    <definedName name="멱" localSheetId="4">#REF!</definedName>
    <definedName name="멱">#REF!</definedName>
    <definedName name="명세" localSheetId="4">'[7]자재집계(경지)'!$A$2:$M$40</definedName>
    <definedName name="명세">'[7]자재집계(경지)'!$A$2:$M$40</definedName>
    <definedName name="무근콘크리트타설인력Ø25.130.8" localSheetId="15">#REF!</definedName>
    <definedName name="무근콘크리트타설인력Ø25.130.8" localSheetId="4">#REF!</definedName>
    <definedName name="무근콘크리트타설인력Ø25.130.8" localSheetId="7">#REF!</definedName>
    <definedName name="무근콘크리트타설인력Ø25.130.8">#REF!</definedName>
    <definedName name="무농1호" localSheetId="15">#REF!</definedName>
    <definedName name="무농1호" localSheetId="4">#REF!</definedName>
    <definedName name="무농1호" localSheetId="7">#REF!</definedName>
    <definedName name="무농1호">#REF!</definedName>
    <definedName name="무농2호" localSheetId="15">#REF!</definedName>
    <definedName name="무농2호" localSheetId="4">#REF!</definedName>
    <definedName name="무농2호" localSheetId="7">#REF!</definedName>
    <definedName name="무농2호">#REF!</definedName>
    <definedName name="물건" localSheetId="4">'[7]자재집계(병행)'!$A$2:$M$47</definedName>
    <definedName name="물건">'[7]자재집계(병행)'!$A$2:$M$47</definedName>
    <definedName name="물건단가" localSheetId="4">[14]암거!$A$9:$M$15</definedName>
    <definedName name="물건단가">[14]암거!$A$9:$M$15</definedName>
    <definedName name="물량" localSheetId="4">[4]시험물량!#REF!</definedName>
    <definedName name="물량">[4]시험물량!#REF!</definedName>
    <definedName name="물량산출" localSheetId="15">#REF!</definedName>
    <definedName name="물량산출" localSheetId="4">#REF!</definedName>
    <definedName name="물량산출" localSheetId="7">#REF!</definedName>
    <definedName name="물량산출">#REF!</definedName>
    <definedName name="물품" localSheetId="4">[9]대가!$A$6:$L$912</definedName>
    <definedName name="물품">[9]대가!$A$6:$L$912</definedName>
    <definedName name="물품단가" localSheetId="4">[4]시험물량!#REF!</definedName>
    <definedName name="물품단가">[4]시험물량!#REF!</definedName>
    <definedName name="ㅂ" localSheetId="4">[5]단가일람!#REF!</definedName>
    <definedName name="ㅂ">[5]단가일람!#REF!</definedName>
    <definedName name="ㅂㄱㄴㅇㄷㅍ" localSheetId="4">'[13]암거(내역)'!$L$58:$AD$62</definedName>
    <definedName name="ㅂㄱㄴㅇㄷㅍ">'[13]암거(내역)'!$L$58:$AD$62</definedName>
    <definedName name="ㅂㄴㄷ" localSheetId="4">#REF!</definedName>
    <definedName name="ㅂㄴㄷ">#REF!</definedName>
    <definedName name="ㅂㅈㄷ" localSheetId="4">#REF!</definedName>
    <definedName name="ㅂㅈㄷ">#REF!</definedName>
    <definedName name="반기" localSheetId="4">[9]대가!$A$6:$L$912</definedName>
    <definedName name="반기">[9]대가!$A$6:$L$912</definedName>
    <definedName name="배거거총괄" localSheetId="4">#REF!</definedName>
    <definedName name="배거거총괄">#REF!</definedName>
    <definedName name="배거총괄" localSheetId="4">#REF!</definedName>
    <definedName name="배거총괄">#REF!</definedName>
    <definedName name="배관" localSheetId="4">#REF!</definedName>
    <definedName name="배관">#REF!</definedName>
    <definedName name="배수관총" localSheetId="4">#REF!</definedName>
    <definedName name="배수관총">#REF!</definedName>
    <definedName name="배수헐기" localSheetId="4">#REF!</definedName>
    <definedName name="배수헐기">#REF!</definedName>
    <definedName name="배지경총괄" localSheetId="4">#REF!</definedName>
    <definedName name="배지경총괄">#REF!</definedName>
    <definedName name="배지배총괄" localSheetId="4">#REF!</definedName>
    <definedName name="배지배총괄">#REF!</definedName>
    <definedName name="배지총괄" localSheetId="4">#REF!</definedName>
    <definedName name="배지총괄">#REF!</definedName>
    <definedName name="백호우" localSheetId="4">#REF!</definedName>
    <definedName name="백호우">#REF!</definedName>
    <definedName name="번들1호" localSheetId="15">#REF!</definedName>
    <definedName name="번들1호" localSheetId="4">#REF!</definedName>
    <definedName name="번들1호" localSheetId="7">#REF!</definedName>
    <definedName name="번들1호">#REF!</definedName>
    <definedName name="번들2호" localSheetId="15">#REF!</definedName>
    <definedName name="번들2호" localSheetId="4">#REF!</definedName>
    <definedName name="번들2호" localSheetId="7">#REF!</definedName>
    <definedName name="번들2호">#REF!</definedName>
    <definedName name="번들3호" localSheetId="15">#REF!</definedName>
    <definedName name="번들3호" localSheetId="4">#REF!</definedName>
    <definedName name="번들3호" localSheetId="7">#REF!</definedName>
    <definedName name="번들3호">#REF!</definedName>
    <definedName name="벌써" localSheetId="15">#REF!</definedName>
    <definedName name="벌써" localSheetId="4">#REF!</definedName>
    <definedName name="벌써" localSheetId="7">#REF!</definedName>
    <definedName name="벌써">#REF!</definedName>
    <definedName name="별도" localSheetId="4">#REF!</definedName>
    <definedName name="별도">#REF!</definedName>
    <definedName name="병행자재" localSheetId="4">'[7]자재집계(병행)'!$A$2:$M$47</definedName>
    <definedName name="병행자재">'[7]자재집계(병행)'!$A$2:$M$47</definedName>
    <definedName name="보강지보상비" localSheetId="15">#REF!</definedName>
    <definedName name="보강지보상비" localSheetId="4">#REF!</definedName>
    <definedName name="보강지보상비" localSheetId="7">#REF!</definedName>
    <definedName name="보강지보상비">#REF!</definedName>
    <definedName name="보상비" localSheetId="15">#REF!</definedName>
    <definedName name="보상비" localSheetId="4">#REF!</definedName>
    <definedName name="보상비" localSheetId="7">#REF!</definedName>
    <definedName name="보상비">#REF!</definedName>
    <definedName name="복통경비">[12]복통공사비!$L$64</definedName>
    <definedName name="복통노무비">[12]복통공사비!$H$64</definedName>
    <definedName name="복통재료비">[12]복통공사비!$J$64</definedName>
    <definedName name="본제당경비">[12]본제당공사비!$L$43</definedName>
    <definedName name="본제당노무비">[12]본제당공사비!$H$43</definedName>
    <definedName name="본제당재료비">[12]본제당공사비!$J$43</definedName>
    <definedName name="뵤겻" localSheetId="4">#REF!</definedName>
    <definedName name="뵤겻">#REF!</definedName>
    <definedName name="뵧ㅎ" localSheetId="4">#REF!</definedName>
    <definedName name="뵧ㅎ">#REF!</definedName>
    <definedName name="부곡" localSheetId="4">#REF!</definedName>
    <definedName name="부곡">#REF!</definedName>
    <definedName name="부금대" localSheetId="4">#REF!</definedName>
    <definedName name="부금대">#REF!</definedName>
    <definedName name="부대공사경비" localSheetId="4">#REF!</definedName>
    <definedName name="부대공사경비">#REF!</definedName>
    <definedName name="부대공사노무비" localSheetId="4">#REF!</definedName>
    <definedName name="부대공사노무비">#REF!</definedName>
    <definedName name="부대공사재료비" localSheetId="4">#REF!</definedName>
    <definedName name="부대공사재료비">#REF!</definedName>
    <definedName name="부임" localSheetId="4">#REF!</definedName>
    <definedName name="부임">#REF!</definedName>
    <definedName name="분수관철외" localSheetId="4">#REF!</definedName>
    <definedName name="분수관철외">#REF!</definedName>
    <definedName name="분수관총" localSheetId="4">#REF!</definedName>
    <definedName name="분수관총">#REF!</definedName>
    <definedName name="분수관콘" localSheetId="4">#REF!</definedName>
    <definedName name="분수관콘">#REF!</definedName>
    <definedName name="분수관토" localSheetId="4">#REF!</definedName>
    <definedName name="분수관토">#REF!</definedName>
    <definedName name="분수헐기" localSheetId="4">#REF!</definedName>
    <definedName name="분수헐기">#REF!</definedName>
    <definedName name="분수헐기총" localSheetId="4">#REF!</definedName>
    <definedName name="분수헐기총">#REF!</definedName>
    <definedName name="비" localSheetId="4">#REF!</definedName>
    <definedName name="비">#REF!</definedName>
    <definedName name="ㅄㄱ" localSheetId="4">#REF!</definedName>
    <definedName name="ㅄㄱ">#REF!</definedName>
    <definedName name="ㅅㄱ" localSheetId="4">#REF!</definedName>
    <definedName name="ㅅㄱ">#REF!</definedName>
    <definedName name="ㅅㅎ4" localSheetId="4">#REF!</definedName>
    <definedName name="ㅅㅎ4">#REF!</definedName>
    <definedName name="사업" localSheetId="4">[14]암거!$A$9:$M$15</definedName>
    <definedName name="사업">[14]암거!$A$9:$M$15</definedName>
    <definedName name="사업2" localSheetId="4">#REF!</definedName>
    <definedName name="사업2">#REF!</definedName>
    <definedName name="사용료" localSheetId="4">#REF!</definedName>
    <definedName name="사용료">#REF!</definedName>
    <definedName name="산" localSheetId="15">#REF!</definedName>
    <definedName name="산" localSheetId="4">#REF!</definedName>
    <definedName name="산" localSheetId="7">#REF!</definedName>
    <definedName name="산">#REF!</definedName>
    <definedName name="산식" localSheetId="4">#REF!</definedName>
    <definedName name="산식">#REF!</definedName>
    <definedName name="산출" localSheetId="4">[1]단가!$A$3:$H$65536</definedName>
    <definedName name="산출">[1]단가!$A$3:$H$65536</definedName>
    <definedName name="산출근거1" localSheetId="4">#REF!</definedName>
    <definedName name="산출근거1">#REF!</definedName>
    <definedName name="상" localSheetId="4">#REF!</definedName>
    <definedName name="상">#REF!</definedName>
    <definedName name="상림1호" localSheetId="15">#REF!</definedName>
    <definedName name="상림1호" localSheetId="4">#REF!</definedName>
    <definedName name="상림1호" localSheetId="7">#REF!</definedName>
    <definedName name="상림1호">#REF!</definedName>
    <definedName name="상림2호" localSheetId="15">#REF!</definedName>
    <definedName name="상림2호" localSheetId="4">#REF!</definedName>
    <definedName name="상림2호" localSheetId="7">#REF!</definedName>
    <definedName name="상림2호">#REF!</definedName>
    <definedName name="상림3호" localSheetId="15">#REF!</definedName>
    <definedName name="상림3호" localSheetId="4">#REF!</definedName>
    <definedName name="상림3호" localSheetId="7">#REF!</definedName>
    <definedName name="상림3호">#REF!</definedName>
    <definedName name="상오" localSheetId="4">#REF!</definedName>
    <definedName name="상오">#REF!</definedName>
    <definedName name="생사1호" localSheetId="15">#REF!</definedName>
    <definedName name="생사1호" localSheetId="4">#REF!</definedName>
    <definedName name="생사1호" localSheetId="7">#REF!</definedName>
    <definedName name="생사1호">#REF!</definedName>
    <definedName name="생사2호" localSheetId="15">#REF!</definedName>
    <definedName name="생사2호" localSheetId="4">#REF!</definedName>
    <definedName name="생사2호" localSheetId="7">#REF!</definedName>
    <definedName name="생사2호">#REF!</definedName>
    <definedName name="생사기존" localSheetId="15">#REF!</definedName>
    <definedName name="생사기존" localSheetId="4">#REF!</definedName>
    <definedName name="생사기존" localSheetId="7">#REF!</definedName>
    <definedName name="생사기존">#REF!</definedName>
    <definedName name="서정" localSheetId="4">'[7]자재집계(병행)'!$A$2:$M$47</definedName>
    <definedName name="서정">'[7]자재집계(병행)'!$A$2:$M$47</definedName>
    <definedName name="석문" localSheetId="4">#REF!</definedName>
    <definedName name="석문">#REF!</definedName>
    <definedName name="석우" localSheetId="4">'[7]자재집계(경지)'!$A$2:$M$40</definedName>
    <definedName name="석우">'[7]자재집계(경지)'!$A$2:$M$40</definedName>
    <definedName name="석우." localSheetId="4">[15]용수로조직!$Z$1</definedName>
    <definedName name="석우.">[15]용수로조직!$Z$1</definedName>
    <definedName name="선량1호" localSheetId="15">#REF!</definedName>
    <definedName name="선량1호" localSheetId="4">#REF!</definedName>
    <definedName name="선량1호" localSheetId="7">#REF!</definedName>
    <definedName name="선량1호">#REF!</definedName>
    <definedName name="선량2호" localSheetId="15">#REF!</definedName>
    <definedName name="선량2호" localSheetId="4">#REF!</definedName>
    <definedName name="선량2호" localSheetId="7">#REF!</definedName>
    <definedName name="선량2호">#REF!</definedName>
    <definedName name="선량3호" localSheetId="15">#REF!</definedName>
    <definedName name="선량3호" localSheetId="4">#REF!</definedName>
    <definedName name="선량3호" localSheetId="7">#REF!</definedName>
    <definedName name="선량3호">#REF!</definedName>
    <definedName name="선량4호" localSheetId="15">#REF!</definedName>
    <definedName name="선량4호" localSheetId="4">#REF!</definedName>
    <definedName name="선량4호" localSheetId="7">#REF!</definedName>
    <definedName name="선량4호">#REF!</definedName>
    <definedName name="선량5호" localSheetId="15">#REF!</definedName>
    <definedName name="선량5호" localSheetId="4">#REF!</definedName>
    <definedName name="선량5호" localSheetId="7">#REF!</definedName>
    <definedName name="선량5호">#REF!</definedName>
    <definedName name="설계" localSheetId="4">[4]시험물량!#REF!</definedName>
    <definedName name="설계">[4]시험물량!#REF!</definedName>
    <definedName name="설계공감관리비" localSheetId="4">[15]용수로조직!$Z$1</definedName>
    <definedName name="설계공감관리비">[15]용수로조직!$Z$1</definedName>
    <definedName name="설계단가" localSheetId="4">#REF!</definedName>
    <definedName name="설계단가">#REF!</definedName>
    <definedName name="설계비" localSheetId="4">'[13]암거(내역)'!$L$58:$AD$62</definedName>
    <definedName name="설계비">'[13]암거(내역)'!$L$58:$AD$62</definedName>
    <definedName name="성산1호" localSheetId="15">#REF!</definedName>
    <definedName name="성산1호" localSheetId="4">#REF!</definedName>
    <definedName name="성산1호" localSheetId="7">#REF!</definedName>
    <definedName name="성산1호">#REF!</definedName>
    <definedName name="성산2호" localSheetId="15">#REF!</definedName>
    <definedName name="성산2호" localSheetId="4">#REF!</definedName>
    <definedName name="성산2호" localSheetId="7">#REF!</definedName>
    <definedName name="성산2호">#REF!</definedName>
    <definedName name="성산3호" localSheetId="15">#REF!</definedName>
    <definedName name="성산3호" localSheetId="4">#REF!</definedName>
    <definedName name="성산3호" localSheetId="7">#REF!</definedName>
    <definedName name="성산3호">#REF!</definedName>
    <definedName name="성산4호" localSheetId="15">#REF!</definedName>
    <definedName name="성산4호" localSheetId="4">#REF!</definedName>
    <definedName name="성산4호" localSheetId="7">#REF!</definedName>
    <definedName name="성산4호">#REF!</definedName>
    <definedName name="성산5호" localSheetId="15">#REF!</definedName>
    <definedName name="성산5호" localSheetId="4">#REF!</definedName>
    <definedName name="성산5호" localSheetId="7">#REF!</definedName>
    <definedName name="성산5호">#REF!</definedName>
    <definedName name="세서" localSheetId="4">[6]경지헐기!$J$172:$W$178</definedName>
    <definedName name="세서">[6]경지헐기!$J$172:$W$178</definedName>
    <definedName name="소" localSheetId="4">#REF!</definedName>
    <definedName name="소">#REF!</definedName>
    <definedName name="솟" localSheetId="4">'[7]자재집계(병행)'!$A$2:$M$47</definedName>
    <definedName name="솟">'[7]자재집계(병행)'!$A$2:$M$47</definedName>
    <definedName name="송곡" localSheetId="4">#REF!</definedName>
    <definedName name="송곡">#REF!</definedName>
    <definedName name="송산" localSheetId="4">'[7]자재집계(병행)'!$A$2:$M$47</definedName>
    <definedName name="송산">'[7]자재집계(병행)'!$A$2:$M$47</definedName>
    <definedName name="송산서정" localSheetId="4">[5]단가일람!#REF!</definedName>
    <definedName name="송산서정">[5]단가일람!#REF!</definedName>
    <definedName name="송산유곡" localSheetId="4">'[13]암거(내역)'!$I$27:$AG$30</definedName>
    <definedName name="송산유곡">'[13]암거(내역)'!$I$27:$AG$30</definedName>
    <definedName name="송수관로구경" localSheetId="15">#REF!</definedName>
    <definedName name="송수관로구경" localSheetId="4">#REF!</definedName>
    <definedName name="송수관로구경" localSheetId="7">#REF!</definedName>
    <definedName name="송수관로구경">#REF!</definedName>
    <definedName name="송악" localSheetId="4">[8]여수토공사비!$J$66</definedName>
    <definedName name="송악">[8]여수토공사비!$J$66</definedName>
    <definedName name="송천1" localSheetId="15">#REF!</definedName>
    <definedName name="송천1" localSheetId="4">#REF!</definedName>
    <definedName name="송천1" localSheetId="7">#REF!</definedName>
    <definedName name="송천1">#REF!</definedName>
    <definedName name="송천2" localSheetId="15">#REF!</definedName>
    <definedName name="송천2" localSheetId="4">#REF!</definedName>
    <definedName name="송천2" localSheetId="7">#REF!</definedName>
    <definedName name="송천2">#REF!</definedName>
    <definedName name="쇼" localSheetId="4">[8]도로구조공사비!$J$52</definedName>
    <definedName name="쇼">[8]도로구조공사비!$J$52</definedName>
    <definedName name="쇼ㅓ" localSheetId="4">#REF!</definedName>
    <definedName name="쇼ㅓ">#REF!</definedName>
    <definedName name="수" localSheetId="15">#REF!</definedName>
    <definedName name="수" localSheetId="4">#REF!</definedName>
    <definedName name="수" localSheetId="7">#REF!</definedName>
    <definedName name="수">#REF!</definedName>
    <definedName name="수량" localSheetId="15">#REF!</definedName>
    <definedName name="수량" localSheetId="4">#REF!</definedName>
    <definedName name="수량" localSheetId="7">#REF!</definedName>
    <definedName name="수량">#REF!</definedName>
    <definedName name="수량이동" localSheetId="15">#REF!</definedName>
    <definedName name="수량이동" localSheetId="4">#REF!</definedName>
    <definedName name="수량이동" localSheetId="7">#REF!</definedName>
    <definedName name="수량이동">#REF!</definedName>
    <definedName name="수량이동조서" localSheetId="15">#REF!</definedName>
    <definedName name="수량이동조서" localSheetId="4">#REF!</definedName>
    <definedName name="수량이동조서" localSheetId="7">#REF!</definedName>
    <definedName name="수량이동조서">#REF!</definedName>
    <definedName name="수로관" localSheetId="4">#REF!</definedName>
    <definedName name="수로관">#REF!</definedName>
    <definedName name="수로관설치600B" localSheetId="15">#REF!</definedName>
    <definedName name="수로관설치600B" localSheetId="4">#REF!</definedName>
    <definedName name="수로관설치600B" localSheetId="7">#REF!</definedName>
    <definedName name="수로관설치600B">#REF!</definedName>
    <definedName name="수롤사ㅣ" localSheetId="4">#REF!</definedName>
    <definedName name="수롤사ㅣ">#REF!</definedName>
    <definedName name="수수료" localSheetId="4">[15]용수로조직!$Z$1</definedName>
    <definedName name="수수료">[15]용수로조직!$Z$1</definedName>
    <definedName name="수중모타1" localSheetId="15">#REF!</definedName>
    <definedName name="수중모타1" localSheetId="4">#REF!</definedName>
    <definedName name="수중모타1" localSheetId="7">#REF!</definedName>
    <definedName name="수중모타1">#REF!</definedName>
    <definedName name="수중모타10" localSheetId="15">#REF!</definedName>
    <definedName name="수중모타10" localSheetId="4">#REF!</definedName>
    <definedName name="수중모타10" localSheetId="7">#REF!</definedName>
    <definedName name="수중모타10">#REF!</definedName>
    <definedName name="수중모타15" localSheetId="15">#REF!</definedName>
    <definedName name="수중모타15" localSheetId="4">#REF!</definedName>
    <definedName name="수중모타15" localSheetId="7">#REF!</definedName>
    <definedName name="수중모타15">#REF!</definedName>
    <definedName name="수중모타2" localSheetId="15">#REF!</definedName>
    <definedName name="수중모타2" localSheetId="4">#REF!</definedName>
    <definedName name="수중모타2" localSheetId="7">#REF!</definedName>
    <definedName name="수중모타2">#REF!</definedName>
    <definedName name="수중모타20" localSheetId="15">#REF!</definedName>
    <definedName name="수중모타20" localSheetId="4">#REF!</definedName>
    <definedName name="수중모타20" localSheetId="7">#REF!</definedName>
    <definedName name="수중모타20">#REF!</definedName>
    <definedName name="수중모타25" localSheetId="15">#REF!</definedName>
    <definedName name="수중모타25" localSheetId="4">#REF!</definedName>
    <definedName name="수중모타25" localSheetId="7">#REF!</definedName>
    <definedName name="수중모타25">#REF!</definedName>
    <definedName name="수중모타3" localSheetId="15">#REF!</definedName>
    <definedName name="수중모타3" localSheetId="4">#REF!</definedName>
    <definedName name="수중모타3" localSheetId="7">#REF!</definedName>
    <definedName name="수중모타3">#REF!</definedName>
    <definedName name="수중모타30" localSheetId="15">#REF!</definedName>
    <definedName name="수중모타30" localSheetId="4">#REF!</definedName>
    <definedName name="수중모타30" localSheetId="7">#REF!</definedName>
    <definedName name="수중모타30">#REF!</definedName>
    <definedName name="수중모타5" localSheetId="15">#REF!</definedName>
    <definedName name="수중모타5" localSheetId="4">#REF!</definedName>
    <definedName name="수중모타5" localSheetId="7">#REF!</definedName>
    <definedName name="수중모타5">#REF!</definedName>
    <definedName name="수중모타7.5" localSheetId="15">#REF!</definedName>
    <definedName name="수중모타7.5" localSheetId="4">#REF!</definedName>
    <definedName name="수중모타7.5" localSheetId="7">#REF!</definedName>
    <definedName name="수중모타7.5">#REF!</definedName>
    <definedName name="수중모터펌프단가" localSheetId="15">#REF!</definedName>
    <definedName name="수중모터펌프단가" localSheetId="4">#REF!</definedName>
    <definedName name="수중모터펌프단가" localSheetId="7">#REF!</definedName>
    <definedName name="수중모터펌프단가">#REF!</definedName>
    <definedName name="수중케이블단가" localSheetId="15">#REF!</definedName>
    <definedName name="수중케이블단가" localSheetId="4">#REF!</definedName>
    <definedName name="수중케이블단가" localSheetId="7">#REF!</definedName>
    <definedName name="수중케이블단가">#REF!</definedName>
    <definedName name="수지예산" localSheetId="4">[6]경지헐기!$J$172:$W$178</definedName>
    <definedName name="수지예산">[6]경지헐기!$J$172:$W$178</definedName>
    <definedName name="숫자" localSheetId="4">[6]경지헐기!$J$172:$W$178</definedName>
    <definedName name="숫자">[6]경지헐기!$J$172:$W$178</definedName>
    <definedName name="시행" localSheetId="15">#REF!</definedName>
    <definedName name="시행" localSheetId="4">#REF!</definedName>
    <definedName name="시행" localSheetId="7">#REF!</definedName>
    <definedName name="시행">#REF!</definedName>
    <definedName name="시행2" localSheetId="15">#REF!</definedName>
    <definedName name="시행2" localSheetId="4">#REF!</definedName>
    <definedName name="시행2" localSheetId="7">#REF!</definedName>
    <definedName name="시행2">#REF!</definedName>
    <definedName name="시험경비">[12]시험비!$L$23</definedName>
    <definedName name="시험노무비">[12]시험비!$H$23</definedName>
    <definedName name="시험재료비">[12]시험비!$J$23</definedName>
    <definedName name="신성1" localSheetId="15">#REF!</definedName>
    <definedName name="신성1" localSheetId="4">#REF!</definedName>
    <definedName name="신성1" localSheetId="7">#REF!</definedName>
    <definedName name="신성1">#REF!</definedName>
    <definedName name="신성2" localSheetId="15">#REF!</definedName>
    <definedName name="신성2" localSheetId="4">#REF!</definedName>
    <definedName name="신성2" localSheetId="7">#REF!</definedName>
    <definedName name="신성2">#REF!</definedName>
    <definedName name="신성3" localSheetId="15">#REF!</definedName>
    <definedName name="신성3" localSheetId="4">#REF!</definedName>
    <definedName name="신성3" localSheetId="7">#REF!</definedName>
    <definedName name="신성3">#REF!</definedName>
    <definedName name="신성4" localSheetId="15">#REF!</definedName>
    <definedName name="신성4" localSheetId="4">#REF!</definedName>
    <definedName name="신성4" localSheetId="7">#REF!</definedName>
    <definedName name="신성4">#REF!</definedName>
    <definedName name="신성5" localSheetId="15">#REF!</definedName>
    <definedName name="신성5" localSheetId="4">#REF!</definedName>
    <definedName name="신성5" localSheetId="7">#REF!</definedName>
    <definedName name="신성5">#REF!</definedName>
    <definedName name="신성6" localSheetId="15">#REF!</definedName>
    <definedName name="신성6" localSheetId="4">#REF!</definedName>
    <definedName name="신성6" localSheetId="7">#REF!</definedName>
    <definedName name="신성6">#REF!</definedName>
    <definedName name="신성7" localSheetId="15">#REF!</definedName>
    <definedName name="신성7" localSheetId="4">#REF!</definedName>
    <definedName name="신성7" localSheetId="7">#REF!</definedName>
    <definedName name="신성7">#REF!</definedName>
    <definedName name="신자" localSheetId="4">[8]도로토공공사비!$L$20</definedName>
    <definedName name="신자">[8]도로토공공사비!$L$20</definedName>
    <definedName name="신평" localSheetId="4">[8]도로구조공사비!$H$52</definedName>
    <definedName name="신평">[8]도로구조공사비!$H$52</definedName>
    <definedName name="신흥1호" localSheetId="15">#REF!</definedName>
    <definedName name="신흥1호" localSheetId="4">#REF!</definedName>
    <definedName name="신흥1호" localSheetId="7">#REF!</definedName>
    <definedName name="신흥1호">#REF!</definedName>
    <definedName name="신흥2호" localSheetId="15">#REF!</definedName>
    <definedName name="신흥2호" localSheetId="4">#REF!</definedName>
    <definedName name="신흥2호" localSheetId="7">#REF!</definedName>
    <definedName name="신흥2호">#REF!</definedName>
    <definedName name="심" localSheetId="15">#REF!</definedName>
    <definedName name="심" localSheetId="4">#REF!</definedName>
    <definedName name="심" localSheetId="7">#REF!</definedName>
    <definedName name="심">#REF!</definedName>
    <definedName name="아연도강관단가" localSheetId="15">#REF!</definedName>
    <definedName name="아연도강관단가" localSheetId="4">#REF!</definedName>
    <definedName name="아연도강관단가" localSheetId="7">#REF!</definedName>
    <definedName name="아연도강관단가">#REF!</definedName>
    <definedName name="아연도배관단가" localSheetId="15">#REF!</definedName>
    <definedName name="아연도배관단가" localSheetId="4">#REF!</definedName>
    <definedName name="아연도배관단가" localSheetId="7">#REF!</definedName>
    <definedName name="아연도배관단가">#REF!</definedName>
    <definedName name="아연도배관자재" localSheetId="15">#REF!</definedName>
    <definedName name="아연도배관자재" localSheetId="4">#REF!</definedName>
    <definedName name="아연도배관자재" localSheetId="7">#REF!</definedName>
    <definedName name="아연도배관자재">#REF!</definedName>
    <definedName name="안방1호" localSheetId="15">#REF!</definedName>
    <definedName name="안방1호" localSheetId="4">#REF!</definedName>
    <definedName name="안방1호" localSheetId="7">#REF!</definedName>
    <definedName name="안방1호">#REF!</definedName>
    <definedName name="안방2호" localSheetId="15">#REF!</definedName>
    <definedName name="안방2호" localSheetId="4">#REF!</definedName>
    <definedName name="안방2호" localSheetId="7">#REF!</definedName>
    <definedName name="안방2호">#REF!</definedName>
    <definedName name="안정수위" localSheetId="15">#REF!</definedName>
    <definedName name="안정수위" localSheetId="4">#REF!</definedName>
    <definedName name="안정수위" localSheetId="7">#REF!</definedName>
    <definedName name="안정수위">#REF!</definedName>
    <definedName name="암거" localSheetId="4">[14]암거!$A$9:$M$15</definedName>
    <definedName name="암거">[14]암거!$A$9:$M$15</definedName>
    <definedName name="암거1" localSheetId="4">'[13]암거(내역)'!$I$27:$AG$30</definedName>
    <definedName name="암거1">'[13]암거(내역)'!$I$27:$AG$30</definedName>
    <definedName name="암거내역" localSheetId="4">#REF!</definedName>
    <definedName name="암거내역">#REF!</definedName>
    <definedName name="암거내역1" localSheetId="4">'[13]암거(내역)'!$I$27:$AG$30</definedName>
    <definedName name="암거내역1">'[13]암거(내역)'!$I$27:$AG$30</definedName>
    <definedName name="암거내역2" localSheetId="4">'[13]암거(내역)'!$L$58:$AD$62</definedName>
    <definedName name="암거내역2">'[13]암거(내역)'!$L$58:$AD$62</definedName>
    <definedName name="암거내역이" localSheetId="4">#REF!</definedName>
    <definedName name="암거내역이">#REF!</definedName>
    <definedName name="암거내역일" localSheetId="4">#REF!</definedName>
    <definedName name="암거내역일">#REF!</definedName>
    <definedName name="암거총" localSheetId="4">#REF!</definedName>
    <definedName name="암거총">#REF!</definedName>
    <definedName name="암산" localSheetId="4">[14]암거!$A$9:$M$15</definedName>
    <definedName name="암산">[14]암거!$A$9:$M$15</definedName>
    <definedName name="앞들1호" localSheetId="15">#REF!</definedName>
    <definedName name="앞들1호" localSheetId="4">#REF!</definedName>
    <definedName name="앞들1호" localSheetId="7">#REF!</definedName>
    <definedName name="앞들1호">#REF!</definedName>
    <definedName name="앞들2호" localSheetId="15">#REF!</definedName>
    <definedName name="앞들2호" localSheetId="4">#REF!</definedName>
    <definedName name="앞들2호" localSheetId="7">#REF!</definedName>
    <definedName name="앞들2호">#REF!</definedName>
    <definedName name="양수공사" localSheetId="15">#REF!</definedName>
    <definedName name="양수공사" localSheetId="4">#REF!</definedName>
    <definedName name="양수공사" localSheetId="7">#REF!</definedName>
    <definedName name="양수공사">#REF!</definedName>
    <definedName name="양수량" localSheetId="15">#REF!</definedName>
    <definedName name="양수량" localSheetId="4">#REF!</definedName>
    <definedName name="양수량" localSheetId="7">#REF!</definedName>
    <definedName name="양수량">#REF!</definedName>
    <definedName name="엄" localSheetId="4">#REF!</definedName>
    <definedName name="엄">#REF!</definedName>
    <definedName name="에이" localSheetId="4">#REF!</definedName>
    <definedName name="에이">#REF!</definedName>
    <definedName name="여수토경비" localSheetId="4">[11]여수토공사비!$L$66</definedName>
    <definedName name="여수토경비">[11]여수토공사비!$L$66</definedName>
    <definedName name="여수토노무비" localSheetId="4">[11]여수토공사비!$H$66</definedName>
    <definedName name="여수토노무비">[11]여수토공사비!$H$66</definedName>
    <definedName name="여수토재료비" localSheetId="4">[11]여수토공사비!$J$66</definedName>
    <definedName name="여수토재료비">[11]여수토공사비!$J$66</definedName>
    <definedName name="영" localSheetId="4">[4]시험물량!#REF!</definedName>
    <definedName name="영">[4]시험물량!#REF!</definedName>
    <definedName name="영문" localSheetId="4">[10]자재조서!#REF!</definedName>
    <definedName name="영문">[10]자재조서!#REF!</definedName>
    <definedName name="영수" localSheetId="4">'[13]암거(내역)'!$L$58:$AD$62</definedName>
    <definedName name="영수">'[13]암거(내역)'!$L$58:$AD$62</definedName>
    <definedName name="영천" localSheetId="4">[17]자료!$P$2:$V$12</definedName>
    <definedName name="영천">[17]자료!$P$2:$V$12</definedName>
    <definedName name="예산" localSheetId="4">[9]대가!$A$6:$L$912</definedName>
    <definedName name="예산">[9]대가!$A$6:$L$912</definedName>
    <definedName name="오주1호" localSheetId="15">#REF!</definedName>
    <definedName name="오주1호" localSheetId="4">#REF!</definedName>
    <definedName name="오주1호" localSheetId="7">#REF!</definedName>
    <definedName name="오주1호">#REF!</definedName>
    <definedName name="오주2호" localSheetId="15">#REF!</definedName>
    <definedName name="오주2호" localSheetId="4">#REF!</definedName>
    <definedName name="오주2호" localSheetId="7">#REF!</definedName>
    <definedName name="오주2호">#REF!</definedName>
    <definedName name="오주3호" localSheetId="15">#REF!</definedName>
    <definedName name="오주3호" localSheetId="4">#REF!</definedName>
    <definedName name="오주3호" localSheetId="7">#REF!</definedName>
    <definedName name="오주3호">#REF!</definedName>
    <definedName name="오주4호" localSheetId="15">#REF!</definedName>
    <definedName name="오주4호" localSheetId="4">#REF!</definedName>
    <definedName name="오주4호" localSheetId="7">#REF!</definedName>
    <definedName name="오주4호">#REF!</definedName>
    <definedName name="요" localSheetId="4">#REF!</definedName>
    <definedName name="요">#REF!</definedName>
    <definedName name="요동1호" localSheetId="15">#REF!</definedName>
    <definedName name="요동1호" localSheetId="4">#REF!</definedName>
    <definedName name="요동1호" localSheetId="7">#REF!</definedName>
    <definedName name="요동1호">#REF!</definedName>
    <definedName name="요동2호" localSheetId="15">#REF!</definedName>
    <definedName name="요동2호" localSheetId="4">#REF!</definedName>
    <definedName name="요동2호" localSheetId="7">#REF!</definedName>
    <definedName name="요동2호">#REF!</definedName>
    <definedName name="용ㄷ수" localSheetId="4">[4]시험물량!#REF!</definedName>
    <definedName name="용ㄷ수">[4]시험물량!#REF!</definedName>
    <definedName name="용수" localSheetId="4">[17]자료!$P$2:$V$12</definedName>
    <definedName name="용수">[17]자료!$P$2:$V$12</definedName>
    <definedName name="용수암거" localSheetId="4">[17]자료!$P$2:$V$12</definedName>
    <definedName name="용수암거">[17]자료!$P$2:$V$12</definedName>
    <definedName name="용지거총괄" localSheetId="4">#REF!</definedName>
    <definedName name="용지거총괄">#REF!</definedName>
    <definedName name="용지매수비" localSheetId="15">#REF!</definedName>
    <definedName name="용지매수비" localSheetId="4">#REF!</definedName>
    <definedName name="용지매수비" localSheetId="7">#REF!</definedName>
    <definedName name="용지매수비">#REF!</definedName>
    <definedName name="용지총괄" localSheetId="4">#REF!</definedName>
    <definedName name="용지총괄">#REF!</definedName>
    <definedName name="우강토적">#N/A</definedName>
    <definedName name="우러곳" localSheetId="4">#REF!</definedName>
    <definedName name="우러곳">#REF!</definedName>
    <definedName name="우산" localSheetId="15">#REF!</definedName>
    <definedName name="우산" localSheetId="4">#REF!</definedName>
    <definedName name="우산" localSheetId="7">#REF!</definedName>
    <definedName name="우산">#REF!</definedName>
    <definedName name="운반" localSheetId="4">#REF!</definedName>
    <definedName name="운반">#REF!</definedName>
    <definedName name="운암" localSheetId="15">#REF!</definedName>
    <definedName name="운암" localSheetId="4">#REF!</definedName>
    <definedName name="운암" localSheetId="7">#REF!</definedName>
    <definedName name="운암">#REF!</definedName>
    <definedName name="운호1호" localSheetId="15">#REF!</definedName>
    <definedName name="운호1호" localSheetId="4">#REF!</definedName>
    <definedName name="운호1호" localSheetId="7">#REF!</definedName>
    <definedName name="운호1호">#REF!</definedName>
    <definedName name="운호2호" localSheetId="15">#REF!</definedName>
    <definedName name="운호2호" localSheetId="4">#REF!</definedName>
    <definedName name="운호2호" localSheetId="7">#REF!</definedName>
    <definedName name="운호2호">#REF!</definedName>
    <definedName name="운호3호" localSheetId="15">#REF!</definedName>
    <definedName name="운호3호" localSheetId="4">#REF!</definedName>
    <definedName name="운호3호" localSheetId="7">#REF!</definedName>
    <definedName name="운호3호">#REF!</definedName>
    <definedName name="원운1호" localSheetId="15">#REF!</definedName>
    <definedName name="원운1호" localSheetId="4">#REF!</definedName>
    <definedName name="원운1호" localSheetId="7">#REF!</definedName>
    <definedName name="원운1호">#REF!</definedName>
    <definedName name="원운2호" localSheetId="15">#REF!</definedName>
    <definedName name="원운2호" localSheetId="4">#REF!</definedName>
    <definedName name="원운2호" localSheetId="7">#REF!</definedName>
    <definedName name="원운2호">#REF!</definedName>
    <definedName name="월" localSheetId="4">#REF!</definedName>
    <definedName name="월">#REF!</definedName>
    <definedName name="위치" localSheetId="4">[15]용수로조직!$Z$1</definedName>
    <definedName name="위치">[15]용수로조직!$Z$1</definedName>
    <definedName name="위치도">'[2]2000시행총괄'!#REF!</definedName>
    <definedName name="위치도1">#REF!</definedName>
    <definedName name="유곡" localSheetId="4">[9]대가!$A$6:$L$912</definedName>
    <definedName name="유곡">[9]대가!$A$6:$L$912</definedName>
    <definedName name="유말공총" localSheetId="4">#REF!</definedName>
    <definedName name="유말공총">#REF!</definedName>
    <definedName name="유말내역" localSheetId="4">#REF!</definedName>
    <definedName name="유말내역">#REF!</definedName>
    <definedName name="유말총" localSheetId="4">#REF!</definedName>
    <definedName name="유말총">#REF!</definedName>
    <definedName name="유말헐기" localSheetId="4">#REF!</definedName>
    <definedName name="유말헐기">#REF!</definedName>
    <definedName name="유지" localSheetId="4">[10]자재조서!#REF!</definedName>
    <definedName name="유지">[10]자재조서!#REF!</definedName>
    <definedName name="유효" localSheetId="4">#REF!</definedName>
    <definedName name="유효">#REF!</definedName>
    <definedName name="유ㅓㄹ" localSheetId="4">[10]자재조서!#REF!</definedName>
    <definedName name="유ㅓㄹ">[10]자재조서!#REF!</definedName>
    <definedName name="육리1호" localSheetId="15">#REF!</definedName>
    <definedName name="육리1호" localSheetId="4">#REF!</definedName>
    <definedName name="육리1호" localSheetId="7">#REF!</definedName>
    <definedName name="육리1호">#REF!</definedName>
    <definedName name="육리2호" localSheetId="15">#REF!</definedName>
    <definedName name="육리2호" localSheetId="4">#REF!</definedName>
    <definedName name="육리2호" localSheetId="7">#REF!</definedName>
    <definedName name="육리2호">#REF!</definedName>
    <definedName name="은산1호" localSheetId="15">#REF!</definedName>
    <definedName name="은산1호" localSheetId="4">#REF!</definedName>
    <definedName name="은산1호" localSheetId="7">#REF!</definedName>
    <definedName name="은산1호">#REF!</definedName>
    <definedName name="은산2호" localSheetId="15">#REF!</definedName>
    <definedName name="은산2호" localSheetId="4">#REF!</definedName>
    <definedName name="은산2호" localSheetId="7">#REF!</definedName>
    <definedName name="은산2호">#REF!</definedName>
    <definedName name="은산3호" localSheetId="15">#REF!</definedName>
    <definedName name="은산3호" localSheetId="4">#REF!</definedName>
    <definedName name="은산3호" localSheetId="7">#REF!</definedName>
    <definedName name="은산3호">#REF!</definedName>
    <definedName name="은산4호" localSheetId="15">#REF!</definedName>
    <definedName name="은산4호" localSheetId="4">#REF!</definedName>
    <definedName name="은산4호" localSheetId="7">#REF!</definedName>
    <definedName name="은산4호">#REF!</definedName>
    <definedName name="이름" localSheetId="4">[4]시험물량!#REF!</definedName>
    <definedName name="이름">[4]시험물량!#REF!</definedName>
    <definedName name="이전" localSheetId="4">#REF!</definedName>
    <definedName name="이전">#REF!</definedName>
    <definedName name="인" localSheetId="4">'[7]자재집계(병행)'!$A$2:$M$47</definedName>
    <definedName name="인">'[7]자재집계(병행)'!$A$2:$M$47</definedName>
    <definedName name="인건" localSheetId="4">#REF!</definedName>
    <definedName name="인건">#REF!</definedName>
    <definedName name="인건비" localSheetId="4">[6]경지헐기!$J$172:$W$178</definedName>
    <definedName name="인건비">[6]경지헐기!$J$172:$W$178</definedName>
    <definedName name="인건비." localSheetId="4">#REF!</definedName>
    <definedName name="인건비.">#REF!</definedName>
    <definedName name="인건비2" localSheetId="4">[14]암거!$A$9:$M$15</definedName>
    <definedName name="인건비2">[14]암거!$A$9:$M$15</definedName>
    <definedName name="인부" localSheetId="4">[9]대가!$A$6:$L$912</definedName>
    <definedName name="인부">[9]대가!$A$6:$L$912</definedName>
    <definedName name="인부대금" localSheetId="4">[5]단가일람!#REF!</definedName>
    <definedName name="인부대금">[5]단가일람!#REF!</definedName>
    <definedName name="인부대금1" localSheetId="4">#REF!</definedName>
    <definedName name="인부대금1">#REF!</definedName>
    <definedName name="인부임" localSheetId="4">'[7]자재집계(경지)'!$A$2:$M$40</definedName>
    <definedName name="인부임">'[7]자재집계(경지)'!$A$2:$M$40</definedName>
    <definedName name="인부임1" localSheetId="4">'[13]암거(내역)'!$I$27:$AG$30</definedName>
    <definedName name="인부임1">'[13]암거(내역)'!$I$27:$AG$30</definedName>
    <definedName name="인원" localSheetId="4">[4]시험물량!#REF!</definedName>
    <definedName name="인원">[4]시험물량!#REF!</definedName>
    <definedName name="임건" localSheetId="4">'[13]암거(내역)'!$L$58:$AD$62</definedName>
    <definedName name="임건">'[13]암거(내역)'!$L$58:$AD$62</definedName>
    <definedName name="임금" localSheetId="4">[1]단가!$A$3:$H$65536</definedName>
    <definedName name="임금">[1]단가!$A$3:$H$65536</definedName>
    <definedName name="임부대" localSheetId="4">[17]자료!$P$2:$V$12</definedName>
    <definedName name="임부대">[17]자료!$P$2:$V$12</definedName>
    <definedName name="임비" localSheetId="4">[10]자재조서!#REF!</definedName>
    <definedName name="임비">[10]자재조서!#REF!</definedName>
    <definedName name="입안1호" localSheetId="15">#REF!</definedName>
    <definedName name="입안1호" localSheetId="4">#REF!</definedName>
    <definedName name="입안1호" localSheetId="7">#REF!</definedName>
    <definedName name="입안1호">#REF!</definedName>
    <definedName name="입안2호" localSheetId="15">#REF!</definedName>
    <definedName name="입안2호" localSheetId="4">#REF!</definedName>
    <definedName name="입안2호" localSheetId="7">#REF!</definedName>
    <definedName name="입안2호">#REF!</definedName>
    <definedName name="입안3호" localSheetId="15">#REF!</definedName>
    <definedName name="입안3호" localSheetId="4">#REF!</definedName>
    <definedName name="입안3호" localSheetId="7">#REF!</definedName>
    <definedName name="입안3호">#REF!</definedName>
    <definedName name="입안4호" localSheetId="15">#REF!</definedName>
    <definedName name="입안4호" localSheetId="4">#REF!</definedName>
    <definedName name="입안4호" localSheetId="7">#REF!</definedName>
    <definedName name="입안4호">#REF!</definedName>
    <definedName name="입안기존2" localSheetId="15">#REF!</definedName>
    <definedName name="입안기존2" localSheetId="4">#REF!</definedName>
    <definedName name="입안기존2" localSheetId="7">#REF!</definedName>
    <definedName name="입안기존2">#REF!</definedName>
    <definedName name="ㅈ" localSheetId="4">[14]암거!$A$9:$M$15</definedName>
    <definedName name="ㅈ">[14]암거!$A$9:$M$15</definedName>
    <definedName name="ㅈㄱ" localSheetId="4">#REF!</definedName>
    <definedName name="ㅈㄱ">#REF!</definedName>
    <definedName name="ㅈㄷㄺ" localSheetId="4">#REF!</definedName>
    <definedName name="ㅈㄷㄺ">#REF!</definedName>
    <definedName name="ㅈㅁ" localSheetId="4">#REF!</definedName>
    <definedName name="ㅈㅁ">#REF!</definedName>
    <definedName name="ㅈㅂ" localSheetId="4">#REF!</definedName>
    <definedName name="ㅈㅂ">#REF!</definedName>
    <definedName name="ㅈㅂㅁ" localSheetId="4">#REF!</definedName>
    <definedName name="ㅈㅂㅁ">#REF!</definedName>
    <definedName name="자단" localSheetId="4">[5]단가일람!#REF!</definedName>
    <definedName name="자단">[5]단가일람!#REF!</definedName>
    <definedName name="자연수위" localSheetId="15">#REF!</definedName>
    <definedName name="자연수위" localSheetId="4">#REF!</definedName>
    <definedName name="자연수위" localSheetId="7">#REF!</definedName>
    <definedName name="자연수위">#REF!</definedName>
    <definedName name="자재" localSheetId="4">#REF!</definedName>
    <definedName name="자재">#REF!</definedName>
    <definedName name="자재.2" localSheetId="4">#REF!</definedName>
    <definedName name="자재.2">#REF!</definedName>
    <definedName name="자재3" localSheetId="4">[15]용수로조직!$Z$1</definedName>
    <definedName name="자재3">[15]용수로조직!$Z$1</definedName>
    <definedName name="자재가격" localSheetId="4">[1]단가!$A$3:$H$65536</definedName>
    <definedName name="자재가격">[1]단가!$A$3:$H$65536</definedName>
    <definedName name="자재내역" localSheetId="4">[5]단가일람!#REF!</definedName>
    <definedName name="자재내역">[5]단가일람!#REF!</definedName>
    <definedName name="자재단" localSheetId="4">'[13]암거(내역)'!$L$58:$AD$62</definedName>
    <definedName name="자재단">'[13]암거(내역)'!$L$58:$AD$62</definedName>
    <definedName name="자재단ㄱ" localSheetId="4">#REF!</definedName>
    <definedName name="자재단ㄱ">#REF!</definedName>
    <definedName name="자재단가" localSheetId="4">[5]단가일람!#REF!</definedName>
    <definedName name="자재단가">[5]단가일람!#REF!</definedName>
    <definedName name="자재단가.1" localSheetId="4">#REF!</definedName>
    <definedName name="자재단가.1">#REF!</definedName>
    <definedName name="자재단가1" localSheetId="4">'[7]자재집계(경지)'!$A$2:$M$40</definedName>
    <definedName name="자재단가1">'[7]자재집계(경지)'!$A$2:$M$40</definedName>
    <definedName name="자재단가2" localSheetId="4">[6]경지헐기!$J$172:$W$178</definedName>
    <definedName name="자재단가2">[6]경지헐기!$J$172:$W$178</definedName>
    <definedName name="자재단가5" localSheetId="4">[4]시험물량!#REF!</definedName>
    <definedName name="자재단가5">[4]시험물량!#REF!</definedName>
    <definedName name="자재단가내역" localSheetId="4">#REF!</definedName>
    <definedName name="자재단가내역">#REF!</definedName>
    <definedName name="자재단가표" localSheetId="4">[14]암거!$A$9:$M$15</definedName>
    <definedName name="자재단가표">[14]암거!$A$9:$M$15</definedName>
    <definedName name="자재단가표2" localSheetId="4">'[13]암거(내역)'!$L$58:$AD$62</definedName>
    <definedName name="자재단가표2">'[13]암거(내역)'!$L$58:$AD$62</definedName>
    <definedName name="자재대" localSheetId="4">#REF!</definedName>
    <definedName name="자재대">#REF!</definedName>
    <definedName name="자재대1" localSheetId="4">#REF!</definedName>
    <definedName name="자재대1">#REF!</definedName>
    <definedName name="자재대2" localSheetId="4">#REF!</definedName>
    <definedName name="자재대2">#REF!</definedName>
    <definedName name="자재대경비">[12]자재대!$L$22</definedName>
    <definedName name="자재대노무비">[12]자재대!$H$22</definedName>
    <definedName name="자재대재료비">[12]자재대!$J$22</definedName>
    <definedName name="자재이름" localSheetId="4">#REF!</definedName>
    <definedName name="자재이름">#REF!</definedName>
    <definedName name="잔토처리인력" localSheetId="15">#REF!</definedName>
    <definedName name="잔토처리인력" localSheetId="4">#REF!</definedName>
    <definedName name="잔토처리인력" localSheetId="7">#REF!</definedName>
    <definedName name="잔토처리인력">#REF!</definedName>
    <definedName name="장산1" localSheetId="15">#REF!</definedName>
    <definedName name="장산1" localSheetId="4">#REF!</definedName>
    <definedName name="장산1" localSheetId="7">#REF!</definedName>
    <definedName name="장산1">#REF!</definedName>
    <definedName name="장산2" localSheetId="15">#REF!</definedName>
    <definedName name="장산2" localSheetId="4">#REF!</definedName>
    <definedName name="장산2" localSheetId="7">#REF!</definedName>
    <definedName name="장산2">#REF!</definedName>
    <definedName name="장산3" localSheetId="15">#REF!</definedName>
    <definedName name="장산3" localSheetId="4">#REF!</definedName>
    <definedName name="장산3" localSheetId="7">#REF!</definedName>
    <definedName name="장산3">#REF!</definedName>
    <definedName name="장춘" localSheetId="15">#REF!</definedName>
    <definedName name="장춘" localSheetId="4">#REF!</definedName>
    <definedName name="장춘" localSheetId="7">#REF!</definedName>
    <definedName name="장춘">#REF!</definedName>
    <definedName name="재료가격" localSheetId="4">[15]용수로조직!$Z$1</definedName>
    <definedName name="재료가격">[15]용수로조직!$Z$1</definedName>
    <definedName name="재료단가" localSheetId="4">[1]단가!$A$3:$H$65536</definedName>
    <definedName name="재료단가">[1]단가!$A$3:$H$65536</definedName>
    <definedName name="재료집계표212" localSheetId="4">#REF!</definedName>
    <definedName name="재료집계표212">#REF!</definedName>
    <definedName name="쟟ㅎ" localSheetId="4">[8]여수토공사비!$H$66</definedName>
    <definedName name="쟟ㅎ">[8]여수토공사비!$H$66</definedName>
    <definedName name="저수조만수위" localSheetId="15">#REF!</definedName>
    <definedName name="저수조만수위" localSheetId="4">#REF!</definedName>
    <definedName name="저수조만수위" localSheetId="7">#REF!</definedName>
    <definedName name="저수조만수위">#REF!</definedName>
    <definedName name="전" localSheetId="4">#REF!</definedName>
    <definedName name="전">#REF!</definedName>
    <definedName name="전동기용량" localSheetId="15">#REF!</definedName>
    <definedName name="전동기용량" localSheetId="4">#REF!</definedName>
    <definedName name="전동기용량" localSheetId="7">#REF!</definedName>
    <definedName name="전동기용량">#REF!</definedName>
    <definedName name="절취인력" localSheetId="15">#REF!</definedName>
    <definedName name="절취인력" localSheetId="4">#REF!</definedName>
    <definedName name="절취인력" localSheetId="7">#REF!</definedName>
    <definedName name="절취인력">#REF!</definedName>
    <definedName name="정미" localSheetId="4">#REF!</definedName>
    <definedName name="정미">#REF!</definedName>
    <definedName name="정산" localSheetId="4">'[7]자재집계(병행)'!$A$2:$M$47</definedName>
    <definedName name="정산">'[7]자재집계(병행)'!$A$2:$M$47</definedName>
    <definedName name="정산2" localSheetId="4">#REF!</definedName>
    <definedName name="정산2">#REF!</definedName>
    <definedName name="정산평야부" localSheetId="4">#REF!</definedName>
    <definedName name="정산평야부">#REF!</definedName>
    <definedName name="제수문총" localSheetId="4">#REF!</definedName>
    <definedName name="제수문총">#REF!</definedName>
    <definedName name="져" localSheetId="4">#REF!</definedName>
    <definedName name="져">#REF!</definedName>
    <definedName name="조서" localSheetId="4">[10]자재조서!#REF!</definedName>
    <definedName name="조서">[10]자재조서!#REF!</definedName>
    <definedName name="졸ㅇ나" localSheetId="4">#REF!</definedName>
    <definedName name="졸ㅇ나">#REF!</definedName>
    <definedName name="준비" localSheetId="4">'[7]자재집계(병행)'!$A$2:$M$47</definedName>
    <definedName name="준비">'[7]자재집계(병행)'!$A$2:$M$47</definedName>
    <definedName name="중기" localSheetId="4">[5]단가일람!#REF!</definedName>
    <definedName name="중기">[5]단가일람!#REF!</definedName>
    <definedName name="중기운반경비">[12]중기운반비!$L$18</definedName>
    <definedName name="중기운반노무비">[12]중기운반비!$H$18</definedName>
    <definedName name="중기운반재료비">[12]중기운반비!$J$18</definedName>
    <definedName name="증감" localSheetId="4">#REF!</definedName>
    <definedName name="증감">#REF!</definedName>
    <definedName name="지동" localSheetId="15">#REF!</definedName>
    <definedName name="지동" localSheetId="4">#REF!</definedName>
    <definedName name="지동" localSheetId="7">#REF!</definedName>
    <definedName name="지동">#REF!</definedName>
    <definedName name="지수판설치" localSheetId="15">#REF!</definedName>
    <definedName name="지수판설치" localSheetId="4">#REF!</definedName>
    <definedName name="지수판설치" localSheetId="7">#REF!</definedName>
    <definedName name="지수판설치">#REF!</definedName>
    <definedName name="직경" localSheetId="15">#REF!</definedName>
    <definedName name="직경" localSheetId="4">#REF!</definedName>
    <definedName name="직경" localSheetId="7">#REF!</definedName>
    <definedName name="직경">#REF!</definedName>
    <definedName name="직접노무비" localSheetId="15">[18]공사비총괄표!#REF!</definedName>
    <definedName name="직접노무비" localSheetId="4">[18]공사비총괄표!#REF!</definedName>
    <definedName name="직접노무비" localSheetId="7">[18]공사비총괄표!#REF!</definedName>
    <definedName name="직접노무비">[18]공사비총괄표!#REF!</definedName>
    <definedName name="진입도로경비">[12]진입도로공사비!$L$23</definedName>
    <definedName name="진입도로노무비">[12]진입도로공사비!$H$23</definedName>
    <definedName name="진입도로재료비">[12]진입도로공사비!$J$23</definedName>
    <definedName name="집계" localSheetId="4">#REF!</definedName>
    <definedName name="집계">#REF!</definedName>
    <definedName name="ㅊ" localSheetId="4">#REF!</definedName>
    <definedName name="ㅊ">#REF!</definedName>
    <definedName name="착정심도" localSheetId="15">#REF!</definedName>
    <definedName name="착정심도" localSheetId="4">#REF!</definedName>
    <definedName name="착정심도" localSheetId="7">#REF!</definedName>
    <definedName name="착정심도">#REF!</definedName>
    <definedName name="창배" localSheetId="4">[15]용수로조직!$Z$1</definedName>
    <definedName name="창배">[15]용수로조직!$Z$1</definedName>
    <definedName name="천원" localSheetId="4">#REF!</definedName>
    <definedName name="천원">#REF!</definedName>
    <definedName name="철근콘크리트타설레미콘Ø25.210.8" localSheetId="15">#REF!</definedName>
    <definedName name="철근콘크리트타설레미콘Ø25.210.8" localSheetId="4">#REF!</definedName>
    <definedName name="철근콘크리트타설레미콘Ø25.210.8" localSheetId="7">#REF!</definedName>
    <definedName name="철근콘크리트타설레미콘Ø25.210.8">#REF!</definedName>
    <definedName name="철근콘크리트타설인력Ø25.210.8" localSheetId="15">#REF!</definedName>
    <definedName name="철근콘크리트타설인력Ø25.210.8" localSheetId="4">#REF!</definedName>
    <definedName name="철근콘크리트타설인력Ø25.210.8" localSheetId="7">#REF!</definedName>
    <definedName name="철근콘크리트타설인력Ø25.210.8">#REF!</definedName>
    <definedName name="철목1호" localSheetId="15">#REF!</definedName>
    <definedName name="철목1호" localSheetId="4">#REF!</definedName>
    <definedName name="철목1호" localSheetId="7">#REF!</definedName>
    <definedName name="철목1호">#REF!</definedName>
    <definedName name="철목2호" localSheetId="15">#REF!</definedName>
    <definedName name="철목2호" localSheetId="4">#REF!</definedName>
    <definedName name="철목2호" localSheetId="7">#REF!</definedName>
    <definedName name="철목2호">#REF!</definedName>
    <definedName name="철목3호" localSheetId="15">#REF!</definedName>
    <definedName name="철목3호" localSheetId="4">#REF!</definedName>
    <definedName name="철목3호" localSheetId="7">#REF!</definedName>
    <definedName name="철목3호">#REF!</definedName>
    <definedName name="철목4호" localSheetId="15">#REF!</definedName>
    <definedName name="철목4호" localSheetId="4">#REF!</definedName>
    <definedName name="철목4호" localSheetId="7">#REF!</definedName>
    <definedName name="철목4호">#REF!</definedName>
    <definedName name="청림1호" localSheetId="15">#REF!</definedName>
    <definedName name="청림1호" localSheetId="4">#REF!</definedName>
    <definedName name="청림1호" localSheetId="7">#REF!</definedName>
    <definedName name="청림1호">#REF!</definedName>
    <definedName name="청림2호" localSheetId="15">#REF!</definedName>
    <definedName name="청림2호" localSheetId="4">#REF!</definedName>
    <definedName name="청림2호" localSheetId="7">#REF!</definedName>
    <definedName name="청림2호">#REF!</definedName>
    <definedName name="청림3호" localSheetId="15">#REF!</definedName>
    <definedName name="청림3호" localSheetId="4">#REF!</definedName>
    <definedName name="청림3호" localSheetId="7">#REF!</definedName>
    <definedName name="청림3호">#REF!</definedName>
    <definedName name="총" localSheetId="4">#REF!</definedName>
    <definedName name="총">#REF!</definedName>
    <definedName name="총괄" localSheetId="4">'[13]암거(내역)'!$L$58:$AD$62</definedName>
    <definedName name="총괄">'[13]암거(내역)'!$L$58:$AD$62</definedName>
    <definedName name="총괄2" localSheetId="4">#REF!</definedName>
    <definedName name="총괄2">#REF!</definedName>
    <definedName name="총괄표" localSheetId="4">#REF!</definedName>
    <definedName name="총괄표">#REF!</definedName>
    <definedName name="총괄표참고" localSheetId="4">#REF!</definedName>
    <definedName name="총괄표참고">#REF!</definedName>
    <definedName name="총길이" localSheetId="15">#REF!</definedName>
    <definedName name="총길이" localSheetId="4">#REF!</definedName>
    <definedName name="총길이" localSheetId="7">#REF!</definedName>
    <definedName name="총길이">#REF!</definedName>
    <definedName name="총표" localSheetId="4">'[7]자재집계(경지)'!$A$2:$M$40</definedName>
    <definedName name="총표">'[7]자재집계(경지)'!$A$2:$M$40</definedName>
    <definedName name="추" localSheetId="4">#REF!</definedName>
    <definedName name="추">#REF!</definedName>
    <definedName name="추억" localSheetId="4">#REF!</definedName>
    <definedName name="추억">#REF!</definedName>
    <definedName name="취소" localSheetId="4">#REF!</definedName>
    <definedName name="취소">#REF!</definedName>
    <definedName name="취수탑경비">[12]취수탑공사비!$L$43</definedName>
    <definedName name="취수탑노무비">[12]취수탑공사비!$H$43</definedName>
    <definedName name="취수탑재료비">[12]취수탑공사비!$J$43</definedName>
    <definedName name="측량" localSheetId="4">[10]자재조서!#REF!</definedName>
    <definedName name="측량">[10]자재조서!#REF!</definedName>
    <definedName name="콘" localSheetId="4">[17]자료!$P$2:$V$12</definedName>
    <definedName name="콘">[17]자료!$P$2:$V$12</definedName>
    <definedName name="콘크리트" localSheetId="4">[5]단가일람!#REF!</definedName>
    <definedName name="콘크리트">[5]단가일람!#REF!</definedName>
    <definedName name="콘크리트헐기무근0.2" localSheetId="15">#REF!</definedName>
    <definedName name="콘크리트헐기무근0.2" localSheetId="4">#REF!</definedName>
    <definedName name="콘크리트헐기무근0.2" localSheetId="7">#REF!</definedName>
    <definedName name="콘크리트헐기무근0.2">#REF!</definedName>
    <definedName name="타이" localSheetId="4">[8]도로토공공사비!$L$20</definedName>
    <definedName name="타이">[8]도로토공공사비!$L$20</definedName>
    <definedName name="태국" localSheetId="4">[4]시험물량!#REF!</definedName>
    <definedName name="태국">[4]시험물량!#REF!</definedName>
    <definedName name="터" localSheetId="4">#REF!</definedName>
    <definedName name="터">#REF!</definedName>
    <definedName name="터이" localSheetId="4">[8]도로구조공사비!$H$52</definedName>
    <definedName name="터이">[8]도로구조공사비!$H$52</definedName>
    <definedName name="터파기0.2" localSheetId="15">#REF!</definedName>
    <definedName name="터파기0.2" localSheetId="4">#REF!</definedName>
    <definedName name="터파기0.2" localSheetId="7">#REF!</definedName>
    <definedName name="터파기0.2">#REF!</definedName>
    <definedName name="터파기인력" localSheetId="15">#REF!</definedName>
    <definedName name="터파기인력" localSheetId="4">#REF!</definedName>
    <definedName name="터파기인력" localSheetId="7">#REF!</definedName>
    <definedName name="터파기인력">#REF!</definedName>
    <definedName name="토공단가" localSheetId="4">#REF!</definedName>
    <definedName name="토공단가">#REF!</definedName>
    <definedName name="토관" localSheetId="4">[14]암거!$A$9:$M$15</definedName>
    <definedName name="토관">[14]암거!$A$9:$M$15</definedName>
    <definedName name="토사운반" localSheetId="4">#REF!</definedName>
    <definedName name="토사운반">#REF!</definedName>
    <definedName name="토적계산서" localSheetId="4">[19]공사비!#REF!</definedName>
    <definedName name="토적계산서">[19]공사비!#REF!</definedName>
    <definedName name="토적조서" localSheetId="4">[10]자재조서!#REF!</definedName>
    <definedName name="토적조서">[10]자재조서!#REF!</definedName>
    <definedName name="토취장복구경비">[12]토취장복구!$L$23</definedName>
    <definedName name="토취장복구노무비">[12]토취장복구!$H$23</definedName>
    <definedName name="토취장복구재료비">[12]토취장복구!$J$23</definedName>
    <definedName name="토푸" localSheetId="4">#REF!</definedName>
    <definedName name="토푸">#REF!</definedName>
    <definedName name="ㅍ" localSheetId="4">[5]단가일람!#REF!</definedName>
    <definedName name="ㅍ">[5]단가일람!#REF!</definedName>
    <definedName name="ㅍㄹㅇㄱ디" localSheetId="4">'[7]자재집계(병행)'!$A$2:$M$47</definedName>
    <definedName name="ㅍㄹㅇㄱ디">'[7]자재집계(병행)'!$A$2:$M$47</definedName>
    <definedName name="ㅍㅀ">#N/A</definedName>
    <definedName name="펌프구경" localSheetId="15">#REF!</definedName>
    <definedName name="펌프구경" localSheetId="4">#REF!</definedName>
    <definedName name="펌프구경" localSheetId="7">#REF!</definedName>
    <definedName name="펌프구경">#REF!</definedName>
    <definedName name="편입용지조서" localSheetId="4">#REF!</definedName>
    <definedName name="편입용지조서">#REF!</definedName>
    <definedName name="평야" localSheetId="4">#REF!</definedName>
    <definedName name="평야">#REF!</definedName>
    <definedName name="평자재단가" localSheetId="4">#REF!</definedName>
    <definedName name="평자재단가">#REF!</definedName>
    <definedName name="평자재단위당" localSheetId="4">#REF!</definedName>
    <definedName name="평자재단위당">#REF!</definedName>
    <definedName name="폼" localSheetId="4">[17]자료!$P$2:$V$12</definedName>
    <definedName name="폼">[17]자료!$P$2:$V$12</definedName>
    <definedName name="표" localSheetId="4">[5]단가일람!#REF!</definedName>
    <definedName name="표">[5]단가일람!#REF!</definedName>
    <definedName name="표지" localSheetId="4">[9]대가!$A$6:$L$912</definedName>
    <definedName name="표지">[9]대가!$A$6:$L$912</definedName>
    <definedName name="품삭" localSheetId="4">[4]시험물량!#REF!</definedName>
    <definedName name="품삭">[4]시험물량!#REF!</definedName>
    <definedName name="ㅎ" localSheetId="4">#REF!</definedName>
    <definedName name="ㅎ">#REF!</definedName>
    <definedName name="하단" localSheetId="4">#REF!</definedName>
    <definedName name="하단">#REF!</definedName>
    <definedName name="하반기" localSheetId="4">#REF!</definedName>
    <definedName name="하반기">#REF!</definedName>
    <definedName name="한교1호" localSheetId="15">#REF!</definedName>
    <definedName name="한교1호" localSheetId="4">#REF!</definedName>
    <definedName name="한교1호" localSheetId="7">#REF!</definedName>
    <definedName name="한교1호">#REF!</definedName>
    <definedName name="한교2호" localSheetId="15">#REF!</definedName>
    <definedName name="한교2호" localSheetId="4">#REF!</definedName>
    <definedName name="한교2호" localSheetId="7">#REF!</definedName>
    <definedName name="한교2호">#REF!</definedName>
    <definedName name="한교3호" localSheetId="15">#REF!</definedName>
    <definedName name="한교3호" localSheetId="4">#REF!</definedName>
    <definedName name="한교3호" localSheetId="7">#REF!</definedName>
    <definedName name="한교3호">#REF!</definedName>
    <definedName name="합" localSheetId="4">[1]단가!$A$3:$H$65536</definedName>
    <definedName name="합">[1]단가!$A$3:$H$65536</definedName>
    <definedName name="합2" localSheetId="4">[15]용수로조직!$Z$1</definedName>
    <definedName name="합2">[15]용수로조직!$Z$1</definedName>
    <definedName name="합덕" localSheetId="4">[1]단가!$A$3:$H$65536</definedName>
    <definedName name="합덕">[1]단가!$A$3:$H$65536</definedName>
    <definedName name="합판거푸집4회10㎥미만" localSheetId="15">#REF!</definedName>
    <definedName name="합판거푸집4회10㎥미만" localSheetId="4">#REF!</definedName>
    <definedName name="합판거푸집4회10㎥미만" localSheetId="7">#REF!</definedName>
    <definedName name="합판거푸집4회10㎥미만">#REF!</definedName>
    <definedName name="합판거푸집4회10㎥이상" localSheetId="15">#REF!</definedName>
    <definedName name="합판거푸집4회10㎥이상" localSheetId="4">#REF!</definedName>
    <definedName name="합판거푸집4회10㎥이상" localSheetId="7">#REF!</definedName>
    <definedName name="합판거푸집4회10㎥이상">#REF!</definedName>
    <definedName name="헐기" localSheetId="4">[6]경지헐기!$J$172:$W$178</definedName>
    <definedName name="헐기">[6]경지헐기!$J$172:$W$178</definedName>
    <definedName name="혀" localSheetId="4">#REF!</definedName>
    <definedName name="혀">#REF!</definedName>
    <definedName name="홓ㅅ" localSheetId="4">#REF!</definedName>
    <definedName name="홓ㅅ">#REF!</definedName>
    <definedName name="화신1호" localSheetId="15">#REF!</definedName>
    <definedName name="화신1호" localSheetId="4">#REF!</definedName>
    <definedName name="화신1호" localSheetId="7">#REF!</definedName>
    <definedName name="화신1호">#REF!</definedName>
    <definedName name="화신2호" localSheetId="15">#REF!</definedName>
    <definedName name="화신2호" localSheetId="4">#REF!</definedName>
    <definedName name="화신2호" localSheetId="7">#REF!</definedName>
    <definedName name="화신2호">#REF!</definedName>
    <definedName name="화신기존1" localSheetId="15">#REF!</definedName>
    <definedName name="화신기존1" localSheetId="4">#REF!</definedName>
    <definedName name="화신기존1" localSheetId="7">#REF!</definedName>
    <definedName name="화신기존1">#REF!</definedName>
    <definedName name="화신기존2" localSheetId="15">#REF!</definedName>
    <definedName name="화신기존2" localSheetId="4">#REF!</definedName>
    <definedName name="화신기존2" localSheetId="7">#REF!</definedName>
    <definedName name="화신기존2">#REF!</definedName>
    <definedName name="확아이" localSheetId="4">#REF!</definedName>
    <definedName name="확아이">#REF!</definedName>
    <definedName name="확인" localSheetId="4">'[13]암거(내역)'!$L$58:$AD$62</definedName>
    <definedName name="확인">'[13]암거(내역)'!$L$58:$AD$62</definedName>
    <definedName name="확인.1" localSheetId="4">[5]단가일람!#REF!</definedName>
    <definedName name="확인.1">[5]단가일람!#REF!</definedName>
    <definedName name="확인.22" localSheetId="4">#REF!</definedName>
    <definedName name="확인.22">#REF!</definedName>
    <definedName name="회시1호" localSheetId="15">#REF!</definedName>
    <definedName name="회시1호" localSheetId="4">#REF!</definedName>
    <definedName name="회시1호" localSheetId="7">#REF!</definedName>
    <definedName name="회시1호">#REF!</definedName>
    <definedName name="회시2호" localSheetId="15">#REF!</definedName>
    <definedName name="회시2호" localSheetId="4">#REF!</definedName>
    <definedName name="회시2호" localSheetId="7">#REF!</definedName>
    <definedName name="회시2호">#REF!</definedName>
    <definedName name="흄관" localSheetId="4">[14]암거!$A$9:$M$15</definedName>
    <definedName name="흄관">[14]암거!$A$9:$M$15</definedName>
    <definedName name="흙" localSheetId="4">#REF!</definedName>
    <definedName name="흙">#REF!</definedName>
    <definedName name="흙쌓기인력" localSheetId="15">#REF!</definedName>
    <definedName name="흙쌓기인력" localSheetId="4">#REF!</definedName>
    <definedName name="흙쌓기인력" localSheetId="7">#REF!</definedName>
    <definedName name="흙쌓기인력">#REF!</definedName>
    <definedName name="ㅏ" localSheetId="4">[8]도로토공공사비!$J$20</definedName>
    <definedName name="ㅏ">[8]도로토공공사비!$J$20</definedName>
    <definedName name="ㅏㅓ" localSheetId="4">[15]용수로조직!$Z$1</definedName>
    <definedName name="ㅏㅓ">[15]용수로조직!$Z$1</definedName>
    <definedName name="ㅐ" localSheetId="4">#REF!</definedName>
    <definedName name="ㅐ">#REF!</definedName>
    <definedName name="ㅐ0ㅣ" localSheetId="4">#REF!</definedName>
    <definedName name="ㅐ0ㅣ">#REF!</definedName>
    <definedName name="ㅐㅣㅣㅐㅏ" localSheetId="4">#REF!</definedName>
    <definedName name="ㅐㅣㅣㅐㅏ">#REF!</definedName>
    <definedName name="ㅑ" localSheetId="4">#REF!</definedName>
    <definedName name="ㅑ">#REF!</definedName>
    <definedName name="ㅑ8" localSheetId="4">#REF!</definedName>
    <definedName name="ㅑ8">#REF!</definedName>
    <definedName name="ㅓㅎ" localSheetId="4">#REF!</definedName>
    <definedName name="ㅓㅎ">#REF!</definedName>
    <definedName name="ㅓㅛ" localSheetId="4">'[13]암거(내역)'!$L$58:$AD$62</definedName>
    <definedName name="ㅓㅛ">'[13]암거(내역)'!$L$58:$AD$62</definedName>
    <definedName name="ㅔㅂㅁ저ㅠ" localSheetId="4">#REF!</definedName>
    <definedName name="ㅔㅂㅁ저ㅠ">#REF!</definedName>
    <definedName name="ㅕ6" localSheetId="4">#REF!</definedName>
    <definedName name="ㅕ6">#REF!</definedName>
    <definedName name="ㅕㅛ" localSheetId="4">[9]대가!$A$6:$L$912</definedName>
    <definedName name="ㅕㅛ">[9]대가!$A$6:$L$912</definedName>
    <definedName name="ㅗ" localSheetId="4">[8]도로구조공사비!$H$52</definedName>
    <definedName name="ㅗ">[8]도로구조공사비!$H$52</definedName>
    <definedName name="ㅗㅅ" localSheetId="4">#REF!</definedName>
    <definedName name="ㅗㅅ">#REF!</definedName>
    <definedName name="ㅗㅅ5ㄱ" localSheetId="4">[5]단가일람!#REF!</definedName>
    <definedName name="ㅗㅅ5ㄱ">[5]단가일람!#REF!</definedName>
    <definedName name="ㅗ허교" localSheetId="4">#REF!</definedName>
    <definedName name="ㅗ허교">#REF!</definedName>
    <definedName name="ㅗㅓㅡ" localSheetId="4">#REF!</definedName>
    <definedName name="ㅗㅓㅡ">#REF!</definedName>
    <definedName name="ㅗㅗ" localSheetId="4">#REF!</definedName>
    <definedName name="ㅗㅗ">#REF!</definedName>
    <definedName name="ㅗㅛ" localSheetId="4">[8]도로토공공사비!$L$20</definedName>
    <definedName name="ㅗㅛ">[8]도로토공공사비!$L$20</definedName>
    <definedName name="ㅛ" localSheetId="4">#REF!</definedName>
    <definedName name="ㅛ">#REF!</definedName>
    <definedName name="ㅛ서" localSheetId="4">[8]여수토공사비!$H$66</definedName>
    <definedName name="ㅛ서">[8]여수토공사비!$H$66</definedName>
    <definedName name="ㅛㅐㅏㅣ" localSheetId="4">#REF!</definedName>
    <definedName name="ㅛㅐㅏㅣ">#REF!</definedName>
    <definedName name="ㅛㅓ" localSheetId="4">'[13]암거(내역)'!$I$27:$AG$30</definedName>
    <definedName name="ㅛㅓ">'[13]암거(내역)'!$I$27:$AG$30</definedName>
    <definedName name="ㅛㅕ8ㅏㅣ" localSheetId="4">#REF!</definedName>
    <definedName name="ㅛㅕ8ㅏㅣ">#REF!</definedName>
    <definedName name="ㅛㅕ사" localSheetId="4">#REF!</definedName>
    <definedName name="ㅛㅕ사">#REF!</definedName>
    <definedName name="ㅝㅕㅑ" localSheetId="4">[6]경지헐기!$J$172:$W$178</definedName>
    <definedName name="ㅝㅕㅑ">[6]경지헐기!$J$172:$W$178</definedName>
    <definedName name="ㅠ" localSheetId="4">[1]단가!$A$3:$H$65536</definedName>
    <definedName name="ㅠ">[1]단가!$A$3:$H$65536</definedName>
    <definedName name="ㅠㅎ" localSheetId="4">[10]자재조서!#REF!</definedName>
    <definedName name="ㅠㅎ">[10]자재조서!#REF!</definedName>
    <definedName name="ㅠㅜ" localSheetId="4">#REF!</definedName>
    <definedName name="ㅠㅜ">#REF!</definedName>
    <definedName name="ㅡㅍㅇ류ㅕ" localSheetId="4">#REF!</definedName>
    <definedName name="ㅡㅍㅇ류ㅕ">#REF!</definedName>
    <definedName name="ㅡㅕㅛㅓ" localSheetId="4">[17]자료!$P$2:$V$12</definedName>
    <definedName name="ㅡㅕㅛㅓ">[17]자료!$P$2:$V$12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2" l="1"/>
  <c r="F27" i="2"/>
  <c r="E8" i="4"/>
  <c r="P65" i="14"/>
  <c r="N16" i="4"/>
  <c r="G8" i="16"/>
  <c r="G7" i="16"/>
  <c r="N64" i="14"/>
  <c r="P64" i="14" s="1"/>
  <c r="N57" i="14"/>
  <c r="E11" i="4" s="1"/>
  <c r="I9" i="10"/>
  <c r="AA9" i="10" s="1"/>
  <c r="T15" i="8"/>
  <c r="T38" i="8" s="1"/>
  <c r="T61" i="8" s="1"/>
  <c r="T13" i="8"/>
  <c r="Q65" i="14" l="1"/>
  <c r="E14" i="4" s="1"/>
  <c r="L20" i="16"/>
  <c r="L19" i="16"/>
  <c r="L22" i="16" s="1"/>
  <c r="L14" i="16"/>
  <c r="L13" i="16"/>
  <c r="L16" i="16" s="1"/>
  <c r="L10" i="16"/>
  <c r="L8" i="16"/>
  <c r="H8" i="16"/>
  <c r="F8" i="16" s="1"/>
  <c r="E8" i="16"/>
  <c r="L7" i="16"/>
  <c r="H7" i="16"/>
  <c r="F7" i="16" s="1"/>
  <c r="E7" i="16"/>
  <c r="R5" i="12"/>
  <c r="J7" i="10" s="1"/>
  <c r="AB7" i="10" s="1"/>
  <c r="E25" i="11"/>
  <c r="E24" i="11"/>
  <c r="E23" i="11"/>
  <c r="E22" i="11"/>
  <c r="E21" i="11"/>
  <c r="K7" i="11"/>
  <c r="AC6" i="10"/>
  <c r="Z6" i="10" s="1"/>
  <c r="AC5" i="10"/>
  <c r="Z5" i="10" s="1"/>
  <c r="G4" i="9"/>
  <c r="R76" i="8"/>
  <c r="X76" i="8" s="1"/>
  <c r="EO76" i="8" s="1"/>
  <c r="AK71" i="8"/>
  <c r="AK70" i="8"/>
  <c r="AK69" i="8"/>
  <c r="P69" i="8"/>
  <c r="AT69" i="8" s="1"/>
  <c r="K67" i="8"/>
  <c r="AB71" i="8" s="1"/>
  <c r="AQ61" i="8"/>
  <c r="AG61" i="8"/>
  <c r="AZ61" i="8"/>
  <c r="AQ59" i="8"/>
  <c r="AG59" i="8"/>
  <c r="T59" i="8"/>
  <c r="AZ59" i="8" s="1"/>
  <c r="AN38" i="8"/>
  <c r="AG38" i="8"/>
  <c r="AX38" i="8"/>
  <c r="EM38" i="8" s="1"/>
  <c r="AN36" i="8"/>
  <c r="AG36" i="8"/>
  <c r="T36" i="8"/>
  <c r="EO30" i="8"/>
  <c r="EN30" i="8"/>
  <c r="R21" i="8"/>
  <c r="AG15" i="8"/>
  <c r="AG13" i="8"/>
  <c r="AN9" i="8"/>
  <c r="AL9" i="8"/>
  <c r="W9" i="8"/>
  <c r="AT9" i="8" s="1"/>
  <c r="EO4" i="8"/>
  <c r="I5" i="7"/>
  <c r="H5" i="7"/>
  <c r="I4" i="7"/>
  <c r="N25" i="6"/>
  <c r="L25" i="6"/>
  <c r="J25" i="6"/>
  <c r="N24" i="6"/>
  <c r="L24" i="6"/>
  <c r="J24" i="6"/>
  <c r="N23" i="6"/>
  <c r="L23" i="6"/>
  <c r="J23" i="6"/>
  <c r="N22" i="6"/>
  <c r="L22" i="6"/>
  <c r="J22" i="6"/>
  <c r="N21" i="6"/>
  <c r="L21" i="6"/>
  <c r="J21" i="6"/>
  <c r="N20" i="6"/>
  <c r="L20" i="6"/>
  <c r="J20" i="6"/>
  <c r="N19" i="6"/>
  <c r="L19" i="6"/>
  <c r="J19" i="6"/>
  <c r="N18" i="6"/>
  <c r="L18" i="6"/>
  <c r="J18" i="6"/>
  <c r="N17" i="6"/>
  <c r="L17" i="6"/>
  <c r="J17" i="6"/>
  <c r="N16" i="6"/>
  <c r="L16" i="6"/>
  <c r="J16" i="6"/>
  <c r="N15" i="6"/>
  <c r="L15" i="6"/>
  <c r="J15" i="6"/>
  <c r="N14" i="6"/>
  <c r="L14" i="6"/>
  <c r="J14" i="6"/>
  <c r="N13" i="6"/>
  <c r="L13" i="6"/>
  <c r="J13" i="6"/>
  <c r="N12" i="6"/>
  <c r="L12" i="6"/>
  <c r="J12" i="6"/>
  <c r="N11" i="6"/>
  <c r="L11" i="6"/>
  <c r="J11" i="6"/>
  <c r="N10" i="6"/>
  <c r="L10" i="6"/>
  <c r="J10" i="6"/>
  <c r="N9" i="6"/>
  <c r="L9" i="6"/>
  <c r="J9" i="6"/>
  <c r="N8" i="6"/>
  <c r="L8" i="6"/>
  <c r="J8" i="6"/>
  <c r="N7" i="6"/>
  <c r="L7" i="6"/>
  <c r="J7" i="6"/>
  <c r="M6" i="6"/>
  <c r="N6" i="6" s="1"/>
  <c r="N5" i="6" s="1"/>
  <c r="K6" i="6"/>
  <c r="L6" i="6" s="1"/>
  <c r="L5" i="6" s="1"/>
  <c r="I6" i="6"/>
  <c r="J6" i="6" s="1"/>
  <c r="I4" i="5"/>
  <c r="H4" i="5"/>
  <c r="G4" i="5"/>
  <c r="H33" i="4"/>
  <c r="G33" i="4"/>
  <c r="H32" i="4"/>
  <c r="G32" i="4"/>
  <c r="H31" i="4"/>
  <c r="G31" i="4"/>
  <c r="H30" i="4"/>
  <c r="G30" i="4"/>
  <c r="H29" i="4"/>
  <c r="G29" i="4"/>
  <c r="H28" i="4"/>
  <c r="G28" i="4"/>
  <c r="H27" i="4"/>
  <c r="G27" i="4"/>
  <c r="H26" i="4"/>
  <c r="G26" i="4"/>
  <c r="H25" i="4"/>
  <c r="G25" i="4"/>
  <c r="H24" i="4"/>
  <c r="G24" i="4"/>
  <c r="H23" i="4"/>
  <c r="G23" i="4"/>
  <c r="H22" i="4"/>
  <c r="G22" i="4"/>
  <c r="H21" i="4"/>
  <c r="G21" i="4"/>
  <c r="H20" i="4"/>
  <c r="G20" i="4"/>
  <c r="G19" i="4"/>
  <c r="H18" i="4"/>
  <c r="G18" i="4"/>
  <c r="G16" i="4"/>
  <c r="M14" i="4"/>
  <c r="N14" i="4" s="1"/>
  <c r="N13" i="4" s="1"/>
  <c r="K14" i="4"/>
  <c r="L14" i="4" s="1"/>
  <c r="G13" i="4"/>
  <c r="H12" i="4"/>
  <c r="G12" i="4"/>
  <c r="M11" i="4"/>
  <c r="N11" i="4" s="1"/>
  <c r="N10" i="4" s="1"/>
  <c r="G10" i="4"/>
  <c r="H9" i="4"/>
  <c r="G9" i="4"/>
  <c r="G7" i="4"/>
  <c r="H6" i="4"/>
  <c r="G6" i="4"/>
  <c r="G5" i="4"/>
  <c r="J7" i="3"/>
  <c r="H7" i="3"/>
  <c r="J6" i="3"/>
  <c r="J5" i="3"/>
  <c r="J4" i="3" l="1"/>
  <c r="J9" i="3" s="1"/>
  <c r="AX36" i="8"/>
  <c r="EM36" i="8" s="1"/>
  <c r="R42" i="8" s="1"/>
  <c r="I7" i="3"/>
  <c r="G7" i="3" s="1"/>
  <c r="H10" i="16"/>
  <c r="G5" i="5" s="1"/>
  <c r="I9" i="16"/>
  <c r="F4" i="5"/>
  <c r="AC4" i="10"/>
  <c r="I4" i="9" s="1"/>
  <c r="P71" i="8" s="1"/>
  <c r="AU71" i="8" s="1"/>
  <c r="EO72" i="8" s="1"/>
  <c r="AF82" i="8" s="1"/>
  <c r="EO83" i="8" s="1"/>
  <c r="Z7" i="10"/>
  <c r="J8" i="10"/>
  <c r="AB8" i="10" s="1"/>
  <c r="Z8" i="10" s="1"/>
  <c r="Z9" i="10"/>
  <c r="AA4" i="10"/>
  <c r="W63" i="8"/>
  <c r="EM63" i="8" s="1"/>
  <c r="AN15" i="8"/>
  <c r="AN13" i="8"/>
  <c r="EM72" i="8"/>
  <c r="AX13" i="8"/>
  <c r="AX15" i="8"/>
  <c r="EL38" i="8"/>
  <c r="Z42" i="8"/>
  <c r="X82" i="8"/>
  <c r="EL76" i="8"/>
  <c r="AB70" i="8"/>
  <c r="AB69" i="8"/>
  <c r="H6" i="6"/>
  <c r="J5" i="6"/>
  <c r="H5" i="6" s="1"/>
  <c r="G6" i="6"/>
  <c r="EO47" i="8" l="1"/>
  <c r="I6" i="7"/>
  <c r="M8" i="4" s="1"/>
  <c r="N8" i="4" s="1"/>
  <c r="N7" i="4" s="1"/>
  <c r="N5" i="4" s="1"/>
  <c r="F11" i="2" s="1"/>
  <c r="Q82" i="8"/>
  <c r="I17" i="4"/>
  <c r="EL36" i="8"/>
  <c r="AI42" i="8"/>
  <c r="S45" i="8" s="1"/>
  <c r="J9" i="16"/>
  <c r="E9" i="16"/>
  <c r="AB4" i="10"/>
  <c r="Y80" i="8"/>
  <c r="Q80" i="8"/>
  <c r="AH80" i="8"/>
  <c r="R17" i="8"/>
  <c r="N19" i="4" l="1"/>
  <c r="EM45" i="8"/>
  <c r="J17" i="4"/>
  <c r="Z4" i="10"/>
  <c r="H4" i="9"/>
  <c r="J10" i="16"/>
  <c r="H5" i="5" s="1"/>
  <c r="F9" i="16"/>
  <c r="F10" i="16" s="1"/>
  <c r="G21" i="8"/>
  <c r="EM17" i="8"/>
  <c r="R25" i="8" s="1"/>
  <c r="W21" i="8"/>
  <c r="EN21" i="8" s="1"/>
  <c r="EM30" i="8"/>
  <c r="G5" i="7" s="1"/>
  <c r="EL45" i="8"/>
  <c r="EL30" i="8" s="1"/>
  <c r="EM83" i="8"/>
  <c r="G6" i="7" s="1"/>
  <c r="K17" i="4" l="1"/>
  <c r="F5" i="5"/>
  <c r="J16" i="4"/>
  <c r="H8" i="3"/>
  <c r="P70" i="8"/>
  <c r="AU70" i="8" s="1"/>
  <c r="F4" i="9"/>
  <c r="I8" i="4"/>
  <c r="F5" i="7"/>
  <c r="I14" i="4"/>
  <c r="EM47" i="8"/>
  <c r="R26" i="8"/>
  <c r="EL21" i="8"/>
  <c r="EM28" i="8"/>
  <c r="L17" i="4" l="1"/>
  <c r="G17" i="4"/>
  <c r="EN72" i="8"/>
  <c r="AP72" i="8"/>
  <c r="J14" i="4"/>
  <c r="G14" i="4"/>
  <c r="J8" i="4"/>
  <c r="EN28" i="8"/>
  <c r="EN4" i="8" s="1"/>
  <c r="H4" i="7"/>
  <c r="K11" i="4" s="1"/>
  <c r="L11" i="4" s="1"/>
  <c r="S28" i="8"/>
  <c r="EM4" i="8"/>
  <c r="G4" i="7" s="1"/>
  <c r="I11" i="4" s="1"/>
  <c r="J11" i="4" l="1"/>
  <c r="G11" i="4"/>
  <c r="L10" i="4"/>
  <c r="I6" i="3"/>
  <c r="I8" i="3"/>
  <c r="G8" i="3" s="1"/>
  <c r="L16" i="4"/>
  <c r="H17" i="4"/>
  <c r="Q81" i="8"/>
  <c r="EL72" i="8"/>
  <c r="H5" i="3"/>
  <c r="J7" i="4"/>
  <c r="J13" i="4"/>
  <c r="H14" i="4"/>
  <c r="EL28" i="8"/>
  <c r="EL4" i="8" s="1"/>
  <c r="F4" i="7"/>
  <c r="L13" i="4" l="1"/>
  <c r="H13" i="4" s="1"/>
  <c r="H16" i="4"/>
  <c r="H6" i="3"/>
  <c r="G6" i="3" s="1"/>
  <c r="J10" i="4"/>
  <c r="H10" i="4" s="1"/>
  <c r="H11" i="4"/>
  <c r="EN83" i="8"/>
  <c r="R83" i="8"/>
  <c r="H4" i="3"/>
  <c r="N10" i="3"/>
  <c r="J5" i="4"/>
  <c r="R11" i="4"/>
  <c r="EN47" i="8" l="1"/>
  <c r="H6" i="7"/>
  <c r="EL83" i="8"/>
  <c r="EL47" i="8" s="1"/>
  <c r="F8" i="2"/>
  <c r="F9" i="2" s="1"/>
  <c r="J19" i="4"/>
  <c r="H9" i="3"/>
  <c r="K8" i="4" l="1"/>
  <c r="F6" i="7"/>
  <c r="G10" i="3"/>
  <c r="L8" i="4" l="1"/>
  <c r="G8" i="4"/>
  <c r="F10" i="2"/>
  <c r="F19" i="2"/>
  <c r="G13" i="3" s="1"/>
  <c r="L7" i="4" l="1"/>
  <c r="I5" i="3"/>
  <c r="H8" i="4"/>
  <c r="F13" i="2"/>
  <c r="G12" i="3" s="1"/>
  <c r="F12" i="2"/>
  <c r="I4" i="3" l="1"/>
  <c r="G5" i="3"/>
  <c r="L5" i="4"/>
  <c r="H7" i="4"/>
  <c r="G11" i="3"/>
  <c r="F5" i="2" l="1"/>
  <c r="L19" i="4"/>
  <c r="H19" i="4" s="1"/>
  <c r="H5" i="4"/>
  <c r="I9" i="3"/>
  <c r="G9" i="3" s="1"/>
  <c r="G4" i="3"/>
  <c r="F7" i="2" l="1"/>
  <c r="K9" i="2"/>
  <c r="F20" i="2" l="1"/>
  <c r="F23" i="2"/>
  <c r="G16" i="3" s="1"/>
  <c r="L52" i="2"/>
  <c r="G15" i="3" l="1"/>
  <c r="F24" i="2"/>
  <c r="F25" i="2" l="1"/>
  <c r="F26" i="2" s="1"/>
  <c r="G17" i="3" l="1"/>
  <c r="G18" i="3" l="1"/>
  <c r="G19" i="3"/>
  <c r="F28" i="2" l="1"/>
  <c r="G20" i="3" l="1"/>
  <c r="F29" i="2"/>
  <c r="G21" i="3" s="1"/>
  <c r="F30" i="2" l="1"/>
  <c r="G22" i="3" l="1"/>
  <c r="G23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G9" authorId="0" shapeId="0" xr:uid="{0680ADE3-B176-4777-ADF3-8BBE56B9B3DA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<sst xmlns="http://schemas.openxmlformats.org/spreadsheetml/2006/main" count="1086" uniqueCount="351">
  <si>
    <t>충청남도 서천군</t>
    <phoneticPr fontId="2" type="noConversion"/>
  </si>
  <si>
    <t xml:space="preserve"> </t>
    <phoneticPr fontId="2" type="noConversion"/>
  </si>
  <si>
    <t>한국농어촌공사 서천지사</t>
  </si>
  <si>
    <t>원가계산서</t>
  </si>
  <si>
    <t>비            목</t>
  </si>
  <si>
    <t>구분</t>
  </si>
  <si>
    <t>금    액</t>
  </si>
  <si>
    <t>요율</t>
  </si>
  <si>
    <t>산   출   근   거</t>
  </si>
  <si>
    <t/>
  </si>
  <si>
    <t>재</t>
  </si>
  <si>
    <t>직   접   재   료   비</t>
  </si>
  <si>
    <t>1</t>
  </si>
  <si>
    <t>료</t>
  </si>
  <si>
    <t>간   접   재   료   비</t>
  </si>
  <si>
    <t>2</t>
  </si>
  <si>
    <t>비</t>
  </si>
  <si>
    <t>작업설.부산물등(△)</t>
  </si>
  <si>
    <t>3</t>
  </si>
  <si>
    <t>소                  계</t>
  </si>
  <si>
    <t>A</t>
  </si>
  <si>
    <t>(1 + 2 + 3 )</t>
  </si>
  <si>
    <t xml:space="preserve"> </t>
  </si>
  <si>
    <t>노</t>
  </si>
  <si>
    <t>직   접   노   무   비</t>
  </si>
  <si>
    <t>4</t>
  </si>
  <si>
    <t>순</t>
  </si>
  <si>
    <t>무</t>
  </si>
  <si>
    <t>간   접   노   무   비</t>
  </si>
  <si>
    <t>5</t>
  </si>
  <si>
    <t>B</t>
  </si>
  <si>
    <t>( 4 + 5 )</t>
  </si>
  <si>
    <t>공</t>
  </si>
  <si>
    <t>산     출     경    비</t>
  </si>
  <si>
    <t>6</t>
  </si>
  <si>
    <t>산   재   보   험   료</t>
  </si>
  <si>
    <t>7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</si>
  <si>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</si>
  <si>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</si>
  <si>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</si>
  <si>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</si>
  <si>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</si>
  <si>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</si>
  <si>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</si>
  <si>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</si>
  <si>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</si>
  <si>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</si>
  <si>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원</t>
  </si>
  <si>
    <t>연   금   보   험   료</t>
  </si>
  <si>
    <t>10</t>
  </si>
  <si>
    <t>노인장기요양  보 험 료</t>
  </si>
  <si>
    <t>11</t>
  </si>
  <si>
    <t>가</t>
  </si>
  <si>
    <t>퇴 직  공 제  부 금 비</t>
  </si>
  <si>
    <t>12</t>
  </si>
  <si>
    <t>건설기계대여금지급보증서발급액</t>
  </si>
  <si>
    <t>13</t>
  </si>
  <si>
    <t>산 업 안 전 보건관리비</t>
  </si>
  <si>
    <t>14</t>
  </si>
  <si>
    <t>환   경   보   전   비</t>
  </si>
  <si>
    <t>15</t>
  </si>
  <si>
    <t>공 사 이 행 보증수수료</t>
  </si>
  <si>
    <t>16</t>
  </si>
  <si>
    <t>하도급대금지급보증수수료</t>
  </si>
  <si>
    <t>17</t>
  </si>
  <si>
    <t>기     타     경    비</t>
  </si>
  <si>
    <t>18</t>
  </si>
  <si>
    <t>C</t>
  </si>
  <si>
    <t>(6:18)</t>
  </si>
  <si>
    <t>순   공  사    원   가</t>
  </si>
  <si>
    <t>D</t>
  </si>
  <si>
    <t>(A + B + C)</t>
  </si>
  <si>
    <t>일   반   관   리   비</t>
  </si>
  <si>
    <t>E</t>
  </si>
  <si>
    <t>이                  윤</t>
  </si>
  <si>
    <t>F</t>
  </si>
  <si>
    <t>총        원        가</t>
  </si>
  <si>
    <t>G</t>
  </si>
  <si>
    <t>(D + E + F)</t>
  </si>
  <si>
    <t>부   가   가   치   세</t>
  </si>
  <si>
    <t>H</t>
  </si>
  <si>
    <t>10%</t>
  </si>
  <si>
    <t>도        급        액</t>
  </si>
  <si>
    <t>I</t>
  </si>
  <si>
    <t>(G + H)</t>
  </si>
  <si>
    <t>관   급   자   재   대</t>
  </si>
  <si>
    <t>J</t>
  </si>
  <si>
    <t>폐  기  물  처  리  비</t>
  </si>
  <si>
    <t>K</t>
  </si>
  <si>
    <t>총     공    사     비</t>
  </si>
  <si>
    <t>L</t>
  </si>
  <si>
    <t>(I + J + K)</t>
  </si>
  <si>
    <t>내역서총괄표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</si>
  <si>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</si>
  <si>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</si>
  <si>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</si>
  <si>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</si>
  <si>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</si>
  <si>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</si>
  <si>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</si>
  <si>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</si>
  <si>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</si>
  <si>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</si>
  <si>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축동저수지 인공습지 정비사업</t>
  </si>
  <si>
    <t>1.</t>
  </si>
  <si>
    <t>지장목 제거</t>
  </si>
  <si>
    <t>2.</t>
  </si>
  <si>
    <t>예초공</t>
  </si>
  <si>
    <t>3.</t>
  </si>
  <si>
    <t>제초공</t>
  </si>
  <si>
    <t>순 공 사 비</t>
  </si>
  <si>
    <t>간접노무비</t>
  </si>
  <si>
    <t>%</t>
  </si>
  <si>
    <t>산재보험료</t>
  </si>
  <si>
    <t>고용보험료</t>
  </si>
  <si>
    <t>환경보전비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</si>
  <si>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</si>
  <si>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</si>
  <si>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</si>
  <si>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</si>
  <si>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</si>
  <si>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</si>
  <si>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</si>
  <si>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</si>
  <si>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내역서</t>
  </si>
  <si>
    <t>단  가</t>
  </si>
  <si>
    <t>금   액</t>
  </si>
  <si>
    <t>벌목</t>
  </si>
  <si>
    <t>5m이상∼8m미만</t>
  </si>
  <si>
    <t>㎡</t>
  </si>
  <si>
    <t>단산3참조</t>
  </si>
  <si>
    <t>예초</t>
  </si>
  <si>
    <t>연1회, 경사구간</t>
  </si>
  <si>
    <t>일위1참조</t>
  </si>
  <si>
    <t>제초(인력)</t>
  </si>
  <si>
    <t>지장물지역</t>
  </si>
  <si>
    <t>단산2참조</t>
  </si>
  <si>
    <t>일위대가총괄표</t>
  </si>
  <si>
    <t>호  표</t>
  </si>
  <si>
    <t>당초합계</t>
  </si>
  <si>
    <t>당초노무비</t>
  </si>
  <si>
    <t>당초재료비</t>
  </si>
  <si>
    <t>당초경비</t>
  </si>
  <si>
    <t>제1호표</t>
  </si>
  <si>
    <t>일위대가</t>
  </si>
  <si>
    <t>예초(연1회)</t>
  </si>
  <si>
    <t>배부식</t>
  </si>
  <si>
    <t>단산1참조</t>
  </si>
  <si>
    <t>단가산출총괄표</t>
  </si>
  <si>
    <t>No</t>
  </si>
  <si>
    <t>단가산출</t>
  </si>
  <si>
    <t>산    출    근    거</t>
  </si>
  <si>
    <t>합  계</t>
  </si>
  <si>
    <t>경  비</t>
  </si>
  <si>
    <t>1.예초(연1회)(배부식)[㎡]</t>
  </si>
  <si>
    <t>시공횟수</t>
  </si>
  <si>
    <t>연</t>
  </si>
  <si>
    <t>회시</t>
  </si>
  <si>
    <t>할증률</t>
  </si>
  <si>
    <t>:</t>
  </si>
  <si>
    <t>-</t>
  </si>
  <si>
    <t>30</t>
  </si>
  <si>
    <t>경사구간</t>
  </si>
  <si>
    <t>일당</t>
  </si>
  <si>
    <t>시공량</t>
  </si>
  <si>
    <t>Q</t>
  </si>
  <si>
    <t>=</t>
  </si>
  <si>
    <t>/</t>
  </si>
  <si>
    <t>일</t>
  </si>
  <si>
    <t>×</t>
  </si>
  <si>
    <t>(</t>
  </si>
  <si>
    <t>)</t>
  </si>
  <si>
    <t>인건비</t>
  </si>
  <si>
    <t>특별인부</t>
  </si>
  <si>
    <t>인</t>
  </si>
  <si>
    <t>÷</t>
  </si>
  <si>
    <t>보통인부</t>
  </si>
  <si>
    <t>인부소계</t>
  </si>
  <si>
    <t>공구손료</t>
  </si>
  <si>
    <t>및</t>
  </si>
  <si>
    <t>경장비의</t>
  </si>
  <si>
    <t>기계경비</t>
  </si>
  <si>
    <t>노무비의</t>
  </si>
  <si>
    <t>합</t>
  </si>
  <si>
    <t>계</t>
  </si>
  <si>
    <t>2.제초(인력)(지장물지역)[㎡]</t>
  </si>
  <si>
    <t>&lt; 유지관리품셈-공통1-2-9 &gt;</t>
  </si>
  <si>
    <t>력</t>
  </si>
  <si>
    <t>조 경 공</t>
  </si>
  <si>
    <t>+</t>
  </si>
  <si>
    <t>3.벌목(5m이상∼8m미만)[㎡]</t>
  </si>
  <si>
    <t>&lt;공통품셈 3-7-1 참조&gt;</t>
  </si>
  <si>
    <t>본품은</t>
  </si>
  <si>
    <t>나무베기</t>
  </si>
  <si>
    <t>,</t>
  </si>
  <si>
    <t>잔가지정리</t>
  </si>
  <si>
    <t>밴</t>
  </si>
  <si>
    <t>나무를</t>
  </si>
  <si>
    <t>집재</t>
  </si>
  <si>
    <t>반출을</t>
  </si>
  <si>
    <t>위해</t>
  </si>
  <si>
    <t>일정한</t>
  </si>
  <si>
    <t>장소에</t>
  </si>
  <si>
    <t>모으기</t>
  </si>
  <si>
    <t>가능한</t>
  </si>
  <si>
    <t>크기로</t>
  </si>
  <si>
    <t>자르기가</t>
  </si>
  <si>
    <t>포함된</t>
  </si>
  <si>
    <t>것이다</t>
  </si>
  <si>
    <t>나무높이는</t>
  </si>
  <si>
    <t>평균높이로</t>
  </si>
  <si>
    <t>한다</t>
  </si>
  <si>
    <t>.</t>
  </si>
  <si>
    <t>본</t>
  </si>
  <si>
    <t>품의</t>
  </si>
  <si>
    <t>집재거리는</t>
  </si>
  <si>
    <t>100</t>
  </si>
  <si>
    <t>m</t>
  </si>
  <si>
    <t>까지를</t>
  </si>
  <si>
    <t>기준한</t>
  </si>
  <si>
    <t>것이므로</t>
  </si>
  <si>
    <t>이를</t>
  </si>
  <si>
    <t>초과하는</t>
  </si>
  <si>
    <t>경우</t>
  </si>
  <si>
    <t>매</t>
  </si>
  <si>
    <t>증가마다</t>
  </si>
  <si>
    <t>인력품을</t>
  </si>
  <si>
    <t>씩</t>
  </si>
  <si>
    <t>가산한다</t>
  </si>
  <si>
    <t>벌 목 부</t>
  </si>
  <si>
    <t>굴삭기(무한궤도)</t>
  </si>
  <si>
    <t>(0.2㎥+부착용집게)</t>
  </si>
  <si>
    <t>소</t>
  </si>
  <si>
    <t>엔진톱의</t>
  </si>
  <si>
    <t>인력품의</t>
  </si>
  <si>
    <t>201.3</t>
  </si>
  <si>
    <t>4.</t>
  </si>
  <si>
    <t>기계경비총괄표</t>
  </si>
  <si>
    <t>0.2㎥+부착용집게</t>
  </si>
  <si>
    <t>hr</t>
  </si>
  <si>
    <t>명    칭</t>
  </si>
  <si>
    <t>규  격</t>
  </si>
  <si>
    <t>산  출  근  거</t>
  </si>
  <si>
    <t>1. 굴삭기(무한궤도)</t>
  </si>
  <si>
    <t>굴삭기손료</t>
  </si>
  <si>
    <t>￦×</t>
  </si>
  <si>
    <t>10(-7)</t>
  </si>
  <si>
    <t>'24年 개정</t>
  </si>
  <si>
    <t>부착용집게(0.2㎥)</t>
  </si>
  <si>
    <t>주연료</t>
  </si>
  <si>
    <t>경유</t>
  </si>
  <si>
    <t>ℓ</t>
  </si>
  <si>
    <t>잡    품</t>
  </si>
  <si>
    <t>주연료의</t>
  </si>
  <si>
    <t>건설기계운전사</t>
  </si>
  <si>
    <t>1/8*16/12*25/20</t>
  </si>
  <si>
    <t>기계경비적용기준</t>
  </si>
  <si>
    <t>환 율 (/￦)</t>
  </si>
  <si>
    <t>기본재료비</t>
  </si>
  <si>
    <t>화   폐</t>
  </si>
  <si>
    <t>환  율</t>
  </si>
  <si>
    <t>비     고</t>
  </si>
  <si>
    <t>품   명</t>
  </si>
  <si>
    <t>달러($)</t>
  </si>
  <si>
    <t>엔(100￥)</t>
  </si>
  <si>
    <t>유로(E)</t>
  </si>
  <si>
    <t>마르크(M)</t>
  </si>
  <si>
    <t>파운드(L)</t>
  </si>
  <si>
    <t>노임계수</t>
  </si>
  <si>
    <t>계산결과값 자리수</t>
  </si>
  <si>
    <t>계산값</t>
  </si>
  <si>
    <t>1/8*16/12*25/20*24/15</t>
  </si>
  <si>
    <t>경  비 소수 1 미만 절하</t>
  </si>
  <si>
    <t>1/8*16/12*25/20*12/10</t>
  </si>
  <si>
    <t>1/8*16/12*25/20*14/12</t>
  </si>
  <si>
    <t>재료비 소수 1 미만 절하</t>
  </si>
  <si>
    <t>1/8*16/12*25/20*24/5</t>
  </si>
  <si>
    <t>노무비 소수 1 미만 절하</t>
  </si>
  <si>
    <t>자재단가</t>
  </si>
  <si>
    <t>품     명</t>
  </si>
  <si>
    <t>가격정보</t>
  </si>
  <si>
    <t>물가자료</t>
  </si>
  <si>
    <t>유통물가</t>
  </si>
  <si>
    <t>물가정보</t>
  </si>
  <si>
    <t>거래가격</t>
  </si>
  <si>
    <t>견적가1</t>
  </si>
  <si>
    <t>적용단가</t>
  </si>
  <si>
    <t>비   고</t>
  </si>
  <si>
    <t>page</t>
  </si>
  <si>
    <t>석유공사</t>
  </si>
  <si>
    <t>노임단가</t>
  </si>
  <si>
    <t>규    격</t>
  </si>
  <si>
    <t>벌목부</t>
  </si>
  <si>
    <t>위          치          도</t>
    <phoneticPr fontId="2" type="noConversion"/>
  </si>
  <si>
    <t>공사명 : 축동수질개선사업지구 인공습지 정비</t>
    <phoneticPr fontId="2" type="noConversion"/>
  </si>
  <si>
    <r>
      <t xml:space="preserve">2025. 8.22. </t>
    </r>
    <r>
      <rPr>
        <sz val="10"/>
        <color rgb="FF000000"/>
        <rFont val="맑은 고딕"/>
        <family val="3"/>
        <charset val="129"/>
      </rPr>
      <t>매매기준율</t>
    </r>
    <phoneticPr fontId="2" type="noConversion"/>
  </si>
  <si>
    <t>제2호표</t>
    <phoneticPr fontId="2" type="noConversion"/>
  </si>
  <si>
    <t>울타리 보수</t>
    <phoneticPr fontId="2" type="noConversion"/>
  </si>
  <si>
    <t>단   가    표</t>
    <phoneticPr fontId="2" type="noConversion"/>
  </si>
  <si>
    <t>종   류</t>
    <phoneticPr fontId="2" type="noConversion"/>
  </si>
  <si>
    <t>재료또는치수</t>
    <phoneticPr fontId="2" type="noConversion"/>
  </si>
  <si>
    <t>원수</t>
    <phoneticPr fontId="2" type="noConversion"/>
  </si>
  <si>
    <t>단위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</si>
  <si>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</si>
  <si>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</si>
  <si>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</si>
  <si>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경       비</t>
    <phoneticPr fontId="2" type="noConversion"/>
  </si>
  <si>
    <t>비   고</t>
    <phoneticPr fontId="2" type="noConversion"/>
  </si>
  <si>
    <t>단  가</t>
    <phoneticPr fontId="2" type="noConversion"/>
  </si>
  <si>
    <t>금   액</t>
    <phoneticPr fontId="2" type="noConversion"/>
  </si>
  <si>
    <t>제1호표 매쉬울타리 보수 1m 당</t>
    <phoneticPr fontId="2" type="noConversion"/>
  </si>
  <si>
    <t>품셈 P.141(가설울타리판)_설치의 50%</t>
    <phoneticPr fontId="2" type="noConversion"/>
  </si>
  <si>
    <t>비계공</t>
    <phoneticPr fontId="2" type="noConversion"/>
  </si>
  <si>
    <t>3m 이하</t>
    <phoneticPr fontId="2" type="noConversion"/>
  </si>
  <si>
    <t>인</t>
    <phoneticPr fontId="2" type="noConversion"/>
  </si>
  <si>
    <t>보통인부</t>
    <phoneticPr fontId="2" type="noConversion"/>
  </si>
  <si>
    <t>공구손료 및 잡재료비</t>
    <phoneticPr fontId="2" type="noConversion"/>
  </si>
  <si>
    <t>인력품의 3%</t>
    <phoneticPr fontId="2" type="noConversion"/>
  </si>
  <si>
    <t>%</t>
    <phoneticPr fontId="2" type="noConversion"/>
  </si>
  <si>
    <t>품셈 P.311</t>
    <phoneticPr fontId="2" type="noConversion"/>
  </si>
  <si>
    <t>구간</t>
    <phoneticPr fontId="2" type="noConversion"/>
  </si>
  <si>
    <t>길이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</si>
  <si>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</si>
  <si>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</si>
  <si>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</si>
  <si>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</si>
  <si>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예초</t>
    <phoneticPr fontId="2" type="noConversion"/>
  </si>
  <si>
    <t>제초</t>
    <phoneticPr fontId="2" type="noConversion"/>
  </si>
  <si>
    <t xml:space="preserve"> H=2.0m</t>
    <phoneticPr fontId="2" type="noConversion"/>
  </si>
  <si>
    <t>m</t>
    <phoneticPr fontId="2" type="noConversion"/>
  </si>
  <si>
    <t>보수공</t>
    <phoneticPr fontId="2" type="noConversion"/>
  </si>
  <si>
    <t>메시형 울타리</t>
    <phoneticPr fontId="2" type="noConversion"/>
  </si>
  <si>
    <t>산업안전보건관리비</t>
    <phoneticPr fontId="2" type="noConversion"/>
  </si>
  <si>
    <t>3.15%</t>
    <phoneticPr fontId="2" type="noConversion"/>
  </si>
  <si>
    <t>(A + 4) × 0.0315</t>
    <phoneticPr fontId="2" type="noConversion"/>
  </si>
  <si>
    <t>15.0%</t>
    <phoneticPr fontId="2" type="noConversion"/>
  </si>
  <si>
    <t>(g) × 0.1</t>
    <phoneticPr fontId="2" type="noConversion"/>
  </si>
  <si>
    <t>(B + C + E)  ×0.15</t>
    <phoneticPr fontId="2" type="noConversion"/>
  </si>
  <si>
    <t>e</t>
    <phoneticPr fontId="2" type="noConversion"/>
  </si>
  <si>
    <t>사 진 대 지</t>
    <phoneticPr fontId="2" type="noConversion"/>
  </si>
  <si>
    <t>2026. 9.</t>
    <phoneticPr fontId="2" type="noConversion"/>
  </si>
  <si>
    <t>4 × 0.165</t>
    <phoneticPr fontId="2" type="noConversion"/>
  </si>
  <si>
    <t>0.8%</t>
    <phoneticPr fontId="2" type="noConversion"/>
  </si>
  <si>
    <t>(A + 4 + 6) ×0.008</t>
    <phoneticPr fontId="2" type="noConversion"/>
  </si>
  <si>
    <t>8.0%</t>
    <phoneticPr fontId="2" type="noConversion"/>
  </si>
  <si>
    <t>D × 0.08</t>
    <phoneticPr fontId="2" type="noConversion"/>
  </si>
  <si>
    <t>(A + B) × 0.052</t>
    <phoneticPr fontId="2" type="noConversion"/>
  </si>
  <si>
    <t>5.2%</t>
    <phoneticPr fontId="2" type="noConversion"/>
  </si>
  <si>
    <t>2026년(상)</t>
    <phoneticPr fontId="2" type="noConversion"/>
  </si>
  <si>
    <t>150m</t>
    <phoneticPr fontId="2" type="noConversion"/>
  </si>
  <si>
    <t>벌목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</si>
</sst>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.0########"/>
    <numFmt numFmtId="177" formatCode="#,##0.#########"/>
    <numFmt numFmtId="178" formatCode="#,##0.#######"/>
    <numFmt numFmtId="179" formatCode="#,##0.##"/>
    <numFmt numFmtId="180" formatCode="_-* #,##0.000_-;\-* #,##0.000_-;_-* &quot;-&quot;_-;_-@_-"/>
    <numFmt numFmtId="181" formatCode="_-* #,##0.0_-;\-* #,##0.0_-;_-* &quot;-&quot;?_-;_-@_-"/>
    <numFmt numFmtId="182" formatCode="_-* #,##0.0_-;\-* #,##0.0_-;_-* &quot;-&quot;_-;_-@_-"/>
    <numFmt numFmtId="183" formatCode="#,##0.0"/>
  </numFmts>
  <fonts count="21" x14ac:knownFonts="1">
    <font>
      <sz val="11"/>
      <name val="돋움"/>
      <family val="3"/>
      <charset val="129"/>
    </font>
    <font>
      <b/>
      <sz val="14"/>
      <name val="새굴림"/>
      <family val="1"/>
      <charset val="129"/>
    </font>
    <font>
      <sz val="8"/>
      <name val="돋움"/>
      <family val="3"/>
      <charset val="129"/>
    </font>
    <font>
      <b/>
      <sz val="22"/>
      <name val="새굴림"/>
      <family val="1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4"/>
      <name val="새굴림"/>
      <family val="1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b/>
      <sz val="24"/>
      <name val="굴림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28"/>
      <name val="돋움"/>
      <family val="3"/>
      <charset val="129"/>
    </font>
    <font>
      <sz val="9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7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</cellStyleXfs>
  <cellXfs count="20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1"/>
    <xf numFmtId="3" fontId="9" fillId="0" borderId="3" xfId="1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3" fontId="9" fillId="0" borderId="5" xfId="1" applyNumberFormat="1" applyFont="1" applyBorder="1" applyAlignment="1">
      <alignment horizontal="center" vertical="center"/>
    </xf>
    <xf numFmtId="3" fontId="10" fillId="0" borderId="6" xfId="1" applyNumberFormat="1" applyFont="1" applyBorder="1" applyAlignment="1">
      <alignment horizontal="left" vertical="center"/>
    </xf>
    <xf numFmtId="3" fontId="10" fillId="0" borderId="7" xfId="1" applyNumberFormat="1" applyFont="1" applyBorder="1" applyAlignment="1">
      <alignment horizontal="left" vertical="center"/>
    </xf>
    <xf numFmtId="3" fontId="10" fillId="0" borderId="0" xfId="1" applyNumberFormat="1" applyFont="1" applyAlignment="1">
      <alignment horizontal="left" vertical="center"/>
    </xf>
    <xf numFmtId="3" fontId="10" fillId="0" borderId="8" xfId="1" applyNumberFormat="1" applyFont="1" applyBorder="1" applyAlignment="1">
      <alignment horizontal="left" vertical="center"/>
    </xf>
    <xf numFmtId="3" fontId="10" fillId="0" borderId="7" xfId="1" applyNumberFormat="1" applyFont="1" applyBorder="1" applyAlignment="1">
      <alignment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9" xfId="1" applyNumberFormat="1" applyFont="1" applyBorder="1" applyAlignment="1">
      <alignment horizontal="left" vertical="center"/>
    </xf>
    <xf numFmtId="3" fontId="10" fillId="0" borderId="10" xfId="1" applyNumberFormat="1" applyFont="1" applyBorder="1" applyAlignment="1">
      <alignment horizontal="left" vertical="center"/>
    </xf>
    <xf numFmtId="3" fontId="10" fillId="0" borderId="11" xfId="1" applyNumberFormat="1" applyFont="1" applyBorder="1" applyAlignment="1">
      <alignment horizontal="left" vertical="center"/>
    </xf>
    <xf numFmtId="3" fontId="10" fillId="0" borderId="12" xfId="1" applyNumberFormat="1" applyFont="1" applyBorder="1" applyAlignment="1">
      <alignment vertical="center"/>
    </xf>
    <xf numFmtId="3" fontId="10" fillId="0" borderId="12" xfId="1" applyNumberFormat="1" applyFont="1" applyBorder="1" applyAlignment="1">
      <alignment horizontal="right" vertical="center"/>
    </xf>
    <xf numFmtId="3" fontId="10" fillId="0" borderId="13" xfId="1" applyNumberFormat="1" applyFont="1" applyBorder="1" applyAlignment="1">
      <alignment horizontal="left" vertical="center"/>
    </xf>
    <xf numFmtId="3" fontId="10" fillId="0" borderId="12" xfId="1" applyNumberFormat="1" applyFont="1" applyBorder="1" applyAlignment="1">
      <alignment horizontal="left" vertical="center"/>
    </xf>
    <xf numFmtId="3" fontId="10" fillId="0" borderId="14" xfId="1" applyNumberFormat="1" applyFont="1" applyBorder="1" applyAlignment="1">
      <alignment horizontal="left" vertical="center"/>
    </xf>
    <xf numFmtId="3" fontId="10" fillId="0" borderId="15" xfId="1" applyNumberFormat="1" applyFont="1" applyBorder="1" applyAlignment="1">
      <alignment horizontal="left" vertical="center"/>
    </xf>
    <xf numFmtId="3" fontId="10" fillId="0" borderId="16" xfId="1" applyNumberFormat="1" applyFont="1" applyBorder="1" applyAlignment="1">
      <alignment horizontal="left" vertical="center"/>
    </xf>
    <xf numFmtId="3" fontId="10" fillId="0" borderId="17" xfId="1" applyNumberFormat="1" applyFont="1" applyBorder="1" applyAlignment="1">
      <alignment horizontal="left" vertical="center"/>
    </xf>
    <xf numFmtId="3" fontId="10" fillId="0" borderId="18" xfId="1" applyNumberFormat="1" applyFont="1" applyBorder="1" applyAlignment="1">
      <alignment horizontal="left" vertical="center"/>
    </xf>
    <xf numFmtId="3" fontId="10" fillId="0" borderId="19" xfId="1" applyNumberFormat="1" applyFont="1" applyBorder="1" applyAlignment="1">
      <alignment vertical="center"/>
    </xf>
    <xf numFmtId="3" fontId="10" fillId="0" borderId="19" xfId="1" applyNumberFormat="1" applyFont="1" applyBorder="1" applyAlignment="1">
      <alignment horizontal="right" vertical="center"/>
    </xf>
    <xf numFmtId="3" fontId="10" fillId="0" borderId="20" xfId="1" applyNumberFormat="1" applyFont="1" applyBorder="1" applyAlignment="1">
      <alignment horizontal="left" vertical="center"/>
    </xf>
    <xf numFmtId="0" fontId="7" fillId="0" borderId="0" xfId="1" applyAlignment="1">
      <alignment vertical="center"/>
    </xf>
    <xf numFmtId="3" fontId="9" fillId="0" borderId="21" xfId="1" applyNumberFormat="1" applyFont="1" applyBorder="1" applyAlignment="1">
      <alignment horizontal="center" vertical="center"/>
    </xf>
    <xf numFmtId="3" fontId="10" fillId="0" borderId="12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vertical="center"/>
    </xf>
    <xf numFmtId="3" fontId="10" fillId="0" borderId="22" xfId="1" applyNumberFormat="1" applyFont="1" applyBorder="1" applyAlignment="1">
      <alignment vertical="center"/>
    </xf>
    <xf numFmtId="3" fontId="10" fillId="0" borderId="20" xfId="1" applyNumberFormat="1" applyFont="1" applyBorder="1" applyAlignment="1">
      <alignment vertical="center"/>
    </xf>
    <xf numFmtId="3" fontId="9" fillId="0" borderId="30" xfId="1" applyNumberFormat="1" applyFont="1" applyBorder="1" applyAlignment="1">
      <alignment horizontal="center" vertical="center"/>
    </xf>
    <xf numFmtId="3" fontId="9" fillId="0" borderId="29" xfId="1" applyNumberFormat="1" applyFont="1" applyBorder="1" applyAlignment="1">
      <alignment horizontal="center" vertical="center"/>
    </xf>
    <xf numFmtId="3" fontId="9" fillId="0" borderId="14" xfId="1" applyNumberFormat="1" applyFont="1" applyBorder="1" applyAlignment="1">
      <alignment horizontal="left" vertical="center"/>
    </xf>
    <xf numFmtId="3" fontId="9" fillId="0" borderId="12" xfId="1" applyNumberFormat="1" applyFont="1" applyBorder="1" applyAlignment="1">
      <alignment horizontal="left" vertical="center"/>
    </xf>
    <xf numFmtId="3" fontId="9" fillId="0" borderId="12" xfId="1" applyNumberFormat="1" applyFont="1" applyBorder="1" applyAlignment="1">
      <alignment horizontal="center" vertical="center"/>
    </xf>
    <xf numFmtId="3" fontId="10" fillId="0" borderId="11" xfId="1" applyNumberFormat="1" applyFont="1" applyBorder="1" applyAlignment="1">
      <alignment vertical="center"/>
    </xf>
    <xf numFmtId="3" fontId="9" fillId="0" borderId="12" xfId="1" applyNumberFormat="1" applyFont="1" applyBorder="1" applyAlignment="1">
      <alignment horizontal="right" vertical="center"/>
    </xf>
    <xf numFmtId="3" fontId="9" fillId="0" borderId="13" xfId="1" applyNumberFormat="1" applyFont="1" applyBorder="1" applyAlignment="1">
      <alignment horizontal="left" vertical="center"/>
    </xf>
    <xf numFmtId="3" fontId="10" fillId="0" borderId="11" xfId="1" applyNumberFormat="1" applyFont="1" applyBorder="1" applyAlignment="1">
      <alignment horizontal="right" vertical="center"/>
    </xf>
    <xf numFmtId="3" fontId="10" fillId="0" borderId="22" xfId="1" applyNumberFormat="1" applyFont="1" applyBorder="1" applyAlignment="1">
      <alignment horizontal="left" vertical="center"/>
    </xf>
    <xf numFmtId="3" fontId="10" fillId="0" borderId="19" xfId="1" applyNumberFormat="1" applyFont="1" applyBorder="1" applyAlignment="1">
      <alignment horizontal="left" vertical="center"/>
    </xf>
    <xf numFmtId="3" fontId="10" fillId="0" borderId="19" xfId="1" applyNumberFormat="1" applyFont="1" applyBorder="1" applyAlignment="1">
      <alignment horizontal="center" vertical="center"/>
    </xf>
    <xf numFmtId="3" fontId="10" fillId="0" borderId="18" xfId="1" applyNumberFormat="1" applyFont="1" applyBorder="1" applyAlignment="1">
      <alignment vertical="center"/>
    </xf>
    <xf numFmtId="3" fontId="10" fillId="0" borderId="22" xfId="1" applyNumberFormat="1" applyFont="1" applyBorder="1" applyAlignment="1">
      <alignment horizontal="center" vertical="center"/>
    </xf>
    <xf numFmtId="3" fontId="7" fillId="0" borderId="0" xfId="1" applyNumberFormat="1"/>
    <xf numFmtId="3" fontId="9" fillId="0" borderId="14" xfId="1" applyNumberFormat="1" applyFont="1" applyBorder="1" applyAlignment="1">
      <alignment horizontal="center" vertical="center"/>
    </xf>
    <xf numFmtId="3" fontId="10" fillId="0" borderId="14" xfId="1" applyNumberFormat="1" applyFont="1" applyBorder="1" applyAlignment="1">
      <alignment horizontal="center" vertical="center"/>
    </xf>
    <xf numFmtId="177" fontId="10" fillId="0" borderId="12" xfId="1" applyNumberFormat="1" applyFont="1" applyBorder="1" applyAlignment="1">
      <alignment horizontal="right" vertical="center"/>
    </xf>
    <xf numFmtId="178" fontId="9" fillId="0" borderId="3" xfId="1" applyNumberFormat="1" applyFont="1" applyBorder="1" applyAlignment="1">
      <alignment horizontal="center" vertical="center"/>
    </xf>
    <xf numFmtId="178" fontId="9" fillId="0" borderId="32" xfId="1" applyNumberFormat="1" applyFont="1" applyBorder="1" applyAlignment="1">
      <alignment horizontal="center" vertical="center"/>
    </xf>
    <xf numFmtId="178" fontId="9" fillId="0" borderId="33" xfId="1" applyNumberFormat="1" applyFont="1" applyBorder="1" applyAlignment="1">
      <alignment horizontal="left" vertical="center"/>
    </xf>
    <xf numFmtId="178" fontId="10" fillId="0" borderId="0" xfId="1" applyNumberFormat="1" applyFont="1" applyAlignment="1">
      <alignment vertical="center"/>
    </xf>
    <xf numFmtId="178" fontId="10" fillId="0" borderId="0" xfId="1" applyNumberFormat="1" applyFont="1"/>
    <xf numFmtId="3" fontId="9" fillId="0" borderId="8" xfId="1" applyNumberFormat="1" applyFont="1" applyBorder="1" applyAlignment="1">
      <alignment horizontal="right" vertical="center"/>
    </xf>
    <xf numFmtId="178" fontId="10" fillId="0" borderId="34" xfId="1" applyNumberFormat="1" applyFont="1" applyBorder="1" applyAlignment="1">
      <alignment horizontal="right" vertical="center"/>
    </xf>
    <xf numFmtId="0" fontId="7" fillId="0" borderId="0" xfId="1" applyAlignment="1">
      <alignment horizontal="right" vertical="center"/>
    </xf>
    <xf numFmtId="178" fontId="10" fillId="0" borderId="33" xfId="1" applyNumberFormat="1" applyFont="1" applyBorder="1" applyAlignment="1">
      <alignment vertical="center"/>
    </xf>
    <xf numFmtId="178" fontId="10" fillId="0" borderId="8" xfId="1" applyNumberFormat="1" applyFont="1" applyBorder="1" applyAlignment="1">
      <alignment horizontal="right" vertical="center"/>
    </xf>
    <xf numFmtId="3" fontId="10" fillId="0" borderId="8" xfId="1" applyNumberFormat="1" applyFont="1" applyBorder="1" applyAlignment="1">
      <alignment horizontal="right" vertical="center"/>
    </xf>
    <xf numFmtId="3" fontId="9" fillId="0" borderId="34" xfId="1" applyNumberFormat="1" applyFont="1" applyBorder="1" applyAlignment="1">
      <alignment horizontal="right" vertical="center"/>
    </xf>
    <xf numFmtId="178" fontId="10" fillId="0" borderId="16" xfId="1" applyNumberFormat="1" applyFont="1" applyBorder="1" applyAlignment="1">
      <alignment vertical="center"/>
    </xf>
    <xf numFmtId="178" fontId="10" fillId="0" borderId="17" xfId="1" applyNumberFormat="1" applyFont="1" applyBorder="1" applyAlignment="1">
      <alignment vertical="center"/>
    </xf>
    <xf numFmtId="178" fontId="10" fillId="0" borderId="17" xfId="1" applyNumberFormat="1" applyFont="1" applyBorder="1"/>
    <xf numFmtId="178" fontId="10" fillId="0" borderId="18" xfId="1" applyNumberFormat="1" applyFont="1" applyBorder="1" applyAlignment="1">
      <alignment horizontal="right" vertical="center"/>
    </xf>
    <xf numFmtId="178" fontId="10" fillId="0" borderId="35" xfId="1" applyNumberFormat="1" applyFont="1" applyBorder="1" applyAlignment="1">
      <alignment horizontal="right" vertical="center"/>
    </xf>
    <xf numFmtId="3" fontId="10" fillId="0" borderId="20" xfId="1" applyNumberFormat="1" applyFont="1" applyBorder="1" applyAlignment="1">
      <alignment horizontal="right" vertical="center"/>
    </xf>
    <xf numFmtId="3" fontId="10" fillId="0" borderId="10" xfId="1" applyNumberFormat="1" applyFont="1" applyBorder="1" applyAlignment="1">
      <alignment vertical="center"/>
    </xf>
    <xf numFmtId="3" fontId="10" fillId="0" borderId="13" xfId="1" applyNumberFormat="1" applyFont="1" applyBorder="1" applyAlignment="1">
      <alignment vertical="center"/>
    </xf>
    <xf numFmtId="179" fontId="10" fillId="0" borderId="12" xfId="1" applyNumberFormat="1" applyFont="1" applyBorder="1" applyAlignment="1">
      <alignment vertical="center"/>
    </xf>
    <xf numFmtId="3" fontId="10" fillId="0" borderId="17" xfId="1" applyNumberFormat="1" applyFont="1" applyBorder="1" applyAlignment="1">
      <alignment vertical="center"/>
    </xf>
    <xf numFmtId="0" fontId="7" fillId="0" borderId="0" xfId="1" applyAlignment="1">
      <alignment horizontal="center"/>
    </xf>
    <xf numFmtId="0" fontId="7" fillId="0" borderId="36" xfId="1" applyBorder="1"/>
    <xf numFmtId="0" fontId="7" fillId="0" borderId="37" xfId="1" applyBorder="1"/>
    <xf numFmtId="0" fontId="7" fillId="0" borderId="27" xfId="1" applyBorder="1"/>
    <xf numFmtId="0" fontId="7" fillId="0" borderId="33" xfId="1" applyBorder="1"/>
    <xf numFmtId="0" fontId="7" fillId="0" borderId="9" xfId="1" applyBorder="1"/>
    <xf numFmtId="0" fontId="7" fillId="0" borderId="38" xfId="1" applyBorder="1" applyAlignment="1">
      <alignment horizontal="center" vertical="center"/>
    </xf>
    <xf numFmtId="0" fontId="7" fillId="0" borderId="39" xfId="1" applyBorder="1"/>
    <xf numFmtId="0" fontId="7" fillId="0" borderId="34" xfId="1" applyBorder="1"/>
    <xf numFmtId="0" fontId="7" fillId="0" borderId="38" xfId="1" applyBorder="1" applyAlignment="1">
      <alignment horizontal="left" vertical="center"/>
    </xf>
    <xf numFmtId="176" fontId="7" fillId="0" borderId="38" xfId="1" applyNumberFormat="1" applyBorder="1"/>
    <xf numFmtId="0" fontId="7" fillId="0" borderId="38" xfId="1" applyBorder="1" applyAlignment="1">
      <alignment horizontal="center"/>
    </xf>
    <xf numFmtId="3" fontId="7" fillId="0" borderId="38" xfId="1" applyNumberFormat="1" applyBorder="1" applyAlignment="1">
      <alignment horizontal="right"/>
    </xf>
    <xf numFmtId="0" fontId="7" fillId="0" borderId="38" xfId="1" applyBorder="1"/>
    <xf numFmtId="0" fontId="7" fillId="0" borderId="40" xfId="1" applyBorder="1"/>
    <xf numFmtId="0" fontId="7" fillId="0" borderId="40" xfId="1" applyBorder="1" applyAlignment="1">
      <alignment horizontal="center" vertical="center"/>
    </xf>
    <xf numFmtId="0" fontId="7" fillId="0" borderId="41" xfId="1" applyBorder="1" applyAlignment="1">
      <alignment horizontal="center" vertical="center"/>
    </xf>
    <xf numFmtId="0" fontId="7" fillId="0" borderId="3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7" xfId="1" applyBorder="1" applyAlignment="1">
      <alignment horizontal="center" vertical="center"/>
    </xf>
    <xf numFmtId="3" fontId="7" fillId="0" borderId="38" xfId="1" applyNumberFormat="1" applyBorder="1"/>
    <xf numFmtId="0" fontId="7" fillId="0" borderId="42" xfId="1" applyBorder="1" applyAlignment="1">
      <alignment horizontal="center" vertical="center"/>
    </xf>
    <xf numFmtId="0" fontId="7" fillId="0" borderId="10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6" xfId="1" applyBorder="1"/>
    <xf numFmtId="0" fontId="7" fillId="0" borderId="43" xfId="1" applyBorder="1"/>
    <xf numFmtId="0" fontId="7" fillId="0" borderId="17" xfId="1" applyBorder="1"/>
    <xf numFmtId="0" fontId="7" fillId="0" borderId="20" xfId="1" applyBorder="1"/>
    <xf numFmtId="0" fontId="13" fillId="0" borderId="0" xfId="0" applyFont="1" applyAlignment="1">
      <alignment vertical="center"/>
    </xf>
    <xf numFmtId="0" fontId="0" fillId="0" borderId="49" xfId="0" applyBorder="1"/>
    <xf numFmtId="0" fontId="13" fillId="0" borderId="0" xfId="0" applyFont="1" applyAlignment="1">
      <alignment horizontal="right" vertical="center"/>
    </xf>
    <xf numFmtId="0" fontId="13" fillId="0" borderId="50" xfId="0" applyFont="1" applyBorder="1" applyAlignment="1">
      <alignment vertical="center"/>
    </xf>
    <xf numFmtId="0" fontId="13" fillId="0" borderId="49" xfId="0" applyFont="1" applyBorder="1" applyAlignment="1">
      <alignment vertical="center"/>
    </xf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4" xfId="0" applyBorder="1"/>
    <xf numFmtId="0" fontId="13" fillId="0" borderId="45" xfId="0" applyFont="1" applyBorder="1" applyAlignment="1">
      <alignment vertical="center"/>
    </xf>
    <xf numFmtId="0" fontId="13" fillId="0" borderId="45" xfId="0" applyFont="1" applyBorder="1" applyAlignment="1">
      <alignment horizontal="right" vertical="center"/>
    </xf>
    <xf numFmtId="0" fontId="13" fillId="0" borderId="46" xfId="0" applyFont="1" applyBorder="1" applyAlignment="1">
      <alignment vertical="center"/>
    </xf>
    <xf numFmtId="0" fontId="7" fillId="0" borderId="0" xfId="1"/>
    <xf numFmtId="0" fontId="0" fillId="0" borderId="54" xfId="0" applyBorder="1" applyAlignment="1">
      <alignment horizontal="center" vertical="center"/>
    </xf>
    <xf numFmtId="0" fontId="0" fillId="0" borderId="54" xfId="0" applyBorder="1" applyAlignment="1">
      <alignment horizontal="center"/>
    </xf>
    <xf numFmtId="3" fontId="0" fillId="0" borderId="54" xfId="0" applyNumberFormat="1" applyBorder="1"/>
    <xf numFmtId="0" fontId="0" fillId="0" borderId="54" xfId="0" applyBorder="1"/>
    <xf numFmtId="0" fontId="0" fillId="0" borderId="5" xfId="0" applyBorder="1"/>
    <xf numFmtId="0" fontId="0" fillId="0" borderId="54" xfId="0" applyBorder="1" applyAlignment="1">
      <alignment horizontal="center" vertical="center" shrinkToFit="1"/>
    </xf>
    <xf numFmtId="0" fontId="17" fillId="0" borderId="54" xfId="0" applyFont="1" applyBorder="1" applyAlignment="1">
      <alignment horizontal="center"/>
    </xf>
    <xf numFmtId="180" fontId="0" fillId="0" borderId="54" xfId="3" applyNumberFormat="1" applyFont="1" applyFill="1" applyBorder="1" applyAlignment="1">
      <alignment horizontal="right"/>
    </xf>
    <xf numFmtId="41" fontId="0" fillId="0" borderId="54" xfId="3" applyFont="1" applyFill="1" applyBorder="1" applyAlignment="1">
      <alignment horizontal="right" vertical="center"/>
    </xf>
    <xf numFmtId="41" fontId="0" fillId="0" borderId="54" xfId="3" applyFont="1" applyFill="1" applyBorder="1" applyAlignment="1">
      <alignment horizontal="right" vertical="center" shrinkToFit="1"/>
    </xf>
    <xf numFmtId="41" fontId="0" fillId="0" borderId="54" xfId="3" applyFont="1" applyFill="1" applyBorder="1" applyAlignment="1">
      <alignment horizontal="right"/>
    </xf>
    <xf numFmtId="0" fontId="0" fillId="0" borderId="54" xfId="0" applyBorder="1" applyAlignment="1">
      <alignment horizontal="left" vertical="center"/>
    </xf>
    <xf numFmtId="0" fontId="0" fillId="2" borderId="0" xfId="0" applyFill="1"/>
    <xf numFmtId="181" fontId="0" fillId="0" borderId="54" xfId="3" applyNumberFormat="1" applyFont="1" applyFill="1" applyBorder="1" applyAlignment="1">
      <alignment horizontal="right"/>
    </xf>
    <xf numFmtId="3" fontId="10" fillId="0" borderId="6" xfId="1" applyNumberFormat="1" applyFont="1" applyBorder="1" applyAlignment="1">
      <alignment horizontal="center" vertical="center"/>
    </xf>
    <xf numFmtId="3" fontId="10" fillId="0" borderId="7" xfId="1" applyNumberFormat="1" applyFont="1" applyBorder="1" applyAlignment="1">
      <alignment horizontal="center" vertical="center"/>
    </xf>
    <xf numFmtId="3" fontId="10" fillId="0" borderId="55" xfId="1" applyNumberFormat="1" applyFont="1" applyBorder="1" applyAlignment="1">
      <alignment horizontal="center" vertical="center"/>
    </xf>
    <xf numFmtId="3" fontId="10" fillId="0" borderId="57" xfId="1" applyNumberFormat="1" applyFont="1" applyBorder="1" applyAlignment="1">
      <alignment horizontal="left" vertical="center"/>
    </xf>
    <xf numFmtId="3" fontId="10" fillId="0" borderId="58" xfId="1" applyNumberFormat="1" applyFont="1" applyBorder="1" applyAlignment="1">
      <alignment horizontal="left" vertical="center"/>
    </xf>
    <xf numFmtId="3" fontId="10" fillId="0" borderId="58" xfId="1" applyNumberFormat="1" applyFont="1" applyBorder="1" applyAlignment="1">
      <alignment horizontal="center" vertical="center"/>
    </xf>
    <xf numFmtId="3" fontId="10" fillId="0" borderId="58" xfId="1" applyNumberFormat="1" applyFont="1" applyBorder="1" applyAlignment="1">
      <alignment vertical="center"/>
    </xf>
    <xf numFmtId="3" fontId="10" fillId="0" borderId="59" xfId="1" applyNumberFormat="1" applyFont="1" applyBorder="1" applyAlignment="1">
      <alignment horizontal="left" vertical="center"/>
    </xf>
    <xf numFmtId="3" fontId="10" fillId="0" borderId="60" xfId="1" applyNumberFormat="1" applyFont="1" applyBorder="1" applyAlignment="1">
      <alignment horizontal="left" vertical="center"/>
    </xf>
    <xf numFmtId="3" fontId="10" fillId="0" borderId="60" xfId="1" applyNumberFormat="1" applyFont="1" applyBorder="1" applyAlignment="1">
      <alignment horizontal="center" vertical="center"/>
    </xf>
    <xf numFmtId="3" fontId="10" fillId="0" borderId="60" xfId="1" applyNumberFormat="1" applyFont="1" applyBorder="1" applyAlignment="1">
      <alignment vertical="center"/>
    </xf>
    <xf numFmtId="41" fontId="0" fillId="0" borderId="0" xfId="2" applyFont="1" applyAlignment="1"/>
    <xf numFmtId="41" fontId="0" fillId="0" borderId="0" xfId="2" applyFont="1" applyAlignment="1">
      <alignment horizontal="right"/>
    </xf>
    <xf numFmtId="3" fontId="10" fillId="0" borderId="7" xfId="1" quotePrefix="1" applyNumberFormat="1" applyFont="1" applyBorder="1" applyAlignment="1">
      <alignment horizontal="right" vertical="center"/>
    </xf>
    <xf numFmtId="3" fontId="10" fillId="0" borderId="12" xfId="1" quotePrefix="1" applyNumberFormat="1" applyFont="1" applyBorder="1" applyAlignment="1">
      <alignment horizontal="right" vertical="center"/>
    </xf>
    <xf numFmtId="3" fontId="20" fillId="0" borderId="14" xfId="1" applyNumberFormat="1" applyFont="1" applyBorder="1" applyAlignment="1">
      <alignment horizontal="left" vertical="center"/>
    </xf>
    <xf numFmtId="3" fontId="20" fillId="0" borderId="12" xfId="1" applyNumberFormat="1" applyFont="1" applyBorder="1" applyAlignment="1">
      <alignment horizontal="left" vertical="center"/>
    </xf>
    <xf numFmtId="3" fontId="20" fillId="0" borderId="12" xfId="1" applyNumberFormat="1" applyFont="1" applyBorder="1" applyAlignment="1">
      <alignment horizontal="right" vertical="center"/>
    </xf>
    <xf numFmtId="3" fontId="20" fillId="0" borderId="11" xfId="1" applyNumberFormat="1" applyFont="1" applyBorder="1" applyAlignment="1">
      <alignment vertical="center"/>
    </xf>
    <xf numFmtId="3" fontId="20" fillId="0" borderId="12" xfId="1" applyNumberFormat="1" applyFont="1" applyBorder="1" applyAlignment="1">
      <alignment vertical="center"/>
    </xf>
    <xf numFmtId="3" fontId="10" fillId="0" borderId="59" xfId="1" applyNumberFormat="1" applyFont="1" applyBorder="1" applyAlignment="1">
      <alignment horizontal="center" vertical="center"/>
    </xf>
    <xf numFmtId="3" fontId="10" fillId="0" borderId="59" xfId="1" applyNumberFormat="1" applyFont="1" applyBorder="1" applyAlignment="1">
      <alignment horizontal="right" vertical="center"/>
    </xf>
    <xf numFmtId="3" fontId="10" fillId="0" borderId="56" xfId="1" applyNumberFormat="1" applyFont="1" applyBorder="1" applyAlignment="1">
      <alignment horizontal="left" vertical="center"/>
    </xf>
    <xf numFmtId="182" fontId="0" fillId="0" borderId="0" xfId="2" applyNumberFormat="1" applyFont="1" applyAlignment="1"/>
    <xf numFmtId="41" fontId="0" fillId="0" borderId="0" xfId="0" applyNumberFormat="1"/>
    <xf numFmtId="183" fontId="10" fillId="0" borderId="12" xfId="1" applyNumberFormat="1" applyFont="1" applyBorder="1" applyAlignment="1">
      <alignment horizontal="right" vertical="center"/>
    </xf>
    <xf numFmtId="183" fontId="10" fillId="0" borderId="12" xfId="1" applyNumberFormat="1" applyFont="1" applyBorder="1" applyAlignment="1">
      <alignment vertical="center"/>
    </xf>
    <xf numFmtId="0" fontId="7" fillId="0" borderId="0" xfId="1"/>
    <xf numFmtId="3" fontId="10" fillId="0" borderId="61" xfId="1" applyNumberFormat="1" applyFont="1" applyBorder="1" applyAlignment="1">
      <alignment horizontal="left" vertical="center"/>
    </xf>
    <xf numFmtId="3" fontId="10" fillId="0" borderId="57" xfId="1" applyNumberFormat="1" applyFont="1" applyBorder="1" applyAlignment="1">
      <alignment vertical="center"/>
    </xf>
    <xf numFmtId="3" fontId="10" fillId="0" borderId="58" xfId="1" applyNumberFormat="1" applyFont="1" applyBorder="1" applyAlignment="1">
      <alignment horizontal="right" vertical="center"/>
    </xf>
    <xf numFmtId="3" fontId="10" fillId="0" borderId="62" xfId="1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/>
    <xf numFmtId="3" fontId="9" fillId="0" borderId="1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9" fillId="0" borderId="27" xfId="1" applyNumberFormat="1" applyFont="1" applyBorder="1" applyAlignment="1">
      <alignment horizontal="center" vertical="center"/>
    </xf>
    <xf numFmtId="3" fontId="9" fillId="0" borderId="31" xfId="1" applyNumberFormat="1" applyFont="1" applyBorder="1" applyAlignment="1">
      <alignment horizontal="center" vertical="center"/>
    </xf>
    <xf numFmtId="3" fontId="9" fillId="0" borderId="23" xfId="1" applyNumberFormat="1" applyFont="1" applyBorder="1" applyAlignment="1">
      <alignment horizontal="center" vertical="center"/>
    </xf>
    <xf numFmtId="3" fontId="9" fillId="0" borderId="28" xfId="1" applyNumberFormat="1" applyFont="1" applyBorder="1" applyAlignment="1">
      <alignment horizontal="center" vertical="center"/>
    </xf>
    <xf numFmtId="3" fontId="9" fillId="0" borderId="24" xfId="1" applyNumberFormat="1" applyFont="1" applyBorder="1" applyAlignment="1">
      <alignment horizontal="center" vertical="center"/>
    </xf>
    <xf numFmtId="3" fontId="9" fillId="0" borderId="29" xfId="1" applyNumberFormat="1" applyFont="1" applyBorder="1" applyAlignment="1">
      <alignment horizontal="center" vertical="center"/>
    </xf>
    <xf numFmtId="3" fontId="9" fillId="0" borderId="25" xfId="1" applyNumberFormat="1" applyFont="1" applyBorder="1" applyAlignment="1">
      <alignment horizontal="center" vertical="center"/>
    </xf>
    <xf numFmtId="3" fontId="9" fillId="0" borderId="26" xfId="1" applyNumberFormat="1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0" fillId="0" borderId="54" xfId="0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178" fontId="10" fillId="0" borderId="17" xfId="1" applyNumberFormat="1" applyFont="1" applyBorder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178" fontId="9" fillId="0" borderId="1" xfId="1" applyNumberFormat="1" applyFont="1" applyBorder="1" applyAlignment="1">
      <alignment horizontal="center" vertical="center"/>
    </xf>
    <xf numFmtId="178" fontId="9" fillId="0" borderId="2" xfId="1" applyNumberFormat="1" applyFont="1" applyBorder="1" applyAlignment="1">
      <alignment horizontal="center" vertical="center"/>
    </xf>
    <xf numFmtId="178" fontId="10" fillId="0" borderId="0" xfId="1" applyNumberFormat="1" applyFont="1" applyAlignment="1">
      <alignment horizontal="center" vertical="center"/>
    </xf>
    <xf numFmtId="3" fontId="10" fillId="0" borderId="10" xfId="1" applyNumberFormat="1" applyFont="1" applyBorder="1" applyAlignment="1">
      <alignment vertical="center"/>
    </xf>
    <xf numFmtId="178" fontId="10" fillId="0" borderId="10" xfId="1" applyNumberFormat="1" applyFont="1" applyBorder="1" applyAlignment="1">
      <alignment vertical="center"/>
    </xf>
    <xf numFmtId="179" fontId="10" fillId="0" borderId="10" xfId="1" applyNumberFormat="1" applyFont="1" applyBorder="1" applyAlignment="1">
      <alignment vertical="center"/>
    </xf>
    <xf numFmtId="0" fontId="7" fillId="0" borderId="3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</cellXfs>
  <cellStyles count="4">
    <cellStyle name="쉼표 [0]" xfId="2" builtinId="6"/>
    <cellStyle name="쉼표 [0] 2" xfId="3" xr:uid="{E02896CD-AAD2-44F8-8298-68CD10A6E73D}"/>
    <cellStyle name="표준" xfId="0" builtinId="0"/>
    <cellStyle name="표준 2" xfId="1" xr:uid="{5F3BD9B6-3993-4724-91D6-FBC3D3A63B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4.xml"/><Relationship Id="rId34" Type="http://schemas.openxmlformats.org/officeDocument/2006/relationships/externalLink" Target="externalLinks/externalLink1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20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33" Type="http://schemas.openxmlformats.org/officeDocument/2006/relationships/externalLink" Target="externalLinks/externalLink16.xml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15</xdr:row>
      <xdr:rowOff>9525</xdr:rowOff>
    </xdr:from>
    <xdr:to>
      <xdr:col>3</xdr:col>
      <xdr:colOff>704850</xdr:colOff>
      <xdr:row>15</xdr:row>
      <xdr:rowOff>409575</xdr:rowOff>
    </xdr:to>
    <xdr:pic>
      <xdr:nvPicPr>
        <xdr:cNvPr id="2" name="Picture 1" descr="워드마크">
          <a:extLst>
            <a:ext uri="{FF2B5EF4-FFF2-40B4-BE49-F238E27FC236}">
              <a16:creationId xmlns:a16="http://schemas.microsoft.com/office/drawing/2014/main" id="{3A111737-E62A-4A4D-ADA1-BE6C44F4B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5067300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68915</xdr:colOff>
      <xdr:row>2</xdr:row>
      <xdr:rowOff>78441</xdr:rowOff>
    </xdr:from>
    <xdr:to>
      <xdr:col>11</xdr:col>
      <xdr:colOff>1920875</xdr:colOff>
      <xdr:row>37</xdr:row>
      <xdr:rowOff>47625</xdr:rowOff>
    </xdr:to>
    <xdr:grpSp>
      <xdr:nvGrpSpPr>
        <xdr:cNvPr id="33" name="그룹 32">
          <a:extLst>
            <a:ext uri="{FF2B5EF4-FFF2-40B4-BE49-F238E27FC236}">
              <a16:creationId xmlns:a16="http://schemas.microsoft.com/office/drawing/2014/main" id="{3B438F4A-B62C-4462-9450-7D6EFD5EFFA0}"/>
            </a:ext>
          </a:extLst>
        </xdr:cNvPr>
        <xdr:cNvGrpSpPr/>
      </xdr:nvGrpSpPr>
      <xdr:grpSpPr>
        <a:xfrm>
          <a:off x="68915" y="633376"/>
          <a:ext cx="10233960" cy="6056901"/>
          <a:chOff x="68915" y="627960"/>
          <a:chExt cx="10233960" cy="5867357"/>
        </a:xfrm>
      </xdr:grpSpPr>
      <xdr:grpSp>
        <xdr:nvGrpSpPr>
          <xdr:cNvPr id="43" name="그룹 42">
            <a:extLst>
              <a:ext uri="{FF2B5EF4-FFF2-40B4-BE49-F238E27FC236}">
                <a16:creationId xmlns:a16="http://schemas.microsoft.com/office/drawing/2014/main" id="{621CCED5-0569-43C7-ABB2-4A0CDF8A36BE}"/>
              </a:ext>
            </a:extLst>
          </xdr:cNvPr>
          <xdr:cNvGrpSpPr/>
        </xdr:nvGrpSpPr>
        <xdr:grpSpPr>
          <a:xfrm>
            <a:off x="68915" y="627960"/>
            <a:ext cx="10233960" cy="5867357"/>
            <a:chOff x="68915" y="630891"/>
            <a:chExt cx="10360960" cy="6065184"/>
          </a:xfrm>
        </xdr:grpSpPr>
        <xdr:grpSp>
          <xdr:nvGrpSpPr>
            <xdr:cNvPr id="39" name="그룹 38">
              <a:extLst>
                <a:ext uri="{FF2B5EF4-FFF2-40B4-BE49-F238E27FC236}">
                  <a16:creationId xmlns:a16="http://schemas.microsoft.com/office/drawing/2014/main" id="{2A5A8D3F-CD5D-477E-8764-7646EA50A894}"/>
                </a:ext>
              </a:extLst>
            </xdr:cNvPr>
            <xdr:cNvGrpSpPr/>
          </xdr:nvGrpSpPr>
          <xdr:grpSpPr>
            <a:xfrm>
              <a:off x="68915" y="630891"/>
              <a:ext cx="10360960" cy="6065184"/>
              <a:chOff x="68915" y="630891"/>
              <a:chExt cx="10360960" cy="6065184"/>
            </a:xfrm>
          </xdr:grpSpPr>
          <xdr:grpSp>
            <xdr:nvGrpSpPr>
              <xdr:cNvPr id="34" name="그룹 33">
                <a:extLst>
                  <a:ext uri="{FF2B5EF4-FFF2-40B4-BE49-F238E27FC236}">
                    <a16:creationId xmlns:a16="http://schemas.microsoft.com/office/drawing/2014/main" id="{02CD1982-C6B2-497E-9AA6-BD80D56F355F}"/>
                  </a:ext>
                </a:extLst>
              </xdr:cNvPr>
              <xdr:cNvGrpSpPr/>
            </xdr:nvGrpSpPr>
            <xdr:grpSpPr>
              <a:xfrm>
                <a:off x="68915" y="630891"/>
                <a:ext cx="10360960" cy="6065184"/>
                <a:chOff x="68915" y="630891"/>
                <a:chExt cx="10360960" cy="6065184"/>
              </a:xfrm>
            </xdr:grpSpPr>
            <xdr:grpSp>
              <xdr:nvGrpSpPr>
                <xdr:cNvPr id="28" name="그룹 27">
                  <a:extLst>
                    <a:ext uri="{FF2B5EF4-FFF2-40B4-BE49-F238E27FC236}">
                      <a16:creationId xmlns:a16="http://schemas.microsoft.com/office/drawing/2014/main" id="{274CC27D-C9EC-4327-B7AE-5696FEA9E9DC}"/>
                    </a:ext>
                  </a:extLst>
                </xdr:cNvPr>
                <xdr:cNvGrpSpPr/>
              </xdr:nvGrpSpPr>
              <xdr:grpSpPr>
                <a:xfrm>
                  <a:off x="68915" y="630891"/>
                  <a:ext cx="10360960" cy="6065184"/>
                  <a:chOff x="78440" y="630891"/>
                  <a:chExt cx="10442202" cy="7747186"/>
                </a:xfrm>
              </xdr:grpSpPr>
              <xdr:pic>
                <xdr:nvPicPr>
                  <xdr:cNvPr id="4" name="그림 3">
                    <a:extLst>
                      <a:ext uri="{FF2B5EF4-FFF2-40B4-BE49-F238E27FC236}">
                        <a16:creationId xmlns:a16="http://schemas.microsoft.com/office/drawing/2014/main" id="{A4F94C8A-5E45-4A20-8910-03E24C1FC50E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78440" y="630891"/>
                    <a:ext cx="10442202" cy="7747186"/>
                  </a:xfrm>
                  <a:prstGeom prst="rect">
                    <a:avLst/>
                  </a:prstGeom>
                  <a:ln w="22225">
                    <a:solidFill>
                      <a:srgbClr val="FFFF00"/>
                    </a:solidFill>
                  </a:ln>
                </xdr:spPr>
              </xdr:pic>
              <xdr:grpSp>
                <xdr:nvGrpSpPr>
                  <xdr:cNvPr id="24" name="그룹 23">
                    <a:extLst>
                      <a:ext uri="{FF2B5EF4-FFF2-40B4-BE49-F238E27FC236}">
                        <a16:creationId xmlns:a16="http://schemas.microsoft.com/office/drawing/2014/main" id="{743B7F07-E8E5-4EFC-814C-76D2D6B34A4C}"/>
                      </a:ext>
                    </a:extLst>
                  </xdr:cNvPr>
                  <xdr:cNvGrpSpPr/>
                </xdr:nvGrpSpPr>
                <xdr:grpSpPr>
                  <a:xfrm>
                    <a:off x="874059" y="1581150"/>
                    <a:ext cx="7956176" cy="6364381"/>
                    <a:chOff x="874059" y="1581150"/>
                    <a:chExt cx="7956176" cy="6364381"/>
                  </a:xfrm>
                </xdr:grpSpPr>
                <xdr:grpSp>
                  <xdr:nvGrpSpPr>
                    <xdr:cNvPr id="15" name="그룹 14">
                      <a:extLst>
                        <a:ext uri="{FF2B5EF4-FFF2-40B4-BE49-F238E27FC236}">
                          <a16:creationId xmlns:a16="http://schemas.microsoft.com/office/drawing/2014/main" id="{F8FA260D-C93F-4E9F-9A64-09E386B91D06}"/>
                        </a:ext>
                      </a:extLst>
                    </xdr:cNvPr>
                    <xdr:cNvGrpSpPr/>
                  </xdr:nvGrpSpPr>
                  <xdr:grpSpPr>
                    <a:xfrm>
                      <a:off x="874059" y="1581150"/>
                      <a:ext cx="7956176" cy="6364381"/>
                      <a:chOff x="874059" y="1581150"/>
                      <a:chExt cx="7956176" cy="6364381"/>
                    </a:xfrm>
                  </xdr:grpSpPr>
                  <xdr:sp macro="" textlink="">
                    <xdr:nvSpPr>
                      <xdr:cNvPr id="5" name="자유형: 도형 4">
                        <a:extLst>
                          <a:ext uri="{FF2B5EF4-FFF2-40B4-BE49-F238E27FC236}">
                            <a16:creationId xmlns:a16="http://schemas.microsoft.com/office/drawing/2014/main" id="{B1966C76-A4AD-4388-88DE-E239DF72150D}"/>
                          </a:ext>
                        </a:extLst>
                      </xdr:cNvPr>
                      <xdr:cNvSpPr/>
                    </xdr:nvSpPr>
                    <xdr:spPr>
                      <a:xfrm>
                        <a:off x="874059" y="1581150"/>
                        <a:ext cx="7956176" cy="6364381"/>
                      </a:xfrm>
                      <a:custGeom>
                        <a:avLst/>
                        <a:gdLst>
                          <a:gd name="connsiteX0" fmla="*/ 33617 w 7956176"/>
                          <a:gd name="connsiteY0" fmla="*/ 2655794 h 6241676"/>
                          <a:gd name="connsiteX1" fmla="*/ 0 w 7956176"/>
                          <a:gd name="connsiteY1" fmla="*/ 2521323 h 6241676"/>
                          <a:gd name="connsiteX2" fmla="*/ 336176 w 7956176"/>
                          <a:gd name="connsiteY2" fmla="*/ 2454088 h 6241676"/>
                          <a:gd name="connsiteX3" fmla="*/ 358588 w 7956176"/>
                          <a:gd name="connsiteY3" fmla="*/ 2487706 h 6241676"/>
                          <a:gd name="connsiteX4" fmla="*/ 3070412 w 7956176"/>
                          <a:gd name="connsiteY4" fmla="*/ 1804147 h 6241676"/>
                          <a:gd name="connsiteX5" fmla="*/ 2756647 w 7956176"/>
                          <a:gd name="connsiteY5" fmla="*/ 784411 h 6241676"/>
                          <a:gd name="connsiteX6" fmla="*/ 4258235 w 7956176"/>
                          <a:gd name="connsiteY6" fmla="*/ 0 h 6241676"/>
                          <a:gd name="connsiteX7" fmla="*/ 4807323 w 7956176"/>
                          <a:gd name="connsiteY7" fmla="*/ 750794 h 6241676"/>
                          <a:gd name="connsiteX8" fmla="*/ 6331323 w 7956176"/>
                          <a:gd name="connsiteY8" fmla="*/ 1512794 h 6241676"/>
                          <a:gd name="connsiteX9" fmla="*/ 6387353 w 7956176"/>
                          <a:gd name="connsiteY9" fmla="*/ 1602441 h 6241676"/>
                          <a:gd name="connsiteX10" fmla="*/ 6409765 w 7956176"/>
                          <a:gd name="connsiteY10" fmla="*/ 2073088 h 6241676"/>
                          <a:gd name="connsiteX11" fmla="*/ 6757147 w 7956176"/>
                          <a:gd name="connsiteY11" fmla="*/ 2476500 h 6241676"/>
                          <a:gd name="connsiteX12" fmla="*/ 7676029 w 7956176"/>
                          <a:gd name="connsiteY12" fmla="*/ 3372970 h 6241676"/>
                          <a:gd name="connsiteX13" fmla="*/ 7821706 w 7956176"/>
                          <a:gd name="connsiteY13" fmla="*/ 3462617 h 6241676"/>
                          <a:gd name="connsiteX14" fmla="*/ 7810500 w 7956176"/>
                          <a:gd name="connsiteY14" fmla="*/ 3608294 h 6241676"/>
                          <a:gd name="connsiteX15" fmla="*/ 7642412 w 7956176"/>
                          <a:gd name="connsiteY15" fmla="*/ 3720353 h 6241676"/>
                          <a:gd name="connsiteX16" fmla="*/ 7631206 w 7956176"/>
                          <a:gd name="connsiteY16" fmla="*/ 3866029 h 6241676"/>
                          <a:gd name="connsiteX17" fmla="*/ 7810500 w 7956176"/>
                          <a:gd name="connsiteY17" fmla="*/ 4515970 h 6241676"/>
                          <a:gd name="connsiteX18" fmla="*/ 7956176 w 7956176"/>
                          <a:gd name="connsiteY18" fmla="*/ 4852147 h 6241676"/>
                          <a:gd name="connsiteX19" fmla="*/ 7933765 w 7956176"/>
                          <a:gd name="connsiteY19" fmla="*/ 4941794 h 6241676"/>
                          <a:gd name="connsiteX20" fmla="*/ 7810500 w 7956176"/>
                          <a:gd name="connsiteY20" fmla="*/ 5053853 h 6241676"/>
                          <a:gd name="connsiteX21" fmla="*/ 7227794 w 7956176"/>
                          <a:gd name="connsiteY21" fmla="*/ 5378823 h 6241676"/>
                          <a:gd name="connsiteX22" fmla="*/ 7115735 w 7956176"/>
                          <a:gd name="connsiteY22" fmla="*/ 5703794 h 6241676"/>
                          <a:gd name="connsiteX23" fmla="*/ 6891617 w 7956176"/>
                          <a:gd name="connsiteY23" fmla="*/ 6107206 h 6241676"/>
                          <a:gd name="connsiteX24" fmla="*/ 6813176 w 7956176"/>
                          <a:gd name="connsiteY24" fmla="*/ 6208058 h 6241676"/>
                          <a:gd name="connsiteX25" fmla="*/ 6701117 w 7956176"/>
                          <a:gd name="connsiteY25" fmla="*/ 6241676 h 6241676"/>
                          <a:gd name="connsiteX26" fmla="*/ 6499412 w 7956176"/>
                          <a:gd name="connsiteY26" fmla="*/ 6230470 h 6241676"/>
                          <a:gd name="connsiteX27" fmla="*/ 6364941 w 7956176"/>
                          <a:gd name="connsiteY27" fmla="*/ 6152029 h 6241676"/>
                          <a:gd name="connsiteX28" fmla="*/ 6264088 w 7956176"/>
                          <a:gd name="connsiteY28" fmla="*/ 6028764 h 6241676"/>
                          <a:gd name="connsiteX29" fmla="*/ 6230470 w 7956176"/>
                          <a:gd name="connsiteY29" fmla="*/ 5916706 h 6241676"/>
                          <a:gd name="connsiteX30" fmla="*/ 6219265 w 7956176"/>
                          <a:gd name="connsiteY30" fmla="*/ 5367617 h 6241676"/>
                          <a:gd name="connsiteX31" fmla="*/ 6028765 w 7956176"/>
                          <a:gd name="connsiteY31" fmla="*/ 4191000 h 6241676"/>
                          <a:gd name="connsiteX32" fmla="*/ 5715000 w 7956176"/>
                          <a:gd name="connsiteY32" fmla="*/ 3070411 h 6241676"/>
                          <a:gd name="connsiteX33" fmla="*/ 5602941 w 7956176"/>
                          <a:gd name="connsiteY33" fmla="*/ 2801470 h 6241676"/>
                          <a:gd name="connsiteX34" fmla="*/ 5345206 w 7956176"/>
                          <a:gd name="connsiteY34" fmla="*/ 2599764 h 6241676"/>
                          <a:gd name="connsiteX35" fmla="*/ 5020235 w 7956176"/>
                          <a:gd name="connsiteY35" fmla="*/ 2364441 h 6241676"/>
                          <a:gd name="connsiteX36" fmla="*/ 4672853 w 7956176"/>
                          <a:gd name="connsiteY36" fmla="*/ 2162735 h 6241676"/>
                          <a:gd name="connsiteX37" fmla="*/ 3238500 w 7956176"/>
                          <a:gd name="connsiteY37" fmla="*/ 1905000 h 6241676"/>
                          <a:gd name="connsiteX38" fmla="*/ 1355912 w 7956176"/>
                          <a:gd name="connsiteY38" fmla="*/ 2353235 h 6241676"/>
                          <a:gd name="connsiteX39" fmla="*/ 1344706 w 7956176"/>
                          <a:gd name="connsiteY39" fmla="*/ 2924735 h 6241676"/>
                          <a:gd name="connsiteX40" fmla="*/ 1344706 w 7956176"/>
                          <a:gd name="connsiteY40" fmla="*/ 2924735 h 6241676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  <a:cxn ang="0">
                            <a:pos x="connsiteX12" y="connsiteY12"/>
                          </a:cxn>
                          <a:cxn ang="0">
                            <a:pos x="connsiteX13" y="connsiteY13"/>
                          </a:cxn>
                          <a:cxn ang="0">
                            <a:pos x="connsiteX14" y="connsiteY14"/>
                          </a:cxn>
                          <a:cxn ang="0">
                            <a:pos x="connsiteX15" y="connsiteY15"/>
                          </a:cxn>
                          <a:cxn ang="0">
                            <a:pos x="connsiteX16" y="connsiteY16"/>
                          </a:cxn>
                          <a:cxn ang="0">
                            <a:pos x="connsiteX17" y="connsiteY17"/>
                          </a:cxn>
                          <a:cxn ang="0">
                            <a:pos x="connsiteX18" y="connsiteY18"/>
                          </a:cxn>
                          <a:cxn ang="0">
                            <a:pos x="connsiteX19" y="connsiteY19"/>
                          </a:cxn>
                          <a:cxn ang="0">
                            <a:pos x="connsiteX20" y="connsiteY20"/>
                          </a:cxn>
                          <a:cxn ang="0">
                            <a:pos x="connsiteX21" y="connsiteY21"/>
                          </a:cxn>
                          <a:cxn ang="0">
                            <a:pos x="connsiteX22" y="connsiteY22"/>
                          </a:cxn>
                          <a:cxn ang="0">
                            <a:pos x="connsiteX23" y="connsiteY23"/>
                          </a:cxn>
                          <a:cxn ang="0">
                            <a:pos x="connsiteX24" y="connsiteY24"/>
                          </a:cxn>
                          <a:cxn ang="0">
                            <a:pos x="connsiteX25" y="connsiteY25"/>
                          </a:cxn>
                          <a:cxn ang="0">
                            <a:pos x="connsiteX26" y="connsiteY26"/>
                          </a:cxn>
                          <a:cxn ang="0">
                            <a:pos x="connsiteX27" y="connsiteY27"/>
                          </a:cxn>
                          <a:cxn ang="0">
                            <a:pos x="connsiteX28" y="connsiteY28"/>
                          </a:cxn>
                          <a:cxn ang="0">
                            <a:pos x="connsiteX29" y="connsiteY29"/>
                          </a:cxn>
                          <a:cxn ang="0">
                            <a:pos x="connsiteX30" y="connsiteY30"/>
                          </a:cxn>
                          <a:cxn ang="0">
                            <a:pos x="connsiteX31" y="connsiteY31"/>
                          </a:cxn>
                          <a:cxn ang="0">
                            <a:pos x="connsiteX32" y="connsiteY32"/>
                          </a:cxn>
                          <a:cxn ang="0">
                            <a:pos x="connsiteX33" y="connsiteY33"/>
                          </a:cxn>
                          <a:cxn ang="0">
                            <a:pos x="connsiteX34" y="connsiteY34"/>
                          </a:cxn>
                          <a:cxn ang="0">
                            <a:pos x="connsiteX35" y="connsiteY35"/>
                          </a:cxn>
                          <a:cxn ang="0">
                            <a:pos x="connsiteX36" y="connsiteY36"/>
                          </a:cxn>
                          <a:cxn ang="0">
                            <a:pos x="connsiteX37" y="connsiteY37"/>
                          </a:cxn>
                          <a:cxn ang="0">
                            <a:pos x="connsiteX38" y="connsiteY38"/>
                          </a:cxn>
                          <a:cxn ang="0">
                            <a:pos x="connsiteX39" y="connsiteY39"/>
                          </a:cxn>
                          <a:cxn ang="0">
                            <a:pos x="connsiteX40" y="connsiteY40"/>
                          </a:cxn>
                        </a:cxnLst>
                        <a:rect l="l" t="t" r="r" b="b"/>
                        <a:pathLst>
                          <a:path w="7956176" h="6241676">
                            <a:moveTo>
                              <a:pt x="33617" y="2655794"/>
                            </a:moveTo>
                            <a:lnTo>
                              <a:pt x="0" y="2521323"/>
                            </a:lnTo>
                            <a:lnTo>
                              <a:pt x="336176" y="2454088"/>
                            </a:lnTo>
                            <a:lnTo>
                              <a:pt x="358588" y="2487706"/>
                            </a:lnTo>
                            <a:lnTo>
                              <a:pt x="3070412" y="1804147"/>
                            </a:lnTo>
                            <a:lnTo>
                              <a:pt x="2756647" y="784411"/>
                            </a:lnTo>
                            <a:lnTo>
                              <a:pt x="4258235" y="0"/>
                            </a:lnTo>
                            <a:lnTo>
                              <a:pt x="4807323" y="750794"/>
                            </a:lnTo>
                            <a:lnTo>
                              <a:pt x="6331323" y="1512794"/>
                            </a:lnTo>
                            <a:lnTo>
                              <a:pt x="6387353" y="1602441"/>
                            </a:lnTo>
                            <a:lnTo>
                              <a:pt x="6409765" y="2073088"/>
                            </a:lnTo>
                            <a:lnTo>
                              <a:pt x="6757147" y="2476500"/>
                            </a:lnTo>
                            <a:lnTo>
                              <a:pt x="7676029" y="3372970"/>
                            </a:lnTo>
                            <a:lnTo>
                              <a:pt x="7821706" y="3462617"/>
                            </a:lnTo>
                            <a:lnTo>
                              <a:pt x="7810500" y="3608294"/>
                            </a:lnTo>
                            <a:lnTo>
                              <a:pt x="7642412" y="3720353"/>
                            </a:lnTo>
                            <a:lnTo>
                              <a:pt x="7631206" y="3866029"/>
                            </a:lnTo>
                            <a:lnTo>
                              <a:pt x="7810500" y="4515970"/>
                            </a:lnTo>
                            <a:lnTo>
                              <a:pt x="7956176" y="4852147"/>
                            </a:lnTo>
                            <a:lnTo>
                              <a:pt x="7933765" y="4941794"/>
                            </a:lnTo>
                            <a:lnTo>
                              <a:pt x="7810500" y="5053853"/>
                            </a:lnTo>
                            <a:lnTo>
                              <a:pt x="7227794" y="5378823"/>
                            </a:lnTo>
                            <a:lnTo>
                              <a:pt x="7115735" y="5703794"/>
                            </a:lnTo>
                            <a:lnTo>
                              <a:pt x="6891617" y="6107206"/>
                            </a:lnTo>
                            <a:lnTo>
                              <a:pt x="6813176" y="6208058"/>
                            </a:lnTo>
                            <a:lnTo>
                              <a:pt x="6701117" y="6241676"/>
                            </a:lnTo>
                            <a:lnTo>
                              <a:pt x="6499412" y="6230470"/>
                            </a:lnTo>
                            <a:lnTo>
                              <a:pt x="6364941" y="6152029"/>
                            </a:lnTo>
                            <a:lnTo>
                              <a:pt x="6264088" y="6028764"/>
                            </a:lnTo>
                            <a:lnTo>
                              <a:pt x="6230470" y="5916706"/>
                            </a:lnTo>
                            <a:lnTo>
                              <a:pt x="6219265" y="5367617"/>
                            </a:lnTo>
                            <a:lnTo>
                              <a:pt x="6028765" y="4191000"/>
                            </a:lnTo>
                            <a:lnTo>
                              <a:pt x="5715000" y="3070411"/>
                            </a:lnTo>
                            <a:lnTo>
                              <a:pt x="5602941" y="2801470"/>
                            </a:lnTo>
                            <a:lnTo>
                              <a:pt x="5345206" y="2599764"/>
                            </a:lnTo>
                            <a:lnTo>
                              <a:pt x="5020235" y="2364441"/>
                            </a:lnTo>
                            <a:lnTo>
                              <a:pt x="4672853" y="2162735"/>
                            </a:lnTo>
                            <a:lnTo>
                              <a:pt x="3238500" y="1905000"/>
                            </a:lnTo>
                            <a:lnTo>
                              <a:pt x="1355912" y="2353235"/>
                            </a:lnTo>
                            <a:lnTo>
                              <a:pt x="1344706" y="2924735"/>
                            </a:lnTo>
                            <a:lnTo>
                              <a:pt x="1344706" y="2924735"/>
                            </a:lnTo>
                          </a:path>
                        </a:pathLst>
                      </a:custGeom>
                      <a:ln w="19050">
                        <a:solidFill>
                          <a:srgbClr val="FF0000"/>
                        </a:solidFill>
                      </a:ln>
                    </xdr:spPr>
                    <xdr:style>
                      <a:lnRef idx="1">
                        <a:schemeClr val="accent2"/>
                      </a:lnRef>
                      <a:fillRef idx="0">
                        <a:schemeClr val="accent2"/>
                      </a:fillRef>
                      <a:effectRef idx="0">
                        <a:schemeClr val="accent2"/>
                      </a:effectRef>
                      <a:fontRef idx="minor">
                        <a:schemeClr val="tx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  <xdr:sp macro="" textlink="">
                    <xdr:nvSpPr>
                      <xdr:cNvPr id="6" name="자유형: 도형 5">
                        <a:extLst>
                          <a:ext uri="{FF2B5EF4-FFF2-40B4-BE49-F238E27FC236}">
                            <a16:creationId xmlns:a16="http://schemas.microsoft.com/office/drawing/2014/main" id="{64940B63-3544-44F2-BFDB-F92E698AA05B}"/>
                          </a:ext>
                        </a:extLst>
                      </xdr:cNvPr>
                      <xdr:cNvSpPr/>
                    </xdr:nvSpPr>
                    <xdr:spPr>
                      <a:xfrm>
                        <a:off x="4748156" y="2241177"/>
                        <a:ext cx="1751256" cy="1543050"/>
                      </a:xfrm>
                      <a:custGeom>
                        <a:avLst/>
                        <a:gdLst>
                          <a:gd name="connsiteX0" fmla="*/ 0 w 1781736"/>
                          <a:gd name="connsiteY0" fmla="*/ 268941 h 1512794"/>
                          <a:gd name="connsiteX1" fmla="*/ 33618 w 1781736"/>
                          <a:gd name="connsiteY1" fmla="*/ 470647 h 1512794"/>
                          <a:gd name="connsiteX2" fmla="*/ 739589 w 1781736"/>
                          <a:gd name="connsiteY2" fmla="*/ 1322294 h 1512794"/>
                          <a:gd name="connsiteX3" fmla="*/ 1064559 w 1781736"/>
                          <a:gd name="connsiteY3" fmla="*/ 1512794 h 1512794"/>
                          <a:gd name="connsiteX4" fmla="*/ 1389530 w 1781736"/>
                          <a:gd name="connsiteY4" fmla="*/ 1277470 h 1512794"/>
                          <a:gd name="connsiteX5" fmla="*/ 1669677 w 1781736"/>
                          <a:gd name="connsiteY5" fmla="*/ 907676 h 1512794"/>
                          <a:gd name="connsiteX6" fmla="*/ 1781736 w 1781736"/>
                          <a:gd name="connsiteY6" fmla="*/ 739588 h 1512794"/>
                          <a:gd name="connsiteX7" fmla="*/ 1725706 w 1781736"/>
                          <a:gd name="connsiteY7" fmla="*/ 593912 h 1512794"/>
                          <a:gd name="connsiteX8" fmla="*/ 941295 w 1781736"/>
                          <a:gd name="connsiteY8" fmla="*/ 168088 h 1512794"/>
                          <a:gd name="connsiteX9" fmla="*/ 661148 w 1781736"/>
                          <a:gd name="connsiteY9" fmla="*/ 0 h 1512794"/>
                          <a:gd name="connsiteX10" fmla="*/ 470648 w 1781736"/>
                          <a:gd name="connsiteY10" fmla="*/ 33617 h 1512794"/>
                          <a:gd name="connsiteX11" fmla="*/ 56030 w 1781736"/>
                          <a:gd name="connsiteY11" fmla="*/ 291353 h 1512794"/>
                          <a:gd name="connsiteX0" fmla="*/ 0 w 1781736"/>
                          <a:gd name="connsiteY0" fmla="*/ 268941 h 1512794"/>
                          <a:gd name="connsiteX1" fmla="*/ 33618 w 1781736"/>
                          <a:gd name="connsiteY1" fmla="*/ 470647 h 1512794"/>
                          <a:gd name="connsiteX2" fmla="*/ 739589 w 1781736"/>
                          <a:gd name="connsiteY2" fmla="*/ 1322294 h 1512794"/>
                          <a:gd name="connsiteX3" fmla="*/ 1064559 w 1781736"/>
                          <a:gd name="connsiteY3" fmla="*/ 1512794 h 1512794"/>
                          <a:gd name="connsiteX4" fmla="*/ 1389530 w 1781736"/>
                          <a:gd name="connsiteY4" fmla="*/ 1277470 h 1512794"/>
                          <a:gd name="connsiteX5" fmla="*/ 1669677 w 1781736"/>
                          <a:gd name="connsiteY5" fmla="*/ 907676 h 1512794"/>
                          <a:gd name="connsiteX6" fmla="*/ 1781736 w 1781736"/>
                          <a:gd name="connsiteY6" fmla="*/ 739588 h 1512794"/>
                          <a:gd name="connsiteX7" fmla="*/ 1725706 w 1781736"/>
                          <a:gd name="connsiteY7" fmla="*/ 593912 h 1512794"/>
                          <a:gd name="connsiteX8" fmla="*/ 941295 w 1781736"/>
                          <a:gd name="connsiteY8" fmla="*/ 168088 h 1512794"/>
                          <a:gd name="connsiteX9" fmla="*/ 661148 w 1781736"/>
                          <a:gd name="connsiteY9" fmla="*/ 0 h 1512794"/>
                          <a:gd name="connsiteX10" fmla="*/ 470648 w 1781736"/>
                          <a:gd name="connsiteY10" fmla="*/ 33617 h 1512794"/>
                          <a:gd name="connsiteX11" fmla="*/ 11206 w 1781736"/>
                          <a:gd name="connsiteY11" fmla="*/ 257735 h 1512794"/>
                          <a:gd name="connsiteX0" fmla="*/ 0 w 1781736"/>
                          <a:gd name="connsiteY0" fmla="*/ 268941 h 1512794"/>
                          <a:gd name="connsiteX1" fmla="*/ 33618 w 1781736"/>
                          <a:gd name="connsiteY1" fmla="*/ 470647 h 1512794"/>
                          <a:gd name="connsiteX2" fmla="*/ 739589 w 1781736"/>
                          <a:gd name="connsiteY2" fmla="*/ 1322294 h 1512794"/>
                          <a:gd name="connsiteX3" fmla="*/ 1064559 w 1781736"/>
                          <a:gd name="connsiteY3" fmla="*/ 1512794 h 1512794"/>
                          <a:gd name="connsiteX4" fmla="*/ 1389530 w 1781736"/>
                          <a:gd name="connsiteY4" fmla="*/ 1277470 h 1512794"/>
                          <a:gd name="connsiteX5" fmla="*/ 1669677 w 1781736"/>
                          <a:gd name="connsiteY5" fmla="*/ 907676 h 1512794"/>
                          <a:gd name="connsiteX6" fmla="*/ 1781736 w 1781736"/>
                          <a:gd name="connsiteY6" fmla="*/ 739588 h 1512794"/>
                          <a:gd name="connsiteX7" fmla="*/ 1725706 w 1781736"/>
                          <a:gd name="connsiteY7" fmla="*/ 593912 h 1512794"/>
                          <a:gd name="connsiteX8" fmla="*/ 941295 w 1781736"/>
                          <a:gd name="connsiteY8" fmla="*/ 168088 h 1512794"/>
                          <a:gd name="connsiteX9" fmla="*/ 661148 w 1781736"/>
                          <a:gd name="connsiteY9" fmla="*/ 0 h 1512794"/>
                          <a:gd name="connsiteX10" fmla="*/ 470648 w 1781736"/>
                          <a:gd name="connsiteY10" fmla="*/ 33617 h 1512794"/>
                          <a:gd name="connsiteX11" fmla="*/ 30256 w 1781736"/>
                          <a:gd name="connsiteY11" fmla="*/ 268941 h 1512794"/>
                          <a:gd name="connsiteX0" fmla="*/ 224 w 1751480"/>
                          <a:gd name="connsiteY0" fmla="*/ 302559 h 1512794"/>
                          <a:gd name="connsiteX1" fmla="*/ 3362 w 1751480"/>
                          <a:gd name="connsiteY1" fmla="*/ 470647 h 1512794"/>
                          <a:gd name="connsiteX2" fmla="*/ 709333 w 1751480"/>
                          <a:gd name="connsiteY2" fmla="*/ 1322294 h 1512794"/>
                          <a:gd name="connsiteX3" fmla="*/ 1034303 w 1751480"/>
                          <a:gd name="connsiteY3" fmla="*/ 1512794 h 1512794"/>
                          <a:gd name="connsiteX4" fmla="*/ 1359274 w 1751480"/>
                          <a:gd name="connsiteY4" fmla="*/ 1277470 h 1512794"/>
                          <a:gd name="connsiteX5" fmla="*/ 1639421 w 1751480"/>
                          <a:gd name="connsiteY5" fmla="*/ 907676 h 1512794"/>
                          <a:gd name="connsiteX6" fmla="*/ 1751480 w 1751480"/>
                          <a:gd name="connsiteY6" fmla="*/ 739588 h 1512794"/>
                          <a:gd name="connsiteX7" fmla="*/ 1695450 w 1751480"/>
                          <a:gd name="connsiteY7" fmla="*/ 593912 h 1512794"/>
                          <a:gd name="connsiteX8" fmla="*/ 911039 w 1751480"/>
                          <a:gd name="connsiteY8" fmla="*/ 168088 h 1512794"/>
                          <a:gd name="connsiteX9" fmla="*/ 630892 w 1751480"/>
                          <a:gd name="connsiteY9" fmla="*/ 0 h 1512794"/>
                          <a:gd name="connsiteX10" fmla="*/ 440392 w 1751480"/>
                          <a:gd name="connsiteY10" fmla="*/ 33617 h 1512794"/>
                          <a:gd name="connsiteX11" fmla="*/ 0 w 1751480"/>
                          <a:gd name="connsiteY11" fmla="*/ 268941 h 1512794"/>
                          <a:gd name="connsiteX0" fmla="*/ 0 w 1751256"/>
                          <a:gd name="connsiteY0" fmla="*/ 302559 h 1512794"/>
                          <a:gd name="connsiteX1" fmla="*/ 3138 w 1751256"/>
                          <a:gd name="connsiteY1" fmla="*/ 470647 h 1512794"/>
                          <a:gd name="connsiteX2" fmla="*/ 709109 w 1751256"/>
                          <a:gd name="connsiteY2" fmla="*/ 1322294 h 1512794"/>
                          <a:gd name="connsiteX3" fmla="*/ 1034079 w 1751256"/>
                          <a:gd name="connsiteY3" fmla="*/ 1512794 h 1512794"/>
                          <a:gd name="connsiteX4" fmla="*/ 1359050 w 1751256"/>
                          <a:gd name="connsiteY4" fmla="*/ 1277470 h 1512794"/>
                          <a:gd name="connsiteX5" fmla="*/ 1639197 w 1751256"/>
                          <a:gd name="connsiteY5" fmla="*/ 907676 h 1512794"/>
                          <a:gd name="connsiteX6" fmla="*/ 1751256 w 1751256"/>
                          <a:gd name="connsiteY6" fmla="*/ 739588 h 1512794"/>
                          <a:gd name="connsiteX7" fmla="*/ 1695226 w 1751256"/>
                          <a:gd name="connsiteY7" fmla="*/ 593912 h 1512794"/>
                          <a:gd name="connsiteX8" fmla="*/ 910815 w 1751256"/>
                          <a:gd name="connsiteY8" fmla="*/ 168088 h 1512794"/>
                          <a:gd name="connsiteX9" fmla="*/ 630668 w 1751256"/>
                          <a:gd name="connsiteY9" fmla="*/ 0 h 1512794"/>
                          <a:gd name="connsiteX10" fmla="*/ 440168 w 1751256"/>
                          <a:gd name="connsiteY10" fmla="*/ 33617 h 1512794"/>
                          <a:gd name="connsiteX11" fmla="*/ 3586 w 1751256"/>
                          <a:gd name="connsiteY11" fmla="*/ 298824 h 1512794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</a:cxnLst>
                        <a:rect l="l" t="t" r="r" b="b"/>
                        <a:pathLst>
                          <a:path w="1751256" h="1512794">
                            <a:moveTo>
                              <a:pt x="0" y="302559"/>
                            </a:moveTo>
                            <a:lnTo>
                              <a:pt x="3138" y="470647"/>
                            </a:lnTo>
                            <a:lnTo>
                              <a:pt x="709109" y="1322294"/>
                            </a:lnTo>
                            <a:lnTo>
                              <a:pt x="1034079" y="1512794"/>
                            </a:lnTo>
                            <a:lnTo>
                              <a:pt x="1359050" y="1277470"/>
                            </a:lnTo>
                            <a:lnTo>
                              <a:pt x="1639197" y="907676"/>
                            </a:lnTo>
                            <a:lnTo>
                              <a:pt x="1751256" y="739588"/>
                            </a:lnTo>
                            <a:lnTo>
                              <a:pt x="1695226" y="593912"/>
                            </a:lnTo>
                            <a:lnTo>
                              <a:pt x="910815" y="168088"/>
                            </a:lnTo>
                            <a:lnTo>
                              <a:pt x="630668" y="0"/>
                            </a:lnTo>
                            <a:lnTo>
                              <a:pt x="440168" y="33617"/>
                            </a:lnTo>
                            <a:lnTo>
                              <a:pt x="3586" y="298824"/>
                            </a:lnTo>
                          </a:path>
                        </a:pathLst>
                      </a:custGeom>
                      <a:noFill/>
                      <a:ln w="19050">
                        <a:solidFill>
                          <a:srgbClr val="FF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  <xdr:sp macro="" textlink="">
                    <xdr:nvSpPr>
                      <xdr:cNvPr id="7" name="자유형: 도형 6">
                        <a:extLst>
                          <a:ext uri="{FF2B5EF4-FFF2-40B4-BE49-F238E27FC236}">
                            <a16:creationId xmlns:a16="http://schemas.microsoft.com/office/drawing/2014/main" id="{393013A7-F63B-469F-B4F9-BEF357F8D80D}"/>
                          </a:ext>
                        </a:extLst>
                      </xdr:cNvPr>
                      <xdr:cNvSpPr/>
                    </xdr:nvSpPr>
                    <xdr:spPr>
                      <a:xfrm>
                        <a:off x="5995147" y="3076014"/>
                        <a:ext cx="2667000" cy="3964081"/>
                      </a:xfrm>
                      <a:custGeom>
                        <a:avLst/>
                        <a:gdLst>
                          <a:gd name="connsiteX0" fmla="*/ 67235 w 2667000"/>
                          <a:gd name="connsiteY0" fmla="*/ 773206 h 3888441"/>
                          <a:gd name="connsiteX1" fmla="*/ 67235 w 2667000"/>
                          <a:gd name="connsiteY1" fmla="*/ 773206 h 3888441"/>
                          <a:gd name="connsiteX2" fmla="*/ 156882 w 2667000"/>
                          <a:gd name="connsiteY2" fmla="*/ 661147 h 3888441"/>
                          <a:gd name="connsiteX3" fmla="*/ 649941 w 2667000"/>
                          <a:gd name="connsiteY3" fmla="*/ 134471 h 3888441"/>
                          <a:gd name="connsiteX4" fmla="*/ 806824 w 2667000"/>
                          <a:gd name="connsiteY4" fmla="*/ 0 h 3888441"/>
                          <a:gd name="connsiteX5" fmla="*/ 997324 w 2667000"/>
                          <a:gd name="connsiteY5" fmla="*/ 67236 h 3888441"/>
                          <a:gd name="connsiteX6" fmla="*/ 1120588 w 2667000"/>
                          <a:gd name="connsiteY6" fmla="*/ 179294 h 3888441"/>
                          <a:gd name="connsiteX7" fmla="*/ 1187824 w 2667000"/>
                          <a:gd name="connsiteY7" fmla="*/ 459441 h 3888441"/>
                          <a:gd name="connsiteX8" fmla="*/ 1199029 w 2667000"/>
                          <a:gd name="connsiteY8" fmla="*/ 672353 h 3888441"/>
                          <a:gd name="connsiteX9" fmla="*/ 1837765 w 2667000"/>
                          <a:gd name="connsiteY9" fmla="*/ 1355912 h 3888441"/>
                          <a:gd name="connsiteX10" fmla="*/ 2442882 w 2667000"/>
                          <a:gd name="connsiteY10" fmla="*/ 1927412 h 3888441"/>
                          <a:gd name="connsiteX11" fmla="*/ 2398059 w 2667000"/>
                          <a:gd name="connsiteY11" fmla="*/ 2218765 h 3888441"/>
                          <a:gd name="connsiteX12" fmla="*/ 2386853 w 2667000"/>
                          <a:gd name="connsiteY12" fmla="*/ 2454088 h 3888441"/>
                          <a:gd name="connsiteX13" fmla="*/ 2667000 w 2667000"/>
                          <a:gd name="connsiteY13" fmla="*/ 3395383 h 3888441"/>
                          <a:gd name="connsiteX14" fmla="*/ 2498912 w 2667000"/>
                          <a:gd name="connsiteY14" fmla="*/ 3574677 h 3888441"/>
                          <a:gd name="connsiteX15" fmla="*/ 2095500 w 2667000"/>
                          <a:gd name="connsiteY15" fmla="*/ 3810000 h 3888441"/>
                          <a:gd name="connsiteX16" fmla="*/ 1400735 w 2667000"/>
                          <a:gd name="connsiteY16" fmla="*/ 3888441 h 3888441"/>
                          <a:gd name="connsiteX17" fmla="*/ 1176618 w 2667000"/>
                          <a:gd name="connsiteY17" fmla="*/ 3787588 h 3888441"/>
                          <a:gd name="connsiteX18" fmla="*/ 986118 w 2667000"/>
                          <a:gd name="connsiteY18" fmla="*/ 2599765 h 3888441"/>
                          <a:gd name="connsiteX19" fmla="*/ 806824 w 2667000"/>
                          <a:gd name="connsiteY19" fmla="*/ 1837765 h 3888441"/>
                          <a:gd name="connsiteX20" fmla="*/ 571500 w 2667000"/>
                          <a:gd name="connsiteY20" fmla="*/ 1266265 h 3888441"/>
                          <a:gd name="connsiteX21" fmla="*/ 168088 w 2667000"/>
                          <a:gd name="connsiteY21" fmla="*/ 930088 h 3888441"/>
                          <a:gd name="connsiteX22" fmla="*/ 0 w 2667000"/>
                          <a:gd name="connsiteY22" fmla="*/ 795618 h 3888441"/>
                          <a:gd name="connsiteX23" fmla="*/ 0 w 2667000"/>
                          <a:gd name="connsiteY23" fmla="*/ 683559 h 3888441"/>
                          <a:gd name="connsiteX0" fmla="*/ 100853 w 2700618"/>
                          <a:gd name="connsiteY0" fmla="*/ 773206 h 3888441"/>
                          <a:gd name="connsiteX1" fmla="*/ 100853 w 2700618"/>
                          <a:gd name="connsiteY1" fmla="*/ 773206 h 3888441"/>
                          <a:gd name="connsiteX2" fmla="*/ 190500 w 2700618"/>
                          <a:gd name="connsiteY2" fmla="*/ 661147 h 3888441"/>
                          <a:gd name="connsiteX3" fmla="*/ 683559 w 2700618"/>
                          <a:gd name="connsiteY3" fmla="*/ 134471 h 3888441"/>
                          <a:gd name="connsiteX4" fmla="*/ 840442 w 2700618"/>
                          <a:gd name="connsiteY4" fmla="*/ 0 h 3888441"/>
                          <a:gd name="connsiteX5" fmla="*/ 1030942 w 2700618"/>
                          <a:gd name="connsiteY5" fmla="*/ 67236 h 3888441"/>
                          <a:gd name="connsiteX6" fmla="*/ 1154206 w 2700618"/>
                          <a:gd name="connsiteY6" fmla="*/ 179294 h 3888441"/>
                          <a:gd name="connsiteX7" fmla="*/ 1221442 w 2700618"/>
                          <a:gd name="connsiteY7" fmla="*/ 459441 h 3888441"/>
                          <a:gd name="connsiteX8" fmla="*/ 1232647 w 2700618"/>
                          <a:gd name="connsiteY8" fmla="*/ 672353 h 3888441"/>
                          <a:gd name="connsiteX9" fmla="*/ 1871383 w 2700618"/>
                          <a:gd name="connsiteY9" fmla="*/ 1355912 h 3888441"/>
                          <a:gd name="connsiteX10" fmla="*/ 2476500 w 2700618"/>
                          <a:gd name="connsiteY10" fmla="*/ 1927412 h 3888441"/>
                          <a:gd name="connsiteX11" fmla="*/ 2431677 w 2700618"/>
                          <a:gd name="connsiteY11" fmla="*/ 2218765 h 3888441"/>
                          <a:gd name="connsiteX12" fmla="*/ 2420471 w 2700618"/>
                          <a:gd name="connsiteY12" fmla="*/ 2454088 h 3888441"/>
                          <a:gd name="connsiteX13" fmla="*/ 2700618 w 2700618"/>
                          <a:gd name="connsiteY13" fmla="*/ 3395383 h 3888441"/>
                          <a:gd name="connsiteX14" fmla="*/ 2532530 w 2700618"/>
                          <a:gd name="connsiteY14" fmla="*/ 3574677 h 3888441"/>
                          <a:gd name="connsiteX15" fmla="*/ 2129118 w 2700618"/>
                          <a:gd name="connsiteY15" fmla="*/ 3810000 h 3888441"/>
                          <a:gd name="connsiteX16" fmla="*/ 1434353 w 2700618"/>
                          <a:gd name="connsiteY16" fmla="*/ 3888441 h 3888441"/>
                          <a:gd name="connsiteX17" fmla="*/ 1210236 w 2700618"/>
                          <a:gd name="connsiteY17" fmla="*/ 3787588 h 3888441"/>
                          <a:gd name="connsiteX18" fmla="*/ 1019736 w 2700618"/>
                          <a:gd name="connsiteY18" fmla="*/ 2599765 h 3888441"/>
                          <a:gd name="connsiteX19" fmla="*/ 840442 w 2700618"/>
                          <a:gd name="connsiteY19" fmla="*/ 1837765 h 3888441"/>
                          <a:gd name="connsiteX20" fmla="*/ 605118 w 2700618"/>
                          <a:gd name="connsiteY20" fmla="*/ 1266265 h 3888441"/>
                          <a:gd name="connsiteX21" fmla="*/ 201706 w 2700618"/>
                          <a:gd name="connsiteY21" fmla="*/ 930088 h 3888441"/>
                          <a:gd name="connsiteX22" fmla="*/ 33618 w 2700618"/>
                          <a:gd name="connsiteY22" fmla="*/ 795618 h 3888441"/>
                          <a:gd name="connsiteX23" fmla="*/ 0 w 2700618"/>
                          <a:gd name="connsiteY23" fmla="*/ 638735 h 3888441"/>
                          <a:gd name="connsiteX0" fmla="*/ 67235 w 2667000"/>
                          <a:gd name="connsiteY0" fmla="*/ 773206 h 3888441"/>
                          <a:gd name="connsiteX1" fmla="*/ 67235 w 2667000"/>
                          <a:gd name="connsiteY1" fmla="*/ 773206 h 3888441"/>
                          <a:gd name="connsiteX2" fmla="*/ 156882 w 2667000"/>
                          <a:gd name="connsiteY2" fmla="*/ 661147 h 3888441"/>
                          <a:gd name="connsiteX3" fmla="*/ 649941 w 2667000"/>
                          <a:gd name="connsiteY3" fmla="*/ 134471 h 3888441"/>
                          <a:gd name="connsiteX4" fmla="*/ 806824 w 2667000"/>
                          <a:gd name="connsiteY4" fmla="*/ 0 h 3888441"/>
                          <a:gd name="connsiteX5" fmla="*/ 997324 w 2667000"/>
                          <a:gd name="connsiteY5" fmla="*/ 67236 h 3888441"/>
                          <a:gd name="connsiteX6" fmla="*/ 1120588 w 2667000"/>
                          <a:gd name="connsiteY6" fmla="*/ 179294 h 3888441"/>
                          <a:gd name="connsiteX7" fmla="*/ 1187824 w 2667000"/>
                          <a:gd name="connsiteY7" fmla="*/ 459441 h 3888441"/>
                          <a:gd name="connsiteX8" fmla="*/ 1199029 w 2667000"/>
                          <a:gd name="connsiteY8" fmla="*/ 672353 h 3888441"/>
                          <a:gd name="connsiteX9" fmla="*/ 1837765 w 2667000"/>
                          <a:gd name="connsiteY9" fmla="*/ 1355912 h 3888441"/>
                          <a:gd name="connsiteX10" fmla="*/ 2442882 w 2667000"/>
                          <a:gd name="connsiteY10" fmla="*/ 1927412 h 3888441"/>
                          <a:gd name="connsiteX11" fmla="*/ 2398059 w 2667000"/>
                          <a:gd name="connsiteY11" fmla="*/ 2218765 h 3888441"/>
                          <a:gd name="connsiteX12" fmla="*/ 2386853 w 2667000"/>
                          <a:gd name="connsiteY12" fmla="*/ 2454088 h 3888441"/>
                          <a:gd name="connsiteX13" fmla="*/ 2667000 w 2667000"/>
                          <a:gd name="connsiteY13" fmla="*/ 3395383 h 3888441"/>
                          <a:gd name="connsiteX14" fmla="*/ 2498912 w 2667000"/>
                          <a:gd name="connsiteY14" fmla="*/ 3574677 h 3888441"/>
                          <a:gd name="connsiteX15" fmla="*/ 2095500 w 2667000"/>
                          <a:gd name="connsiteY15" fmla="*/ 3810000 h 3888441"/>
                          <a:gd name="connsiteX16" fmla="*/ 1400735 w 2667000"/>
                          <a:gd name="connsiteY16" fmla="*/ 3888441 h 3888441"/>
                          <a:gd name="connsiteX17" fmla="*/ 1176618 w 2667000"/>
                          <a:gd name="connsiteY17" fmla="*/ 3787588 h 3888441"/>
                          <a:gd name="connsiteX18" fmla="*/ 986118 w 2667000"/>
                          <a:gd name="connsiteY18" fmla="*/ 2599765 h 3888441"/>
                          <a:gd name="connsiteX19" fmla="*/ 806824 w 2667000"/>
                          <a:gd name="connsiteY19" fmla="*/ 1837765 h 3888441"/>
                          <a:gd name="connsiteX20" fmla="*/ 571500 w 2667000"/>
                          <a:gd name="connsiteY20" fmla="*/ 1266265 h 3888441"/>
                          <a:gd name="connsiteX21" fmla="*/ 168088 w 2667000"/>
                          <a:gd name="connsiteY21" fmla="*/ 930088 h 3888441"/>
                          <a:gd name="connsiteX22" fmla="*/ 0 w 2667000"/>
                          <a:gd name="connsiteY22" fmla="*/ 795618 h 3888441"/>
                          <a:gd name="connsiteX23" fmla="*/ 81684 w 2667000"/>
                          <a:gd name="connsiteY23" fmla="*/ 693137 h 3888441"/>
                          <a:gd name="connsiteX0" fmla="*/ 67235 w 2667000"/>
                          <a:gd name="connsiteY0" fmla="*/ 773206 h 3888441"/>
                          <a:gd name="connsiteX1" fmla="*/ 87288 w 2667000"/>
                          <a:gd name="connsiteY1" fmla="*/ 694076 h 3888441"/>
                          <a:gd name="connsiteX2" fmla="*/ 156882 w 2667000"/>
                          <a:gd name="connsiteY2" fmla="*/ 661147 h 3888441"/>
                          <a:gd name="connsiteX3" fmla="*/ 649941 w 2667000"/>
                          <a:gd name="connsiteY3" fmla="*/ 134471 h 3888441"/>
                          <a:gd name="connsiteX4" fmla="*/ 806824 w 2667000"/>
                          <a:gd name="connsiteY4" fmla="*/ 0 h 3888441"/>
                          <a:gd name="connsiteX5" fmla="*/ 997324 w 2667000"/>
                          <a:gd name="connsiteY5" fmla="*/ 67236 h 3888441"/>
                          <a:gd name="connsiteX6" fmla="*/ 1120588 w 2667000"/>
                          <a:gd name="connsiteY6" fmla="*/ 179294 h 3888441"/>
                          <a:gd name="connsiteX7" fmla="*/ 1187824 w 2667000"/>
                          <a:gd name="connsiteY7" fmla="*/ 459441 h 3888441"/>
                          <a:gd name="connsiteX8" fmla="*/ 1199029 w 2667000"/>
                          <a:gd name="connsiteY8" fmla="*/ 672353 h 3888441"/>
                          <a:gd name="connsiteX9" fmla="*/ 1837765 w 2667000"/>
                          <a:gd name="connsiteY9" fmla="*/ 1355912 h 3888441"/>
                          <a:gd name="connsiteX10" fmla="*/ 2442882 w 2667000"/>
                          <a:gd name="connsiteY10" fmla="*/ 1927412 h 3888441"/>
                          <a:gd name="connsiteX11" fmla="*/ 2398059 w 2667000"/>
                          <a:gd name="connsiteY11" fmla="*/ 2218765 h 3888441"/>
                          <a:gd name="connsiteX12" fmla="*/ 2386853 w 2667000"/>
                          <a:gd name="connsiteY12" fmla="*/ 2454088 h 3888441"/>
                          <a:gd name="connsiteX13" fmla="*/ 2667000 w 2667000"/>
                          <a:gd name="connsiteY13" fmla="*/ 3395383 h 3888441"/>
                          <a:gd name="connsiteX14" fmla="*/ 2498912 w 2667000"/>
                          <a:gd name="connsiteY14" fmla="*/ 3574677 h 3888441"/>
                          <a:gd name="connsiteX15" fmla="*/ 2095500 w 2667000"/>
                          <a:gd name="connsiteY15" fmla="*/ 3810000 h 3888441"/>
                          <a:gd name="connsiteX16" fmla="*/ 1400735 w 2667000"/>
                          <a:gd name="connsiteY16" fmla="*/ 3888441 h 3888441"/>
                          <a:gd name="connsiteX17" fmla="*/ 1176618 w 2667000"/>
                          <a:gd name="connsiteY17" fmla="*/ 3787588 h 3888441"/>
                          <a:gd name="connsiteX18" fmla="*/ 986118 w 2667000"/>
                          <a:gd name="connsiteY18" fmla="*/ 2599765 h 3888441"/>
                          <a:gd name="connsiteX19" fmla="*/ 806824 w 2667000"/>
                          <a:gd name="connsiteY19" fmla="*/ 1837765 h 3888441"/>
                          <a:gd name="connsiteX20" fmla="*/ 571500 w 2667000"/>
                          <a:gd name="connsiteY20" fmla="*/ 1266265 h 3888441"/>
                          <a:gd name="connsiteX21" fmla="*/ 168088 w 2667000"/>
                          <a:gd name="connsiteY21" fmla="*/ 930088 h 3888441"/>
                          <a:gd name="connsiteX22" fmla="*/ 0 w 2667000"/>
                          <a:gd name="connsiteY22" fmla="*/ 795618 h 3888441"/>
                          <a:gd name="connsiteX23" fmla="*/ 81684 w 2667000"/>
                          <a:gd name="connsiteY23" fmla="*/ 693137 h 3888441"/>
                          <a:gd name="connsiteX0" fmla="*/ 57209 w 2667000"/>
                          <a:gd name="connsiteY0" fmla="*/ 723750 h 3888441"/>
                          <a:gd name="connsiteX1" fmla="*/ 87288 w 2667000"/>
                          <a:gd name="connsiteY1" fmla="*/ 694076 h 3888441"/>
                          <a:gd name="connsiteX2" fmla="*/ 156882 w 2667000"/>
                          <a:gd name="connsiteY2" fmla="*/ 661147 h 3888441"/>
                          <a:gd name="connsiteX3" fmla="*/ 649941 w 2667000"/>
                          <a:gd name="connsiteY3" fmla="*/ 134471 h 3888441"/>
                          <a:gd name="connsiteX4" fmla="*/ 806824 w 2667000"/>
                          <a:gd name="connsiteY4" fmla="*/ 0 h 3888441"/>
                          <a:gd name="connsiteX5" fmla="*/ 997324 w 2667000"/>
                          <a:gd name="connsiteY5" fmla="*/ 67236 h 3888441"/>
                          <a:gd name="connsiteX6" fmla="*/ 1120588 w 2667000"/>
                          <a:gd name="connsiteY6" fmla="*/ 179294 h 3888441"/>
                          <a:gd name="connsiteX7" fmla="*/ 1187824 w 2667000"/>
                          <a:gd name="connsiteY7" fmla="*/ 459441 h 3888441"/>
                          <a:gd name="connsiteX8" fmla="*/ 1199029 w 2667000"/>
                          <a:gd name="connsiteY8" fmla="*/ 672353 h 3888441"/>
                          <a:gd name="connsiteX9" fmla="*/ 1837765 w 2667000"/>
                          <a:gd name="connsiteY9" fmla="*/ 1355912 h 3888441"/>
                          <a:gd name="connsiteX10" fmla="*/ 2442882 w 2667000"/>
                          <a:gd name="connsiteY10" fmla="*/ 1927412 h 3888441"/>
                          <a:gd name="connsiteX11" fmla="*/ 2398059 w 2667000"/>
                          <a:gd name="connsiteY11" fmla="*/ 2218765 h 3888441"/>
                          <a:gd name="connsiteX12" fmla="*/ 2386853 w 2667000"/>
                          <a:gd name="connsiteY12" fmla="*/ 2454088 h 3888441"/>
                          <a:gd name="connsiteX13" fmla="*/ 2667000 w 2667000"/>
                          <a:gd name="connsiteY13" fmla="*/ 3395383 h 3888441"/>
                          <a:gd name="connsiteX14" fmla="*/ 2498912 w 2667000"/>
                          <a:gd name="connsiteY14" fmla="*/ 3574677 h 3888441"/>
                          <a:gd name="connsiteX15" fmla="*/ 2095500 w 2667000"/>
                          <a:gd name="connsiteY15" fmla="*/ 3810000 h 3888441"/>
                          <a:gd name="connsiteX16" fmla="*/ 1400735 w 2667000"/>
                          <a:gd name="connsiteY16" fmla="*/ 3888441 h 3888441"/>
                          <a:gd name="connsiteX17" fmla="*/ 1176618 w 2667000"/>
                          <a:gd name="connsiteY17" fmla="*/ 3787588 h 3888441"/>
                          <a:gd name="connsiteX18" fmla="*/ 986118 w 2667000"/>
                          <a:gd name="connsiteY18" fmla="*/ 2599765 h 3888441"/>
                          <a:gd name="connsiteX19" fmla="*/ 806824 w 2667000"/>
                          <a:gd name="connsiteY19" fmla="*/ 1837765 h 3888441"/>
                          <a:gd name="connsiteX20" fmla="*/ 571500 w 2667000"/>
                          <a:gd name="connsiteY20" fmla="*/ 1266265 h 3888441"/>
                          <a:gd name="connsiteX21" fmla="*/ 168088 w 2667000"/>
                          <a:gd name="connsiteY21" fmla="*/ 930088 h 3888441"/>
                          <a:gd name="connsiteX22" fmla="*/ 0 w 2667000"/>
                          <a:gd name="connsiteY22" fmla="*/ 795618 h 3888441"/>
                          <a:gd name="connsiteX23" fmla="*/ 81684 w 2667000"/>
                          <a:gd name="connsiteY23" fmla="*/ 693137 h 3888441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  <a:cxn ang="0">
                            <a:pos x="connsiteX12" y="connsiteY12"/>
                          </a:cxn>
                          <a:cxn ang="0">
                            <a:pos x="connsiteX13" y="connsiteY13"/>
                          </a:cxn>
                          <a:cxn ang="0">
                            <a:pos x="connsiteX14" y="connsiteY14"/>
                          </a:cxn>
                          <a:cxn ang="0">
                            <a:pos x="connsiteX15" y="connsiteY15"/>
                          </a:cxn>
                          <a:cxn ang="0">
                            <a:pos x="connsiteX16" y="connsiteY16"/>
                          </a:cxn>
                          <a:cxn ang="0">
                            <a:pos x="connsiteX17" y="connsiteY17"/>
                          </a:cxn>
                          <a:cxn ang="0">
                            <a:pos x="connsiteX18" y="connsiteY18"/>
                          </a:cxn>
                          <a:cxn ang="0">
                            <a:pos x="connsiteX19" y="connsiteY19"/>
                          </a:cxn>
                          <a:cxn ang="0">
                            <a:pos x="connsiteX20" y="connsiteY20"/>
                          </a:cxn>
                          <a:cxn ang="0">
                            <a:pos x="connsiteX21" y="connsiteY21"/>
                          </a:cxn>
                          <a:cxn ang="0">
                            <a:pos x="connsiteX22" y="connsiteY22"/>
                          </a:cxn>
                          <a:cxn ang="0">
                            <a:pos x="connsiteX23" y="connsiteY23"/>
                          </a:cxn>
                        </a:cxnLst>
                        <a:rect l="l" t="t" r="r" b="b"/>
                        <a:pathLst>
                          <a:path w="2667000" h="3888441">
                            <a:moveTo>
                              <a:pt x="57209" y="723750"/>
                            </a:moveTo>
                            <a:cubicBezTo>
                              <a:pt x="67235" y="713859"/>
                              <a:pt x="70676" y="704510"/>
                              <a:pt x="87288" y="694076"/>
                            </a:cubicBezTo>
                            <a:cubicBezTo>
                              <a:pt x="103900" y="683642"/>
                              <a:pt x="133684" y="672123"/>
                              <a:pt x="156882" y="661147"/>
                            </a:cubicBezTo>
                            <a:lnTo>
                              <a:pt x="649941" y="134471"/>
                            </a:lnTo>
                            <a:lnTo>
                              <a:pt x="806824" y="0"/>
                            </a:lnTo>
                            <a:lnTo>
                              <a:pt x="997324" y="67236"/>
                            </a:lnTo>
                            <a:lnTo>
                              <a:pt x="1120588" y="179294"/>
                            </a:lnTo>
                            <a:lnTo>
                              <a:pt x="1187824" y="459441"/>
                            </a:lnTo>
                            <a:lnTo>
                              <a:pt x="1199029" y="672353"/>
                            </a:lnTo>
                            <a:lnTo>
                              <a:pt x="1837765" y="1355912"/>
                            </a:lnTo>
                            <a:lnTo>
                              <a:pt x="2442882" y="1927412"/>
                            </a:lnTo>
                            <a:lnTo>
                              <a:pt x="2398059" y="2218765"/>
                            </a:lnTo>
                            <a:lnTo>
                              <a:pt x="2386853" y="2454088"/>
                            </a:lnTo>
                            <a:lnTo>
                              <a:pt x="2667000" y="3395383"/>
                            </a:lnTo>
                            <a:lnTo>
                              <a:pt x="2498912" y="3574677"/>
                            </a:lnTo>
                            <a:lnTo>
                              <a:pt x="2095500" y="3810000"/>
                            </a:lnTo>
                            <a:lnTo>
                              <a:pt x="1400735" y="3888441"/>
                            </a:lnTo>
                            <a:lnTo>
                              <a:pt x="1176618" y="3787588"/>
                            </a:lnTo>
                            <a:lnTo>
                              <a:pt x="986118" y="2599765"/>
                            </a:lnTo>
                            <a:lnTo>
                              <a:pt x="806824" y="1837765"/>
                            </a:lnTo>
                            <a:lnTo>
                              <a:pt x="571500" y="1266265"/>
                            </a:lnTo>
                            <a:lnTo>
                              <a:pt x="168088" y="930088"/>
                            </a:lnTo>
                            <a:lnTo>
                              <a:pt x="0" y="795618"/>
                            </a:lnTo>
                            <a:lnTo>
                              <a:pt x="81684" y="693137"/>
                            </a:lnTo>
                          </a:path>
                        </a:pathLst>
                      </a:custGeom>
                      <a:noFill/>
                      <a:ln w="19050">
                        <a:solidFill>
                          <a:srgbClr val="FF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</xdr:grpSp>
                <xdr:sp macro="" textlink="">
                  <xdr:nvSpPr>
                    <xdr:cNvPr id="8" name="자유형: 도형 7">
                      <a:extLst>
                        <a:ext uri="{FF2B5EF4-FFF2-40B4-BE49-F238E27FC236}">
                          <a16:creationId xmlns:a16="http://schemas.microsoft.com/office/drawing/2014/main" id="{5E0A9A68-51AC-493A-B3AA-057E7810843E}"/>
                        </a:ext>
                      </a:extLst>
                    </xdr:cNvPr>
                    <xdr:cNvSpPr/>
                  </xdr:nvSpPr>
                  <xdr:spPr>
                    <a:xfrm>
                      <a:off x="7223961" y="7097127"/>
                      <a:ext cx="666750" cy="740946"/>
                    </a:xfrm>
                    <a:custGeom>
                      <a:avLst/>
                      <a:gdLst>
                        <a:gd name="connsiteX0" fmla="*/ 0 w 666750"/>
                        <a:gd name="connsiteY0" fmla="*/ 135356 h 736935"/>
                        <a:gd name="connsiteX1" fmla="*/ 160421 w 666750"/>
                        <a:gd name="connsiteY1" fmla="*/ 40106 h 736935"/>
                        <a:gd name="connsiteX2" fmla="*/ 461210 w 666750"/>
                        <a:gd name="connsiteY2" fmla="*/ 0 h 736935"/>
                        <a:gd name="connsiteX3" fmla="*/ 591552 w 666750"/>
                        <a:gd name="connsiteY3" fmla="*/ 55145 h 736935"/>
                        <a:gd name="connsiteX4" fmla="*/ 666750 w 666750"/>
                        <a:gd name="connsiteY4" fmla="*/ 155408 h 736935"/>
                        <a:gd name="connsiteX5" fmla="*/ 556460 w 666750"/>
                        <a:gd name="connsiteY5" fmla="*/ 486277 h 736935"/>
                        <a:gd name="connsiteX6" fmla="*/ 375986 w 666750"/>
                        <a:gd name="connsiteY6" fmla="*/ 711869 h 736935"/>
                        <a:gd name="connsiteX7" fmla="*/ 310815 w 666750"/>
                        <a:gd name="connsiteY7" fmla="*/ 736935 h 736935"/>
                        <a:gd name="connsiteX8" fmla="*/ 160421 w 666750"/>
                        <a:gd name="connsiteY8" fmla="*/ 736935 h 736935"/>
                        <a:gd name="connsiteX9" fmla="*/ 40105 w 666750"/>
                        <a:gd name="connsiteY9" fmla="*/ 661737 h 736935"/>
                        <a:gd name="connsiteX10" fmla="*/ 0 w 666750"/>
                        <a:gd name="connsiteY10" fmla="*/ 561474 h 736935"/>
                        <a:gd name="connsiteX11" fmla="*/ 0 w 666750"/>
                        <a:gd name="connsiteY11" fmla="*/ 135356 h 736935"/>
                      </a:gdLst>
                      <a:ahLst/>
                      <a:cxnLst>
                        <a:cxn ang="0">
                          <a:pos x="connsiteX0" y="connsiteY0"/>
                        </a:cxn>
                        <a:cxn ang="0">
                          <a:pos x="connsiteX1" y="connsiteY1"/>
                        </a:cxn>
                        <a:cxn ang="0">
                          <a:pos x="connsiteX2" y="connsiteY2"/>
                        </a:cxn>
                        <a:cxn ang="0">
                          <a:pos x="connsiteX3" y="connsiteY3"/>
                        </a:cxn>
                        <a:cxn ang="0">
                          <a:pos x="connsiteX4" y="connsiteY4"/>
                        </a:cxn>
                        <a:cxn ang="0">
                          <a:pos x="connsiteX5" y="connsiteY5"/>
                        </a:cxn>
                        <a:cxn ang="0">
                          <a:pos x="connsiteX6" y="connsiteY6"/>
                        </a:cxn>
                        <a:cxn ang="0">
                          <a:pos x="connsiteX7" y="connsiteY7"/>
                        </a:cxn>
                        <a:cxn ang="0">
                          <a:pos x="connsiteX8" y="connsiteY8"/>
                        </a:cxn>
                        <a:cxn ang="0">
                          <a:pos x="connsiteX9" y="connsiteY9"/>
                        </a:cxn>
                        <a:cxn ang="0">
                          <a:pos x="connsiteX10" y="connsiteY10"/>
                        </a:cxn>
                        <a:cxn ang="0">
                          <a:pos x="connsiteX11" y="connsiteY11"/>
                        </a:cxn>
                      </a:cxnLst>
                      <a:rect l="l" t="t" r="r" b="b"/>
                      <a:pathLst>
                        <a:path w="666750" h="736935">
                          <a:moveTo>
                            <a:pt x="0" y="135356"/>
                          </a:moveTo>
                          <a:lnTo>
                            <a:pt x="160421" y="40106"/>
                          </a:lnTo>
                          <a:lnTo>
                            <a:pt x="461210" y="0"/>
                          </a:lnTo>
                          <a:lnTo>
                            <a:pt x="591552" y="55145"/>
                          </a:lnTo>
                          <a:lnTo>
                            <a:pt x="666750" y="155408"/>
                          </a:lnTo>
                          <a:lnTo>
                            <a:pt x="556460" y="486277"/>
                          </a:lnTo>
                          <a:lnTo>
                            <a:pt x="375986" y="711869"/>
                          </a:lnTo>
                          <a:lnTo>
                            <a:pt x="310815" y="736935"/>
                          </a:lnTo>
                          <a:lnTo>
                            <a:pt x="160421" y="736935"/>
                          </a:lnTo>
                          <a:lnTo>
                            <a:pt x="40105" y="661737"/>
                          </a:lnTo>
                          <a:lnTo>
                            <a:pt x="0" y="561474"/>
                          </a:lnTo>
                          <a:lnTo>
                            <a:pt x="0" y="135356"/>
                          </a:lnTo>
                          <a:close/>
                        </a:path>
                      </a:pathLst>
                    </a:custGeom>
                    <a:noFill/>
                    <a:ln w="19050">
                      <a:solidFill>
                        <a:srgbClr val="FF000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ko-KR" altLang="en-US" sz="1100"/>
                    </a:p>
                  </xdr:txBody>
                </xdr:sp>
              </xdr:grpSp>
              <xdr:grpSp>
                <xdr:nvGrpSpPr>
                  <xdr:cNvPr id="25" name="그룹 24">
                    <a:extLst>
                      <a:ext uri="{FF2B5EF4-FFF2-40B4-BE49-F238E27FC236}">
                        <a16:creationId xmlns:a16="http://schemas.microsoft.com/office/drawing/2014/main" id="{9C2285FF-894F-485C-B4C7-6C7C6AC0AFD9}"/>
                      </a:ext>
                    </a:extLst>
                  </xdr:cNvPr>
                  <xdr:cNvGrpSpPr/>
                </xdr:nvGrpSpPr>
                <xdr:grpSpPr>
                  <a:xfrm>
                    <a:off x="1028700" y="1504950"/>
                    <a:ext cx="7924800" cy="6610349"/>
                    <a:chOff x="1028700" y="1504950"/>
                    <a:chExt cx="7924800" cy="6610349"/>
                  </a:xfrm>
                </xdr:grpSpPr>
                <xdr:sp macro="" textlink="">
                  <xdr:nvSpPr>
                    <xdr:cNvPr id="11" name="자유형: 도형 10">
                      <a:extLst>
                        <a:ext uri="{FF2B5EF4-FFF2-40B4-BE49-F238E27FC236}">
                          <a16:creationId xmlns:a16="http://schemas.microsoft.com/office/drawing/2014/main" id="{196E3AA8-23F2-4AFA-871B-0B809CE4E11D}"/>
                        </a:ext>
                      </a:extLst>
                    </xdr:cNvPr>
                    <xdr:cNvSpPr/>
                  </xdr:nvSpPr>
                  <xdr:spPr>
                    <a:xfrm>
                      <a:off x="4867275" y="2371725"/>
                      <a:ext cx="1457325" cy="1152525"/>
                    </a:xfrm>
                    <a:custGeom>
                      <a:avLst/>
                      <a:gdLst>
                        <a:gd name="connsiteX0" fmla="*/ 0 w 1457325"/>
                        <a:gd name="connsiteY0" fmla="*/ 247650 h 1152525"/>
                        <a:gd name="connsiteX1" fmla="*/ 342900 w 1457325"/>
                        <a:gd name="connsiteY1" fmla="*/ 0 h 1152525"/>
                        <a:gd name="connsiteX2" fmla="*/ 847725 w 1457325"/>
                        <a:gd name="connsiteY2" fmla="*/ 200025 h 1152525"/>
                        <a:gd name="connsiteX3" fmla="*/ 1419225 w 1457325"/>
                        <a:gd name="connsiteY3" fmla="*/ 504825 h 1152525"/>
                        <a:gd name="connsiteX4" fmla="*/ 1457325 w 1457325"/>
                        <a:gd name="connsiteY4" fmla="*/ 752475 h 1152525"/>
                        <a:gd name="connsiteX5" fmla="*/ 1181100 w 1457325"/>
                        <a:gd name="connsiteY5" fmla="*/ 1057275 h 1152525"/>
                        <a:gd name="connsiteX6" fmla="*/ 952500 w 1457325"/>
                        <a:gd name="connsiteY6" fmla="*/ 1152525 h 1152525"/>
                        <a:gd name="connsiteX7" fmla="*/ 628650 w 1457325"/>
                        <a:gd name="connsiteY7" fmla="*/ 1047750 h 1152525"/>
                        <a:gd name="connsiteX8" fmla="*/ 209550 w 1457325"/>
                        <a:gd name="connsiteY8" fmla="*/ 628650 h 1152525"/>
                        <a:gd name="connsiteX9" fmla="*/ 0 w 1457325"/>
                        <a:gd name="connsiteY9" fmla="*/ 247650 h 1152525"/>
                      </a:gdLst>
                      <a:ahLst/>
                      <a:cxnLst>
                        <a:cxn ang="0">
                          <a:pos x="connsiteX0" y="connsiteY0"/>
                        </a:cxn>
                        <a:cxn ang="0">
                          <a:pos x="connsiteX1" y="connsiteY1"/>
                        </a:cxn>
                        <a:cxn ang="0">
                          <a:pos x="connsiteX2" y="connsiteY2"/>
                        </a:cxn>
                        <a:cxn ang="0">
                          <a:pos x="connsiteX3" y="connsiteY3"/>
                        </a:cxn>
                        <a:cxn ang="0">
                          <a:pos x="connsiteX4" y="connsiteY4"/>
                        </a:cxn>
                        <a:cxn ang="0">
                          <a:pos x="connsiteX5" y="connsiteY5"/>
                        </a:cxn>
                        <a:cxn ang="0">
                          <a:pos x="connsiteX6" y="connsiteY6"/>
                        </a:cxn>
                        <a:cxn ang="0">
                          <a:pos x="connsiteX7" y="connsiteY7"/>
                        </a:cxn>
                        <a:cxn ang="0">
                          <a:pos x="connsiteX8" y="connsiteY8"/>
                        </a:cxn>
                        <a:cxn ang="0">
                          <a:pos x="connsiteX9" y="connsiteY9"/>
                        </a:cxn>
                      </a:cxnLst>
                      <a:rect l="l" t="t" r="r" b="b"/>
                      <a:pathLst>
                        <a:path w="1457325" h="1152525">
                          <a:moveTo>
                            <a:pt x="0" y="247650"/>
                          </a:moveTo>
                          <a:lnTo>
                            <a:pt x="342900" y="0"/>
                          </a:lnTo>
                          <a:lnTo>
                            <a:pt x="847725" y="200025"/>
                          </a:lnTo>
                          <a:lnTo>
                            <a:pt x="1419225" y="504825"/>
                          </a:lnTo>
                          <a:lnTo>
                            <a:pt x="1457325" y="752475"/>
                          </a:lnTo>
                          <a:lnTo>
                            <a:pt x="1181100" y="1057275"/>
                          </a:lnTo>
                          <a:lnTo>
                            <a:pt x="952500" y="1152525"/>
                          </a:lnTo>
                          <a:lnTo>
                            <a:pt x="628650" y="1047750"/>
                          </a:lnTo>
                          <a:lnTo>
                            <a:pt x="209550" y="628650"/>
                          </a:lnTo>
                          <a:lnTo>
                            <a:pt x="0" y="247650"/>
                          </a:lnTo>
                          <a:close/>
                        </a:path>
                      </a:pathLst>
                    </a:custGeom>
                    <a:noFill/>
                    <a:ln w="28575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ko-KR" altLang="en-US" sz="1100"/>
                    </a:p>
                  </xdr:txBody>
                </xdr:sp>
                <xdr:grpSp>
                  <xdr:nvGrpSpPr>
                    <xdr:cNvPr id="14" name="그룹 13">
                      <a:extLst>
                        <a:ext uri="{FF2B5EF4-FFF2-40B4-BE49-F238E27FC236}">
                          <a16:creationId xmlns:a16="http://schemas.microsoft.com/office/drawing/2014/main" id="{0915077B-9C65-44AF-8B91-0EB74FC53CD1}"/>
                        </a:ext>
                      </a:extLst>
                    </xdr:cNvPr>
                    <xdr:cNvGrpSpPr/>
                  </xdr:nvGrpSpPr>
                  <xdr:grpSpPr>
                    <a:xfrm>
                      <a:off x="1028700" y="1504950"/>
                      <a:ext cx="7924800" cy="6610349"/>
                      <a:chOff x="1028700" y="1504950"/>
                      <a:chExt cx="7924800" cy="6610349"/>
                    </a:xfrm>
                  </xdr:grpSpPr>
                  <xdr:sp macro="" textlink="">
                    <xdr:nvSpPr>
                      <xdr:cNvPr id="9" name="자유형: 도형 8">
                        <a:extLst>
                          <a:ext uri="{FF2B5EF4-FFF2-40B4-BE49-F238E27FC236}">
                            <a16:creationId xmlns:a16="http://schemas.microsoft.com/office/drawing/2014/main" id="{71B091AC-A0E4-4972-B7D1-3724D28C6563}"/>
                          </a:ext>
                        </a:extLst>
                      </xdr:cNvPr>
                      <xdr:cNvSpPr/>
                    </xdr:nvSpPr>
                    <xdr:spPr>
                      <a:xfrm>
                        <a:off x="1028700" y="1504950"/>
                        <a:ext cx="7724775" cy="3638550"/>
                      </a:xfrm>
                      <a:custGeom>
                        <a:avLst/>
                        <a:gdLst>
                          <a:gd name="connsiteX0" fmla="*/ 0 w 7724775"/>
                          <a:gd name="connsiteY0" fmla="*/ 2590800 h 3638550"/>
                          <a:gd name="connsiteX1" fmla="*/ 180975 w 7724775"/>
                          <a:gd name="connsiteY1" fmla="*/ 2457450 h 3638550"/>
                          <a:gd name="connsiteX2" fmla="*/ 266700 w 7724775"/>
                          <a:gd name="connsiteY2" fmla="*/ 2428875 h 3638550"/>
                          <a:gd name="connsiteX3" fmla="*/ 971550 w 7724775"/>
                          <a:gd name="connsiteY3" fmla="*/ 2314575 h 3638550"/>
                          <a:gd name="connsiteX4" fmla="*/ 1724025 w 7724775"/>
                          <a:gd name="connsiteY4" fmla="*/ 2133600 h 3638550"/>
                          <a:gd name="connsiteX5" fmla="*/ 2333625 w 7724775"/>
                          <a:gd name="connsiteY5" fmla="*/ 1962150 h 3638550"/>
                          <a:gd name="connsiteX6" fmla="*/ 2686050 w 7724775"/>
                          <a:gd name="connsiteY6" fmla="*/ 1857375 h 3638550"/>
                          <a:gd name="connsiteX7" fmla="*/ 2686050 w 7724775"/>
                          <a:gd name="connsiteY7" fmla="*/ 1657350 h 3638550"/>
                          <a:gd name="connsiteX8" fmla="*/ 2533650 w 7724775"/>
                          <a:gd name="connsiteY8" fmla="*/ 1247775 h 3638550"/>
                          <a:gd name="connsiteX9" fmla="*/ 2476500 w 7724775"/>
                          <a:gd name="connsiteY9" fmla="*/ 914400 h 3638550"/>
                          <a:gd name="connsiteX10" fmla="*/ 2743200 w 7724775"/>
                          <a:gd name="connsiteY10" fmla="*/ 619125 h 3638550"/>
                          <a:gd name="connsiteX11" fmla="*/ 3752850 w 7724775"/>
                          <a:gd name="connsiteY11" fmla="*/ 123825 h 3638550"/>
                          <a:gd name="connsiteX12" fmla="*/ 4086225 w 7724775"/>
                          <a:gd name="connsiteY12" fmla="*/ 0 h 3638550"/>
                          <a:gd name="connsiteX13" fmla="*/ 4276725 w 7724775"/>
                          <a:gd name="connsiteY13" fmla="*/ 47625 h 3638550"/>
                          <a:gd name="connsiteX14" fmla="*/ 4695825 w 7724775"/>
                          <a:gd name="connsiteY14" fmla="*/ 742950 h 3638550"/>
                          <a:gd name="connsiteX15" fmla="*/ 5476875 w 7724775"/>
                          <a:gd name="connsiteY15" fmla="*/ 1171575 h 3638550"/>
                          <a:gd name="connsiteX16" fmla="*/ 6200775 w 7724775"/>
                          <a:gd name="connsiteY16" fmla="*/ 1533525 h 3638550"/>
                          <a:gd name="connsiteX17" fmla="*/ 6334125 w 7724775"/>
                          <a:gd name="connsiteY17" fmla="*/ 1685925 h 3638550"/>
                          <a:gd name="connsiteX18" fmla="*/ 6324600 w 7724775"/>
                          <a:gd name="connsiteY18" fmla="*/ 2143125 h 3638550"/>
                          <a:gd name="connsiteX19" fmla="*/ 7572375 w 7724775"/>
                          <a:gd name="connsiteY19" fmla="*/ 3400425 h 3638550"/>
                          <a:gd name="connsiteX20" fmla="*/ 7724775 w 7724775"/>
                          <a:gd name="connsiteY20" fmla="*/ 3543300 h 3638550"/>
                          <a:gd name="connsiteX21" fmla="*/ 7715250 w 7724775"/>
                          <a:gd name="connsiteY21" fmla="*/ 3638550 h 3638550"/>
                          <a:gd name="connsiteX22" fmla="*/ 7677150 w 7724775"/>
                          <a:gd name="connsiteY22" fmla="*/ 3600450 h 3638550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  <a:cxn ang="0">
                            <a:pos x="connsiteX12" y="connsiteY12"/>
                          </a:cxn>
                          <a:cxn ang="0">
                            <a:pos x="connsiteX13" y="connsiteY13"/>
                          </a:cxn>
                          <a:cxn ang="0">
                            <a:pos x="connsiteX14" y="connsiteY14"/>
                          </a:cxn>
                          <a:cxn ang="0">
                            <a:pos x="connsiteX15" y="connsiteY15"/>
                          </a:cxn>
                          <a:cxn ang="0">
                            <a:pos x="connsiteX16" y="connsiteY16"/>
                          </a:cxn>
                          <a:cxn ang="0">
                            <a:pos x="connsiteX17" y="connsiteY17"/>
                          </a:cxn>
                          <a:cxn ang="0">
                            <a:pos x="connsiteX18" y="connsiteY18"/>
                          </a:cxn>
                          <a:cxn ang="0">
                            <a:pos x="connsiteX19" y="connsiteY19"/>
                          </a:cxn>
                          <a:cxn ang="0">
                            <a:pos x="connsiteX20" y="connsiteY20"/>
                          </a:cxn>
                          <a:cxn ang="0">
                            <a:pos x="connsiteX21" y="connsiteY21"/>
                          </a:cxn>
                          <a:cxn ang="0">
                            <a:pos x="connsiteX22" y="connsiteY22"/>
                          </a:cxn>
                        </a:cxnLst>
                        <a:rect l="l" t="t" r="r" b="b"/>
                        <a:pathLst>
                          <a:path w="7724775" h="3638550">
                            <a:moveTo>
                              <a:pt x="0" y="2590800"/>
                            </a:moveTo>
                            <a:lnTo>
                              <a:pt x="180975" y="2457450"/>
                            </a:lnTo>
                            <a:lnTo>
                              <a:pt x="266700" y="2428875"/>
                            </a:lnTo>
                            <a:lnTo>
                              <a:pt x="971550" y="2314575"/>
                            </a:lnTo>
                            <a:lnTo>
                              <a:pt x="1724025" y="2133600"/>
                            </a:lnTo>
                            <a:lnTo>
                              <a:pt x="2333625" y="1962150"/>
                            </a:lnTo>
                            <a:lnTo>
                              <a:pt x="2686050" y="1857375"/>
                            </a:lnTo>
                            <a:lnTo>
                              <a:pt x="2686050" y="1657350"/>
                            </a:lnTo>
                            <a:lnTo>
                              <a:pt x="2533650" y="1247775"/>
                            </a:lnTo>
                            <a:lnTo>
                              <a:pt x="2476500" y="914400"/>
                            </a:lnTo>
                            <a:lnTo>
                              <a:pt x="2743200" y="619125"/>
                            </a:lnTo>
                            <a:lnTo>
                              <a:pt x="3752850" y="123825"/>
                            </a:lnTo>
                            <a:lnTo>
                              <a:pt x="4086225" y="0"/>
                            </a:lnTo>
                            <a:lnTo>
                              <a:pt x="4276725" y="47625"/>
                            </a:lnTo>
                            <a:lnTo>
                              <a:pt x="4695825" y="742950"/>
                            </a:lnTo>
                            <a:lnTo>
                              <a:pt x="5476875" y="1171575"/>
                            </a:lnTo>
                            <a:lnTo>
                              <a:pt x="6200775" y="1533525"/>
                            </a:lnTo>
                            <a:lnTo>
                              <a:pt x="6334125" y="1685925"/>
                            </a:lnTo>
                            <a:lnTo>
                              <a:pt x="6324600" y="2143125"/>
                            </a:lnTo>
                            <a:lnTo>
                              <a:pt x="7572375" y="3400425"/>
                            </a:lnTo>
                            <a:lnTo>
                              <a:pt x="7724775" y="3543300"/>
                            </a:lnTo>
                            <a:lnTo>
                              <a:pt x="7715250" y="3638550"/>
                            </a:lnTo>
                            <a:lnTo>
                              <a:pt x="7677150" y="3600450"/>
                            </a:lnTo>
                          </a:path>
                        </a:pathLst>
                      </a:custGeom>
                      <a:noFill/>
                      <a:ln w="28575">
                        <a:solidFill>
                          <a:srgbClr val="00B0F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  <xdr:sp macro="" textlink="">
                    <xdr:nvSpPr>
                      <xdr:cNvPr id="10" name="자유형: 도형 9">
                        <a:extLst>
                          <a:ext uri="{FF2B5EF4-FFF2-40B4-BE49-F238E27FC236}">
                            <a16:creationId xmlns:a16="http://schemas.microsoft.com/office/drawing/2014/main" id="{81AC7959-9ABB-49B6-8558-8CB8EFB34E54}"/>
                          </a:ext>
                        </a:extLst>
                      </xdr:cNvPr>
                      <xdr:cNvSpPr/>
                    </xdr:nvSpPr>
                    <xdr:spPr>
                      <a:xfrm>
                        <a:off x="1040327" y="3726058"/>
                        <a:ext cx="7913173" cy="4389241"/>
                      </a:xfrm>
                      <a:custGeom>
                        <a:avLst/>
                        <a:gdLst>
                          <a:gd name="connsiteX0" fmla="*/ 0 w 7800975"/>
                          <a:gd name="connsiteY0" fmla="*/ 581025 h 4457700"/>
                          <a:gd name="connsiteX1" fmla="*/ 0 w 7800975"/>
                          <a:gd name="connsiteY1" fmla="*/ 581025 h 4457700"/>
                          <a:gd name="connsiteX2" fmla="*/ 104775 w 7800975"/>
                          <a:gd name="connsiteY2" fmla="*/ 581025 h 4457700"/>
                          <a:gd name="connsiteX3" fmla="*/ 428625 w 7800975"/>
                          <a:gd name="connsiteY3" fmla="*/ 581025 h 4457700"/>
                          <a:gd name="connsiteX4" fmla="*/ 676275 w 7800975"/>
                          <a:gd name="connsiteY4" fmla="*/ 561975 h 4457700"/>
                          <a:gd name="connsiteX5" fmla="*/ 895350 w 7800975"/>
                          <a:gd name="connsiteY5" fmla="*/ 714375 h 4457700"/>
                          <a:gd name="connsiteX6" fmla="*/ 828675 w 7800975"/>
                          <a:gd name="connsiteY6" fmla="*/ 1038225 h 4457700"/>
                          <a:gd name="connsiteX7" fmla="*/ 714375 w 7800975"/>
                          <a:gd name="connsiteY7" fmla="*/ 1447800 h 4457700"/>
                          <a:gd name="connsiteX8" fmla="*/ 914400 w 7800975"/>
                          <a:gd name="connsiteY8" fmla="*/ 1438275 h 4457700"/>
                          <a:gd name="connsiteX9" fmla="*/ 1181100 w 7800975"/>
                          <a:gd name="connsiteY9" fmla="*/ 990600 h 4457700"/>
                          <a:gd name="connsiteX10" fmla="*/ 1181100 w 7800975"/>
                          <a:gd name="connsiteY10" fmla="*/ 600075 h 4457700"/>
                          <a:gd name="connsiteX11" fmla="*/ 1304925 w 7800975"/>
                          <a:gd name="connsiteY11" fmla="*/ 419100 h 4457700"/>
                          <a:gd name="connsiteX12" fmla="*/ 2514600 w 7800975"/>
                          <a:gd name="connsiteY12" fmla="*/ 85725 h 4457700"/>
                          <a:gd name="connsiteX13" fmla="*/ 2924175 w 7800975"/>
                          <a:gd name="connsiteY13" fmla="*/ 0 h 4457700"/>
                          <a:gd name="connsiteX14" fmla="*/ 3495675 w 7800975"/>
                          <a:gd name="connsiteY14" fmla="*/ 47625 h 4457700"/>
                          <a:gd name="connsiteX15" fmla="*/ 4248150 w 7800975"/>
                          <a:gd name="connsiteY15" fmla="*/ 209550 h 4457700"/>
                          <a:gd name="connsiteX16" fmla="*/ 4953000 w 7800975"/>
                          <a:gd name="connsiteY16" fmla="*/ 600075 h 4457700"/>
                          <a:gd name="connsiteX17" fmla="*/ 5210175 w 7800975"/>
                          <a:gd name="connsiteY17" fmla="*/ 885825 h 4457700"/>
                          <a:gd name="connsiteX18" fmla="*/ 5629275 w 7800975"/>
                          <a:gd name="connsiteY18" fmla="*/ 2247900 h 4457700"/>
                          <a:gd name="connsiteX19" fmla="*/ 5848350 w 7800975"/>
                          <a:gd name="connsiteY19" fmla="*/ 3429000 h 4457700"/>
                          <a:gd name="connsiteX20" fmla="*/ 5800725 w 7800975"/>
                          <a:gd name="connsiteY20" fmla="*/ 3971925 h 4457700"/>
                          <a:gd name="connsiteX21" fmla="*/ 6019800 w 7800975"/>
                          <a:gd name="connsiteY21" fmla="*/ 4305300 h 4457700"/>
                          <a:gd name="connsiteX22" fmla="*/ 6477000 w 7800975"/>
                          <a:gd name="connsiteY22" fmla="*/ 4457700 h 4457700"/>
                          <a:gd name="connsiteX23" fmla="*/ 6724650 w 7800975"/>
                          <a:gd name="connsiteY23" fmla="*/ 4276725 h 4457700"/>
                          <a:gd name="connsiteX24" fmla="*/ 6981825 w 7800975"/>
                          <a:gd name="connsiteY24" fmla="*/ 3648075 h 4457700"/>
                          <a:gd name="connsiteX25" fmla="*/ 7143750 w 7800975"/>
                          <a:gd name="connsiteY25" fmla="*/ 3400425 h 4457700"/>
                          <a:gd name="connsiteX26" fmla="*/ 7772400 w 7800975"/>
                          <a:gd name="connsiteY26" fmla="*/ 3067050 h 4457700"/>
                          <a:gd name="connsiteX27" fmla="*/ 7800975 w 7800975"/>
                          <a:gd name="connsiteY27" fmla="*/ 2867025 h 4457700"/>
                          <a:gd name="connsiteX28" fmla="*/ 7562850 w 7800975"/>
                          <a:gd name="connsiteY28" fmla="*/ 2266950 h 4457700"/>
                          <a:gd name="connsiteX29" fmla="*/ 7477125 w 7800975"/>
                          <a:gd name="connsiteY29" fmla="*/ 1847850 h 4457700"/>
                          <a:gd name="connsiteX30" fmla="*/ 7620000 w 7800975"/>
                          <a:gd name="connsiteY30" fmla="*/ 1619250 h 4457700"/>
                          <a:gd name="connsiteX31" fmla="*/ 7591425 w 7800975"/>
                          <a:gd name="connsiteY31" fmla="*/ 1476375 h 4457700"/>
                          <a:gd name="connsiteX0" fmla="*/ 0 w 7800975"/>
                          <a:gd name="connsiteY0" fmla="*/ 533400 h 4410075"/>
                          <a:gd name="connsiteX1" fmla="*/ 0 w 7800975"/>
                          <a:gd name="connsiteY1" fmla="*/ 533400 h 4410075"/>
                          <a:gd name="connsiteX2" fmla="*/ 104775 w 7800975"/>
                          <a:gd name="connsiteY2" fmla="*/ 533400 h 4410075"/>
                          <a:gd name="connsiteX3" fmla="*/ 428625 w 7800975"/>
                          <a:gd name="connsiteY3" fmla="*/ 533400 h 4410075"/>
                          <a:gd name="connsiteX4" fmla="*/ 676275 w 7800975"/>
                          <a:gd name="connsiteY4" fmla="*/ 514350 h 4410075"/>
                          <a:gd name="connsiteX5" fmla="*/ 895350 w 7800975"/>
                          <a:gd name="connsiteY5" fmla="*/ 666750 h 4410075"/>
                          <a:gd name="connsiteX6" fmla="*/ 828675 w 7800975"/>
                          <a:gd name="connsiteY6" fmla="*/ 990600 h 4410075"/>
                          <a:gd name="connsiteX7" fmla="*/ 714375 w 7800975"/>
                          <a:gd name="connsiteY7" fmla="*/ 1400175 h 4410075"/>
                          <a:gd name="connsiteX8" fmla="*/ 914400 w 7800975"/>
                          <a:gd name="connsiteY8" fmla="*/ 1390650 h 4410075"/>
                          <a:gd name="connsiteX9" fmla="*/ 1181100 w 7800975"/>
                          <a:gd name="connsiteY9" fmla="*/ 942975 h 4410075"/>
                          <a:gd name="connsiteX10" fmla="*/ 1181100 w 7800975"/>
                          <a:gd name="connsiteY10" fmla="*/ 552450 h 4410075"/>
                          <a:gd name="connsiteX11" fmla="*/ 1304925 w 7800975"/>
                          <a:gd name="connsiteY11" fmla="*/ 371475 h 4410075"/>
                          <a:gd name="connsiteX12" fmla="*/ 2514600 w 7800975"/>
                          <a:gd name="connsiteY12" fmla="*/ 38100 h 4410075"/>
                          <a:gd name="connsiteX13" fmla="*/ 2924175 w 7800975"/>
                          <a:gd name="connsiteY13" fmla="*/ 89295 h 4410075"/>
                          <a:gd name="connsiteX14" fmla="*/ 3495675 w 7800975"/>
                          <a:gd name="connsiteY14" fmla="*/ 0 h 4410075"/>
                          <a:gd name="connsiteX15" fmla="*/ 4248150 w 7800975"/>
                          <a:gd name="connsiteY15" fmla="*/ 161925 h 4410075"/>
                          <a:gd name="connsiteX16" fmla="*/ 4953000 w 7800975"/>
                          <a:gd name="connsiteY16" fmla="*/ 552450 h 4410075"/>
                          <a:gd name="connsiteX17" fmla="*/ 5210175 w 7800975"/>
                          <a:gd name="connsiteY17" fmla="*/ 838200 h 4410075"/>
                          <a:gd name="connsiteX18" fmla="*/ 5629275 w 7800975"/>
                          <a:gd name="connsiteY18" fmla="*/ 2200275 h 4410075"/>
                          <a:gd name="connsiteX19" fmla="*/ 5848350 w 7800975"/>
                          <a:gd name="connsiteY19" fmla="*/ 3381375 h 4410075"/>
                          <a:gd name="connsiteX20" fmla="*/ 5800725 w 7800975"/>
                          <a:gd name="connsiteY20" fmla="*/ 3924300 h 4410075"/>
                          <a:gd name="connsiteX21" fmla="*/ 6019800 w 7800975"/>
                          <a:gd name="connsiteY21" fmla="*/ 4257675 h 4410075"/>
                          <a:gd name="connsiteX22" fmla="*/ 6477000 w 7800975"/>
                          <a:gd name="connsiteY22" fmla="*/ 4410075 h 4410075"/>
                          <a:gd name="connsiteX23" fmla="*/ 6724650 w 7800975"/>
                          <a:gd name="connsiteY23" fmla="*/ 4229100 h 4410075"/>
                          <a:gd name="connsiteX24" fmla="*/ 6981825 w 7800975"/>
                          <a:gd name="connsiteY24" fmla="*/ 3600450 h 4410075"/>
                          <a:gd name="connsiteX25" fmla="*/ 7143750 w 7800975"/>
                          <a:gd name="connsiteY25" fmla="*/ 3352800 h 4410075"/>
                          <a:gd name="connsiteX26" fmla="*/ 7772400 w 7800975"/>
                          <a:gd name="connsiteY26" fmla="*/ 3019425 h 4410075"/>
                          <a:gd name="connsiteX27" fmla="*/ 7800975 w 7800975"/>
                          <a:gd name="connsiteY27" fmla="*/ 2819400 h 4410075"/>
                          <a:gd name="connsiteX28" fmla="*/ 7562850 w 7800975"/>
                          <a:gd name="connsiteY28" fmla="*/ 2219325 h 4410075"/>
                          <a:gd name="connsiteX29" fmla="*/ 7477125 w 7800975"/>
                          <a:gd name="connsiteY29" fmla="*/ 1800225 h 4410075"/>
                          <a:gd name="connsiteX30" fmla="*/ 7620000 w 7800975"/>
                          <a:gd name="connsiteY30" fmla="*/ 1571625 h 4410075"/>
                          <a:gd name="connsiteX31" fmla="*/ 7591425 w 7800975"/>
                          <a:gd name="connsiteY31" fmla="*/ 1428750 h 4410075"/>
                          <a:gd name="connsiteX0" fmla="*/ 0 w 7800975"/>
                          <a:gd name="connsiteY0" fmla="*/ 495299 h 4371974"/>
                          <a:gd name="connsiteX1" fmla="*/ 0 w 7800975"/>
                          <a:gd name="connsiteY1" fmla="*/ 495299 h 4371974"/>
                          <a:gd name="connsiteX2" fmla="*/ 104775 w 7800975"/>
                          <a:gd name="connsiteY2" fmla="*/ 495299 h 4371974"/>
                          <a:gd name="connsiteX3" fmla="*/ 428625 w 7800975"/>
                          <a:gd name="connsiteY3" fmla="*/ 495299 h 4371974"/>
                          <a:gd name="connsiteX4" fmla="*/ 676275 w 7800975"/>
                          <a:gd name="connsiteY4" fmla="*/ 476249 h 4371974"/>
                          <a:gd name="connsiteX5" fmla="*/ 895350 w 7800975"/>
                          <a:gd name="connsiteY5" fmla="*/ 628649 h 4371974"/>
                          <a:gd name="connsiteX6" fmla="*/ 828675 w 7800975"/>
                          <a:gd name="connsiteY6" fmla="*/ 952499 h 4371974"/>
                          <a:gd name="connsiteX7" fmla="*/ 714375 w 7800975"/>
                          <a:gd name="connsiteY7" fmla="*/ 1362074 h 4371974"/>
                          <a:gd name="connsiteX8" fmla="*/ 914400 w 7800975"/>
                          <a:gd name="connsiteY8" fmla="*/ 1352549 h 4371974"/>
                          <a:gd name="connsiteX9" fmla="*/ 1181100 w 7800975"/>
                          <a:gd name="connsiteY9" fmla="*/ 904874 h 4371974"/>
                          <a:gd name="connsiteX10" fmla="*/ 1181100 w 7800975"/>
                          <a:gd name="connsiteY10" fmla="*/ 514349 h 4371974"/>
                          <a:gd name="connsiteX11" fmla="*/ 1304925 w 7800975"/>
                          <a:gd name="connsiteY11" fmla="*/ 333374 h 4371974"/>
                          <a:gd name="connsiteX12" fmla="*/ 2514600 w 7800975"/>
                          <a:gd name="connsiteY12" fmla="*/ -1 h 4371974"/>
                          <a:gd name="connsiteX13" fmla="*/ 2924175 w 7800975"/>
                          <a:gd name="connsiteY13" fmla="*/ 51194 h 4371974"/>
                          <a:gd name="connsiteX14" fmla="*/ 3502378 w 7800975"/>
                          <a:gd name="connsiteY14" fmla="*/ 56032 h 4371974"/>
                          <a:gd name="connsiteX15" fmla="*/ 4248150 w 7800975"/>
                          <a:gd name="connsiteY15" fmla="*/ 123824 h 4371974"/>
                          <a:gd name="connsiteX16" fmla="*/ 4953000 w 7800975"/>
                          <a:gd name="connsiteY16" fmla="*/ 514349 h 4371974"/>
                          <a:gd name="connsiteX17" fmla="*/ 5210175 w 7800975"/>
                          <a:gd name="connsiteY17" fmla="*/ 800099 h 4371974"/>
                          <a:gd name="connsiteX18" fmla="*/ 5629275 w 7800975"/>
                          <a:gd name="connsiteY18" fmla="*/ 2162174 h 4371974"/>
                          <a:gd name="connsiteX19" fmla="*/ 5848350 w 7800975"/>
                          <a:gd name="connsiteY19" fmla="*/ 3343274 h 4371974"/>
                          <a:gd name="connsiteX20" fmla="*/ 5800725 w 7800975"/>
                          <a:gd name="connsiteY20" fmla="*/ 3886199 h 4371974"/>
                          <a:gd name="connsiteX21" fmla="*/ 6019800 w 7800975"/>
                          <a:gd name="connsiteY21" fmla="*/ 4219574 h 4371974"/>
                          <a:gd name="connsiteX22" fmla="*/ 6477000 w 7800975"/>
                          <a:gd name="connsiteY22" fmla="*/ 4371974 h 4371974"/>
                          <a:gd name="connsiteX23" fmla="*/ 6724650 w 7800975"/>
                          <a:gd name="connsiteY23" fmla="*/ 4190999 h 4371974"/>
                          <a:gd name="connsiteX24" fmla="*/ 6981825 w 7800975"/>
                          <a:gd name="connsiteY24" fmla="*/ 3562349 h 4371974"/>
                          <a:gd name="connsiteX25" fmla="*/ 7143750 w 7800975"/>
                          <a:gd name="connsiteY25" fmla="*/ 3314699 h 4371974"/>
                          <a:gd name="connsiteX26" fmla="*/ 7772400 w 7800975"/>
                          <a:gd name="connsiteY26" fmla="*/ 2981324 h 4371974"/>
                          <a:gd name="connsiteX27" fmla="*/ 7800975 w 7800975"/>
                          <a:gd name="connsiteY27" fmla="*/ 2781299 h 4371974"/>
                          <a:gd name="connsiteX28" fmla="*/ 7562850 w 7800975"/>
                          <a:gd name="connsiteY28" fmla="*/ 2181224 h 4371974"/>
                          <a:gd name="connsiteX29" fmla="*/ 7477125 w 7800975"/>
                          <a:gd name="connsiteY29" fmla="*/ 1762124 h 4371974"/>
                          <a:gd name="connsiteX30" fmla="*/ 7620000 w 7800975"/>
                          <a:gd name="connsiteY30" fmla="*/ 1533524 h 4371974"/>
                          <a:gd name="connsiteX31" fmla="*/ 7591425 w 7800975"/>
                          <a:gd name="connsiteY31" fmla="*/ 1390649 h 4371974"/>
                          <a:gd name="connsiteX0" fmla="*/ 0 w 7800975"/>
                          <a:gd name="connsiteY0" fmla="*/ 495300 h 4371975"/>
                          <a:gd name="connsiteX1" fmla="*/ 0 w 7800975"/>
                          <a:gd name="connsiteY1" fmla="*/ 495300 h 4371975"/>
                          <a:gd name="connsiteX2" fmla="*/ 104775 w 7800975"/>
                          <a:gd name="connsiteY2" fmla="*/ 495300 h 4371975"/>
                          <a:gd name="connsiteX3" fmla="*/ 428625 w 7800975"/>
                          <a:gd name="connsiteY3" fmla="*/ 495300 h 4371975"/>
                          <a:gd name="connsiteX4" fmla="*/ 676275 w 7800975"/>
                          <a:gd name="connsiteY4" fmla="*/ 476250 h 4371975"/>
                          <a:gd name="connsiteX5" fmla="*/ 895350 w 7800975"/>
                          <a:gd name="connsiteY5" fmla="*/ 628650 h 4371975"/>
                          <a:gd name="connsiteX6" fmla="*/ 828675 w 7800975"/>
                          <a:gd name="connsiteY6" fmla="*/ 952500 h 4371975"/>
                          <a:gd name="connsiteX7" fmla="*/ 714375 w 7800975"/>
                          <a:gd name="connsiteY7" fmla="*/ 1362075 h 4371975"/>
                          <a:gd name="connsiteX8" fmla="*/ 914400 w 7800975"/>
                          <a:gd name="connsiteY8" fmla="*/ 1352550 h 4371975"/>
                          <a:gd name="connsiteX9" fmla="*/ 1181100 w 7800975"/>
                          <a:gd name="connsiteY9" fmla="*/ 904875 h 4371975"/>
                          <a:gd name="connsiteX10" fmla="*/ 1181100 w 7800975"/>
                          <a:gd name="connsiteY10" fmla="*/ 514350 h 4371975"/>
                          <a:gd name="connsiteX11" fmla="*/ 1304925 w 7800975"/>
                          <a:gd name="connsiteY11" fmla="*/ 333375 h 4371975"/>
                          <a:gd name="connsiteX12" fmla="*/ 2514600 w 7800975"/>
                          <a:gd name="connsiteY12" fmla="*/ 0 h 4371975"/>
                          <a:gd name="connsiteX13" fmla="*/ 2924175 w 7800975"/>
                          <a:gd name="connsiteY13" fmla="*/ 51195 h 4371975"/>
                          <a:gd name="connsiteX14" fmla="*/ 3502378 w 7800975"/>
                          <a:gd name="connsiteY14" fmla="*/ 56033 h 4371975"/>
                          <a:gd name="connsiteX15" fmla="*/ 4241448 w 7800975"/>
                          <a:gd name="connsiteY15" fmla="*/ 209400 h 4371975"/>
                          <a:gd name="connsiteX16" fmla="*/ 4953000 w 7800975"/>
                          <a:gd name="connsiteY16" fmla="*/ 514350 h 4371975"/>
                          <a:gd name="connsiteX17" fmla="*/ 5210175 w 7800975"/>
                          <a:gd name="connsiteY17" fmla="*/ 800100 h 4371975"/>
                          <a:gd name="connsiteX18" fmla="*/ 5629275 w 7800975"/>
                          <a:gd name="connsiteY18" fmla="*/ 2162175 h 4371975"/>
                          <a:gd name="connsiteX19" fmla="*/ 5848350 w 7800975"/>
                          <a:gd name="connsiteY19" fmla="*/ 3343275 h 4371975"/>
                          <a:gd name="connsiteX20" fmla="*/ 5800725 w 7800975"/>
                          <a:gd name="connsiteY20" fmla="*/ 3886200 h 4371975"/>
                          <a:gd name="connsiteX21" fmla="*/ 6019800 w 7800975"/>
                          <a:gd name="connsiteY21" fmla="*/ 4219575 h 4371975"/>
                          <a:gd name="connsiteX22" fmla="*/ 6477000 w 7800975"/>
                          <a:gd name="connsiteY22" fmla="*/ 4371975 h 4371975"/>
                          <a:gd name="connsiteX23" fmla="*/ 6724650 w 7800975"/>
                          <a:gd name="connsiteY23" fmla="*/ 4191000 h 4371975"/>
                          <a:gd name="connsiteX24" fmla="*/ 6981825 w 7800975"/>
                          <a:gd name="connsiteY24" fmla="*/ 3562350 h 4371975"/>
                          <a:gd name="connsiteX25" fmla="*/ 7143750 w 7800975"/>
                          <a:gd name="connsiteY25" fmla="*/ 3314700 h 4371975"/>
                          <a:gd name="connsiteX26" fmla="*/ 7772400 w 7800975"/>
                          <a:gd name="connsiteY26" fmla="*/ 2981325 h 4371975"/>
                          <a:gd name="connsiteX27" fmla="*/ 7800975 w 7800975"/>
                          <a:gd name="connsiteY27" fmla="*/ 2781300 h 4371975"/>
                          <a:gd name="connsiteX28" fmla="*/ 7562850 w 7800975"/>
                          <a:gd name="connsiteY28" fmla="*/ 2181225 h 4371975"/>
                          <a:gd name="connsiteX29" fmla="*/ 7477125 w 7800975"/>
                          <a:gd name="connsiteY29" fmla="*/ 1762125 h 4371975"/>
                          <a:gd name="connsiteX30" fmla="*/ 7620000 w 7800975"/>
                          <a:gd name="connsiteY30" fmla="*/ 1533525 h 4371975"/>
                          <a:gd name="connsiteX31" fmla="*/ 7591425 w 7800975"/>
                          <a:gd name="connsiteY31" fmla="*/ 1390650 h 4371975"/>
                          <a:gd name="connsiteX0" fmla="*/ 0 w 7800975"/>
                          <a:gd name="connsiteY0" fmla="*/ 512565 h 4389240"/>
                          <a:gd name="connsiteX1" fmla="*/ 0 w 7800975"/>
                          <a:gd name="connsiteY1" fmla="*/ 512565 h 4389240"/>
                          <a:gd name="connsiteX2" fmla="*/ 104775 w 7800975"/>
                          <a:gd name="connsiteY2" fmla="*/ 512565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95350 w 7800975"/>
                          <a:gd name="connsiteY5" fmla="*/ 645915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181100 w 7800975"/>
                          <a:gd name="connsiteY9" fmla="*/ 922140 h 4389240"/>
                          <a:gd name="connsiteX10" fmla="*/ 1181100 w 7800975"/>
                          <a:gd name="connsiteY10" fmla="*/ 531615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17265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00975"/>
                          <a:gd name="connsiteY0" fmla="*/ 512565 h 4389240"/>
                          <a:gd name="connsiteX1" fmla="*/ 0 w 7800975"/>
                          <a:gd name="connsiteY1" fmla="*/ 512565 h 4389240"/>
                          <a:gd name="connsiteX2" fmla="*/ 104775 w 7800975"/>
                          <a:gd name="connsiteY2" fmla="*/ 512565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95350 w 7800975"/>
                          <a:gd name="connsiteY5" fmla="*/ 645915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181100 w 7800975"/>
                          <a:gd name="connsiteY9" fmla="*/ 922140 h 4389240"/>
                          <a:gd name="connsiteX10" fmla="*/ 1181100 w 7800975"/>
                          <a:gd name="connsiteY10" fmla="*/ 531615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60053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00975"/>
                          <a:gd name="connsiteY0" fmla="*/ 512565 h 4389240"/>
                          <a:gd name="connsiteX1" fmla="*/ 0 w 7800975"/>
                          <a:gd name="connsiteY1" fmla="*/ 512565 h 4389240"/>
                          <a:gd name="connsiteX2" fmla="*/ 104775 w 7800975"/>
                          <a:gd name="connsiteY2" fmla="*/ 512565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95350 w 7800975"/>
                          <a:gd name="connsiteY5" fmla="*/ 645915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228019 w 7800975"/>
                          <a:gd name="connsiteY9" fmla="*/ 982042 h 4389240"/>
                          <a:gd name="connsiteX10" fmla="*/ 1181100 w 7800975"/>
                          <a:gd name="connsiteY10" fmla="*/ 531615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60053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00975"/>
                          <a:gd name="connsiteY0" fmla="*/ 512565 h 4389240"/>
                          <a:gd name="connsiteX1" fmla="*/ 0 w 7800975"/>
                          <a:gd name="connsiteY1" fmla="*/ 512565 h 4389240"/>
                          <a:gd name="connsiteX2" fmla="*/ 104775 w 7800975"/>
                          <a:gd name="connsiteY2" fmla="*/ 512565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95350 w 7800975"/>
                          <a:gd name="connsiteY5" fmla="*/ 645915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228019 w 7800975"/>
                          <a:gd name="connsiteY9" fmla="*/ 982042 h 4389240"/>
                          <a:gd name="connsiteX10" fmla="*/ 1241424 w 7800975"/>
                          <a:gd name="connsiteY10" fmla="*/ 617191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60053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00975"/>
                          <a:gd name="connsiteY0" fmla="*/ 512565 h 4389240"/>
                          <a:gd name="connsiteX1" fmla="*/ 0 w 7800975"/>
                          <a:gd name="connsiteY1" fmla="*/ 512565 h 4389240"/>
                          <a:gd name="connsiteX2" fmla="*/ 104775 w 7800975"/>
                          <a:gd name="connsiteY2" fmla="*/ 512565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14918 w 7800975"/>
                          <a:gd name="connsiteY5" fmla="*/ 688701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228019 w 7800975"/>
                          <a:gd name="connsiteY9" fmla="*/ 982042 h 4389240"/>
                          <a:gd name="connsiteX10" fmla="*/ 1241424 w 7800975"/>
                          <a:gd name="connsiteY10" fmla="*/ 617191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60053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00975"/>
                          <a:gd name="connsiteY0" fmla="*/ 512565 h 4389240"/>
                          <a:gd name="connsiteX1" fmla="*/ 13405 w 7800975"/>
                          <a:gd name="connsiteY1" fmla="*/ 615255 h 4389240"/>
                          <a:gd name="connsiteX2" fmla="*/ 104775 w 7800975"/>
                          <a:gd name="connsiteY2" fmla="*/ 512565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14918 w 7800975"/>
                          <a:gd name="connsiteY5" fmla="*/ 688701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228019 w 7800975"/>
                          <a:gd name="connsiteY9" fmla="*/ 982042 h 4389240"/>
                          <a:gd name="connsiteX10" fmla="*/ 1241424 w 7800975"/>
                          <a:gd name="connsiteY10" fmla="*/ 617191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60053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00975"/>
                          <a:gd name="connsiteY0" fmla="*/ 512565 h 4389240"/>
                          <a:gd name="connsiteX1" fmla="*/ 13405 w 7800975"/>
                          <a:gd name="connsiteY1" fmla="*/ 615255 h 4389240"/>
                          <a:gd name="connsiteX2" fmla="*/ 131586 w 7800975"/>
                          <a:gd name="connsiteY2" fmla="*/ 640928 h 4389240"/>
                          <a:gd name="connsiteX3" fmla="*/ 428625 w 7800975"/>
                          <a:gd name="connsiteY3" fmla="*/ 512565 h 4389240"/>
                          <a:gd name="connsiteX4" fmla="*/ 676275 w 7800975"/>
                          <a:gd name="connsiteY4" fmla="*/ 493515 h 4389240"/>
                          <a:gd name="connsiteX5" fmla="*/ 814918 w 7800975"/>
                          <a:gd name="connsiteY5" fmla="*/ 688701 h 4389240"/>
                          <a:gd name="connsiteX6" fmla="*/ 828675 w 7800975"/>
                          <a:gd name="connsiteY6" fmla="*/ 969765 h 4389240"/>
                          <a:gd name="connsiteX7" fmla="*/ 714375 w 7800975"/>
                          <a:gd name="connsiteY7" fmla="*/ 1379340 h 4389240"/>
                          <a:gd name="connsiteX8" fmla="*/ 914400 w 7800975"/>
                          <a:gd name="connsiteY8" fmla="*/ 1369815 h 4389240"/>
                          <a:gd name="connsiteX9" fmla="*/ 1228019 w 7800975"/>
                          <a:gd name="connsiteY9" fmla="*/ 982042 h 4389240"/>
                          <a:gd name="connsiteX10" fmla="*/ 1241424 w 7800975"/>
                          <a:gd name="connsiteY10" fmla="*/ 617191 h 4389240"/>
                          <a:gd name="connsiteX11" fmla="*/ 1304925 w 7800975"/>
                          <a:gd name="connsiteY11" fmla="*/ 350640 h 4389240"/>
                          <a:gd name="connsiteX12" fmla="*/ 2514600 w 7800975"/>
                          <a:gd name="connsiteY12" fmla="*/ 60053 h 4389240"/>
                          <a:gd name="connsiteX13" fmla="*/ 2910770 w 7800975"/>
                          <a:gd name="connsiteY13" fmla="*/ 0 h 4389240"/>
                          <a:gd name="connsiteX14" fmla="*/ 3502378 w 7800975"/>
                          <a:gd name="connsiteY14" fmla="*/ 73298 h 4389240"/>
                          <a:gd name="connsiteX15" fmla="*/ 4241448 w 7800975"/>
                          <a:gd name="connsiteY15" fmla="*/ 226665 h 4389240"/>
                          <a:gd name="connsiteX16" fmla="*/ 4953000 w 7800975"/>
                          <a:gd name="connsiteY16" fmla="*/ 531615 h 4389240"/>
                          <a:gd name="connsiteX17" fmla="*/ 5210175 w 7800975"/>
                          <a:gd name="connsiteY17" fmla="*/ 817365 h 4389240"/>
                          <a:gd name="connsiteX18" fmla="*/ 5629275 w 7800975"/>
                          <a:gd name="connsiteY18" fmla="*/ 2179440 h 4389240"/>
                          <a:gd name="connsiteX19" fmla="*/ 5848350 w 7800975"/>
                          <a:gd name="connsiteY19" fmla="*/ 3360540 h 4389240"/>
                          <a:gd name="connsiteX20" fmla="*/ 5800725 w 7800975"/>
                          <a:gd name="connsiteY20" fmla="*/ 3903465 h 4389240"/>
                          <a:gd name="connsiteX21" fmla="*/ 6019800 w 7800975"/>
                          <a:gd name="connsiteY21" fmla="*/ 4236840 h 4389240"/>
                          <a:gd name="connsiteX22" fmla="*/ 6477000 w 7800975"/>
                          <a:gd name="connsiteY22" fmla="*/ 4389240 h 4389240"/>
                          <a:gd name="connsiteX23" fmla="*/ 6724650 w 7800975"/>
                          <a:gd name="connsiteY23" fmla="*/ 4208265 h 4389240"/>
                          <a:gd name="connsiteX24" fmla="*/ 6981825 w 7800975"/>
                          <a:gd name="connsiteY24" fmla="*/ 3579615 h 4389240"/>
                          <a:gd name="connsiteX25" fmla="*/ 7143750 w 7800975"/>
                          <a:gd name="connsiteY25" fmla="*/ 3331965 h 4389240"/>
                          <a:gd name="connsiteX26" fmla="*/ 7772400 w 7800975"/>
                          <a:gd name="connsiteY26" fmla="*/ 2998590 h 4389240"/>
                          <a:gd name="connsiteX27" fmla="*/ 7800975 w 7800975"/>
                          <a:gd name="connsiteY27" fmla="*/ 2798565 h 4389240"/>
                          <a:gd name="connsiteX28" fmla="*/ 7562850 w 7800975"/>
                          <a:gd name="connsiteY28" fmla="*/ 2198490 h 4389240"/>
                          <a:gd name="connsiteX29" fmla="*/ 7477125 w 7800975"/>
                          <a:gd name="connsiteY29" fmla="*/ 1779390 h 4389240"/>
                          <a:gd name="connsiteX30" fmla="*/ 7620000 w 7800975"/>
                          <a:gd name="connsiteY30" fmla="*/ 1550790 h 4389240"/>
                          <a:gd name="connsiteX31" fmla="*/ 7591425 w 7800975"/>
                          <a:gd name="connsiteY31" fmla="*/ 1407915 h 4389240"/>
                          <a:gd name="connsiteX0" fmla="*/ 0 w 7881406"/>
                          <a:gd name="connsiteY0" fmla="*/ 581025 h 4389240"/>
                          <a:gd name="connsiteX1" fmla="*/ 93836 w 7881406"/>
                          <a:gd name="connsiteY1" fmla="*/ 615255 h 4389240"/>
                          <a:gd name="connsiteX2" fmla="*/ 212017 w 7881406"/>
                          <a:gd name="connsiteY2" fmla="*/ 640928 h 4389240"/>
                          <a:gd name="connsiteX3" fmla="*/ 509056 w 7881406"/>
                          <a:gd name="connsiteY3" fmla="*/ 512565 h 4389240"/>
                          <a:gd name="connsiteX4" fmla="*/ 756706 w 7881406"/>
                          <a:gd name="connsiteY4" fmla="*/ 493515 h 4389240"/>
                          <a:gd name="connsiteX5" fmla="*/ 895349 w 7881406"/>
                          <a:gd name="connsiteY5" fmla="*/ 688701 h 4389240"/>
                          <a:gd name="connsiteX6" fmla="*/ 909106 w 7881406"/>
                          <a:gd name="connsiteY6" fmla="*/ 969765 h 4389240"/>
                          <a:gd name="connsiteX7" fmla="*/ 794806 w 7881406"/>
                          <a:gd name="connsiteY7" fmla="*/ 1379340 h 4389240"/>
                          <a:gd name="connsiteX8" fmla="*/ 994831 w 7881406"/>
                          <a:gd name="connsiteY8" fmla="*/ 1369815 h 4389240"/>
                          <a:gd name="connsiteX9" fmla="*/ 1308450 w 7881406"/>
                          <a:gd name="connsiteY9" fmla="*/ 982042 h 4389240"/>
                          <a:gd name="connsiteX10" fmla="*/ 1321855 w 7881406"/>
                          <a:gd name="connsiteY10" fmla="*/ 617191 h 4389240"/>
                          <a:gd name="connsiteX11" fmla="*/ 1385356 w 7881406"/>
                          <a:gd name="connsiteY11" fmla="*/ 350640 h 4389240"/>
                          <a:gd name="connsiteX12" fmla="*/ 2595031 w 7881406"/>
                          <a:gd name="connsiteY12" fmla="*/ 60053 h 4389240"/>
                          <a:gd name="connsiteX13" fmla="*/ 2991201 w 7881406"/>
                          <a:gd name="connsiteY13" fmla="*/ 0 h 4389240"/>
                          <a:gd name="connsiteX14" fmla="*/ 3582809 w 7881406"/>
                          <a:gd name="connsiteY14" fmla="*/ 73298 h 4389240"/>
                          <a:gd name="connsiteX15" fmla="*/ 4321879 w 7881406"/>
                          <a:gd name="connsiteY15" fmla="*/ 226665 h 4389240"/>
                          <a:gd name="connsiteX16" fmla="*/ 5033431 w 7881406"/>
                          <a:gd name="connsiteY16" fmla="*/ 531615 h 4389240"/>
                          <a:gd name="connsiteX17" fmla="*/ 5290606 w 7881406"/>
                          <a:gd name="connsiteY17" fmla="*/ 817365 h 4389240"/>
                          <a:gd name="connsiteX18" fmla="*/ 5709706 w 7881406"/>
                          <a:gd name="connsiteY18" fmla="*/ 2179440 h 4389240"/>
                          <a:gd name="connsiteX19" fmla="*/ 5928781 w 7881406"/>
                          <a:gd name="connsiteY19" fmla="*/ 3360540 h 4389240"/>
                          <a:gd name="connsiteX20" fmla="*/ 5881156 w 7881406"/>
                          <a:gd name="connsiteY20" fmla="*/ 3903465 h 4389240"/>
                          <a:gd name="connsiteX21" fmla="*/ 6100231 w 7881406"/>
                          <a:gd name="connsiteY21" fmla="*/ 4236840 h 4389240"/>
                          <a:gd name="connsiteX22" fmla="*/ 6557431 w 7881406"/>
                          <a:gd name="connsiteY22" fmla="*/ 4389240 h 4389240"/>
                          <a:gd name="connsiteX23" fmla="*/ 6805081 w 7881406"/>
                          <a:gd name="connsiteY23" fmla="*/ 4208265 h 4389240"/>
                          <a:gd name="connsiteX24" fmla="*/ 7062256 w 7881406"/>
                          <a:gd name="connsiteY24" fmla="*/ 3579615 h 4389240"/>
                          <a:gd name="connsiteX25" fmla="*/ 7224181 w 7881406"/>
                          <a:gd name="connsiteY25" fmla="*/ 3331965 h 4389240"/>
                          <a:gd name="connsiteX26" fmla="*/ 7852831 w 7881406"/>
                          <a:gd name="connsiteY26" fmla="*/ 2998590 h 4389240"/>
                          <a:gd name="connsiteX27" fmla="*/ 7881406 w 7881406"/>
                          <a:gd name="connsiteY27" fmla="*/ 2798565 h 4389240"/>
                          <a:gd name="connsiteX28" fmla="*/ 7643281 w 7881406"/>
                          <a:gd name="connsiteY28" fmla="*/ 2198490 h 4389240"/>
                          <a:gd name="connsiteX29" fmla="*/ 7557556 w 7881406"/>
                          <a:gd name="connsiteY29" fmla="*/ 1779390 h 4389240"/>
                          <a:gd name="connsiteX30" fmla="*/ 7700431 w 7881406"/>
                          <a:gd name="connsiteY30" fmla="*/ 1550790 h 4389240"/>
                          <a:gd name="connsiteX31" fmla="*/ 7671856 w 7881406"/>
                          <a:gd name="connsiteY31" fmla="*/ 1407915 h 4389240"/>
                          <a:gd name="connsiteX0" fmla="*/ 0 w 7787570"/>
                          <a:gd name="connsiteY0" fmla="*/ 615255 h 4389240"/>
                          <a:gd name="connsiteX1" fmla="*/ 118181 w 7787570"/>
                          <a:gd name="connsiteY1" fmla="*/ 640928 h 4389240"/>
                          <a:gd name="connsiteX2" fmla="*/ 415220 w 7787570"/>
                          <a:gd name="connsiteY2" fmla="*/ 512565 h 4389240"/>
                          <a:gd name="connsiteX3" fmla="*/ 662870 w 7787570"/>
                          <a:gd name="connsiteY3" fmla="*/ 493515 h 4389240"/>
                          <a:gd name="connsiteX4" fmla="*/ 801513 w 7787570"/>
                          <a:gd name="connsiteY4" fmla="*/ 688701 h 4389240"/>
                          <a:gd name="connsiteX5" fmla="*/ 815270 w 7787570"/>
                          <a:gd name="connsiteY5" fmla="*/ 969765 h 4389240"/>
                          <a:gd name="connsiteX6" fmla="*/ 700970 w 7787570"/>
                          <a:gd name="connsiteY6" fmla="*/ 1379340 h 4389240"/>
                          <a:gd name="connsiteX7" fmla="*/ 900995 w 7787570"/>
                          <a:gd name="connsiteY7" fmla="*/ 1369815 h 4389240"/>
                          <a:gd name="connsiteX8" fmla="*/ 1214614 w 7787570"/>
                          <a:gd name="connsiteY8" fmla="*/ 982042 h 4389240"/>
                          <a:gd name="connsiteX9" fmla="*/ 1228019 w 7787570"/>
                          <a:gd name="connsiteY9" fmla="*/ 617191 h 4389240"/>
                          <a:gd name="connsiteX10" fmla="*/ 1291520 w 7787570"/>
                          <a:gd name="connsiteY10" fmla="*/ 350640 h 4389240"/>
                          <a:gd name="connsiteX11" fmla="*/ 2501195 w 7787570"/>
                          <a:gd name="connsiteY11" fmla="*/ 60053 h 4389240"/>
                          <a:gd name="connsiteX12" fmla="*/ 2897365 w 7787570"/>
                          <a:gd name="connsiteY12" fmla="*/ 0 h 4389240"/>
                          <a:gd name="connsiteX13" fmla="*/ 3488973 w 7787570"/>
                          <a:gd name="connsiteY13" fmla="*/ 73298 h 4389240"/>
                          <a:gd name="connsiteX14" fmla="*/ 4228043 w 7787570"/>
                          <a:gd name="connsiteY14" fmla="*/ 226665 h 4389240"/>
                          <a:gd name="connsiteX15" fmla="*/ 4939595 w 7787570"/>
                          <a:gd name="connsiteY15" fmla="*/ 531615 h 4389240"/>
                          <a:gd name="connsiteX16" fmla="*/ 5196770 w 7787570"/>
                          <a:gd name="connsiteY16" fmla="*/ 817365 h 4389240"/>
                          <a:gd name="connsiteX17" fmla="*/ 5615870 w 7787570"/>
                          <a:gd name="connsiteY17" fmla="*/ 2179440 h 4389240"/>
                          <a:gd name="connsiteX18" fmla="*/ 5834945 w 7787570"/>
                          <a:gd name="connsiteY18" fmla="*/ 3360540 h 4389240"/>
                          <a:gd name="connsiteX19" fmla="*/ 5787320 w 7787570"/>
                          <a:gd name="connsiteY19" fmla="*/ 3903465 h 4389240"/>
                          <a:gd name="connsiteX20" fmla="*/ 6006395 w 7787570"/>
                          <a:gd name="connsiteY20" fmla="*/ 4236840 h 4389240"/>
                          <a:gd name="connsiteX21" fmla="*/ 6463595 w 7787570"/>
                          <a:gd name="connsiteY21" fmla="*/ 4389240 h 4389240"/>
                          <a:gd name="connsiteX22" fmla="*/ 6711245 w 7787570"/>
                          <a:gd name="connsiteY22" fmla="*/ 4208265 h 4389240"/>
                          <a:gd name="connsiteX23" fmla="*/ 6968420 w 7787570"/>
                          <a:gd name="connsiteY23" fmla="*/ 3579615 h 4389240"/>
                          <a:gd name="connsiteX24" fmla="*/ 7130345 w 7787570"/>
                          <a:gd name="connsiteY24" fmla="*/ 3331965 h 4389240"/>
                          <a:gd name="connsiteX25" fmla="*/ 7758995 w 7787570"/>
                          <a:gd name="connsiteY25" fmla="*/ 2998590 h 4389240"/>
                          <a:gd name="connsiteX26" fmla="*/ 7787570 w 7787570"/>
                          <a:gd name="connsiteY26" fmla="*/ 2798565 h 4389240"/>
                          <a:gd name="connsiteX27" fmla="*/ 7549445 w 7787570"/>
                          <a:gd name="connsiteY27" fmla="*/ 2198490 h 4389240"/>
                          <a:gd name="connsiteX28" fmla="*/ 7463720 w 7787570"/>
                          <a:gd name="connsiteY28" fmla="*/ 1779390 h 4389240"/>
                          <a:gd name="connsiteX29" fmla="*/ 7606595 w 7787570"/>
                          <a:gd name="connsiteY29" fmla="*/ 1550790 h 4389240"/>
                          <a:gd name="connsiteX30" fmla="*/ 7578020 w 7787570"/>
                          <a:gd name="connsiteY30" fmla="*/ 1407915 h 4389240"/>
                          <a:gd name="connsiteX0" fmla="*/ 0 w 7787570"/>
                          <a:gd name="connsiteY0" fmla="*/ 615255 h 4389240"/>
                          <a:gd name="connsiteX1" fmla="*/ 15152 w 7787570"/>
                          <a:gd name="connsiteY1" fmla="*/ 602178 h 4389240"/>
                          <a:gd name="connsiteX2" fmla="*/ 118181 w 7787570"/>
                          <a:gd name="connsiteY2" fmla="*/ 640928 h 4389240"/>
                          <a:gd name="connsiteX3" fmla="*/ 415220 w 7787570"/>
                          <a:gd name="connsiteY3" fmla="*/ 512565 h 4389240"/>
                          <a:gd name="connsiteX4" fmla="*/ 662870 w 7787570"/>
                          <a:gd name="connsiteY4" fmla="*/ 493515 h 4389240"/>
                          <a:gd name="connsiteX5" fmla="*/ 801513 w 7787570"/>
                          <a:gd name="connsiteY5" fmla="*/ 688701 h 4389240"/>
                          <a:gd name="connsiteX6" fmla="*/ 815270 w 7787570"/>
                          <a:gd name="connsiteY6" fmla="*/ 969765 h 4389240"/>
                          <a:gd name="connsiteX7" fmla="*/ 700970 w 7787570"/>
                          <a:gd name="connsiteY7" fmla="*/ 1379340 h 4389240"/>
                          <a:gd name="connsiteX8" fmla="*/ 900995 w 7787570"/>
                          <a:gd name="connsiteY8" fmla="*/ 1369815 h 4389240"/>
                          <a:gd name="connsiteX9" fmla="*/ 1214614 w 7787570"/>
                          <a:gd name="connsiteY9" fmla="*/ 982042 h 4389240"/>
                          <a:gd name="connsiteX10" fmla="*/ 1228019 w 7787570"/>
                          <a:gd name="connsiteY10" fmla="*/ 617191 h 4389240"/>
                          <a:gd name="connsiteX11" fmla="*/ 1291520 w 7787570"/>
                          <a:gd name="connsiteY11" fmla="*/ 350640 h 4389240"/>
                          <a:gd name="connsiteX12" fmla="*/ 2501195 w 7787570"/>
                          <a:gd name="connsiteY12" fmla="*/ 60053 h 4389240"/>
                          <a:gd name="connsiteX13" fmla="*/ 2897365 w 7787570"/>
                          <a:gd name="connsiteY13" fmla="*/ 0 h 4389240"/>
                          <a:gd name="connsiteX14" fmla="*/ 3488973 w 7787570"/>
                          <a:gd name="connsiteY14" fmla="*/ 73298 h 4389240"/>
                          <a:gd name="connsiteX15" fmla="*/ 4228043 w 7787570"/>
                          <a:gd name="connsiteY15" fmla="*/ 226665 h 4389240"/>
                          <a:gd name="connsiteX16" fmla="*/ 4939595 w 7787570"/>
                          <a:gd name="connsiteY16" fmla="*/ 531615 h 4389240"/>
                          <a:gd name="connsiteX17" fmla="*/ 5196770 w 7787570"/>
                          <a:gd name="connsiteY17" fmla="*/ 817365 h 4389240"/>
                          <a:gd name="connsiteX18" fmla="*/ 5615870 w 7787570"/>
                          <a:gd name="connsiteY18" fmla="*/ 2179440 h 4389240"/>
                          <a:gd name="connsiteX19" fmla="*/ 5834945 w 7787570"/>
                          <a:gd name="connsiteY19" fmla="*/ 3360540 h 4389240"/>
                          <a:gd name="connsiteX20" fmla="*/ 5787320 w 7787570"/>
                          <a:gd name="connsiteY20" fmla="*/ 3903465 h 4389240"/>
                          <a:gd name="connsiteX21" fmla="*/ 6006395 w 7787570"/>
                          <a:gd name="connsiteY21" fmla="*/ 4236840 h 4389240"/>
                          <a:gd name="connsiteX22" fmla="*/ 6463595 w 7787570"/>
                          <a:gd name="connsiteY22" fmla="*/ 4389240 h 4389240"/>
                          <a:gd name="connsiteX23" fmla="*/ 6711245 w 7787570"/>
                          <a:gd name="connsiteY23" fmla="*/ 4208265 h 4389240"/>
                          <a:gd name="connsiteX24" fmla="*/ 6968420 w 7787570"/>
                          <a:gd name="connsiteY24" fmla="*/ 3579615 h 4389240"/>
                          <a:gd name="connsiteX25" fmla="*/ 7130345 w 7787570"/>
                          <a:gd name="connsiteY25" fmla="*/ 3331965 h 4389240"/>
                          <a:gd name="connsiteX26" fmla="*/ 7758995 w 7787570"/>
                          <a:gd name="connsiteY26" fmla="*/ 2998590 h 4389240"/>
                          <a:gd name="connsiteX27" fmla="*/ 7787570 w 7787570"/>
                          <a:gd name="connsiteY27" fmla="*/ 2798565 h 4389240"/>
                          <a:gd name="connsiteX28" fmla="*/ 7549445 w 7787570"/>
                          <a:gd name="connsiteY28" fmla="*/ 2198490 h 4389240"/>
                          <a:gd name="connsiteX29" fmla="*/ 7463720 w 7787570"/>
                          <a:gd name="connsiteY29" fmla="*/ 1779390 h 4389240"/>
                          <a:gd name="connsiteX30" fmla="*/ 7606595 w 7787570"/>
                          <a:gd name="connsiteY30" fmla="*/ 1550790 h 4389240"/>
                          <a:gd name="connsiteX31" fmla="*/ 7578020 w 7787570"/>
                          <a:gd name="connsiteY31" fmla="*/ 1407915 h 4389240"/>
                          <a:gd name="connsiteX0" fmla="*/ 125603 w 7913173"/>
                          <a:gd name="connsiteY0" fmla="*/ 615255 h 4389240"/>
                          <a:gd name="connsiteX1" fmla="*/ 0 w 7913173"/>
                          <a:gd name="connsiteY1" fmla="*/ 525160 h 4389240"/>
                          <a:gd name="connsiteX2" fmla="*/ 243784 w 7913173"/>
                          <a:gd name="connsiteY2" fmla="*/ 640928 h 4389240"/>
                          <a:gd name="connsiteX3" fmla="*/ 540823 w 7913173"/>
                          <a:gd name="connsiteY3" fmla="*/ 512565 h 4389240"/>
                          <a:gd name="connsiteX4" fmla="*/ 788473 w 7913173"/>
                          <a:gd name="connsiteY4" fmla="*/ 493515 h 4389240"/>
                          <a:gd name="connsiteX5" fmla="*/ 927116 w 7913173"/>
                          <a:gd name="connsiteY5" fmla="*/ 688701 h 4389240"/>
                          <a:gd name="connsiteX6" fmla="*/ 940873 w 7913173"/>
                          <a:gd name="connsiteY6" fmla="*/ 969765 h 4389240"/>
                          <a:gd name="connsiteX7" fmla="*/ 826573 w 7913173"/>
                          <a:gd name="connsiteY7" fmla="*/ 1379340 h 4389240"/>
                          <a:gd name="connsiteX8" fmla="*/ 1026598 w 7913173"/>
                          <a:gd name="connsiteY8" fmla="*/ 1369815 h 4389240"/>
                          <a:gd name="connsiteX9" fmla="*/ 1340217 w 7913173"/>
                          <a:gd name="connsiteY9" fmla="*/ 982042 h 4389240"/>
                          <a:gd name="connsiteX10" fmla="*/ 1353622 w 7913173"/>
                          <a:gd name="connsiteY10" fmla="*/ 617191 h 4389240"/>
                          <a:gd name="connsiteX11" fmla="*/ 1417123 w 7913173"/>
                          <a:gd name="connsiteY11" fmla="*/ 350640 h 4389240"/>
                          <a:gd name="connsiteX12" fmla="*/ 2626798 w 7913173"/>
                          <a:gd name="connsiteY12" fmla="*/ 60053 h 4389240"/>
                          <a:gd name="connsiteX13" fmla="*/ 3022968 w 7913173"/>
                          <a:gd name="connsiteY13" fmla="*/ 0 h 4389240"/>
                          <a:gd name="connsiteX14" fmla="*/ 3614576 w 7913173"/>
                          <a:gd name="connsiteY14" fmla="*/ 73298 h 4389240"/>
                          <a:gd name="connsiteX15" fmla="*/ 4353646 w 7913173"/>
                          <a:gd name="connsiteY15" fmla="*/ 226665 h 4389240"/>
                          <a:gd name="connsiteX16" fmla="*/ 5065198 w 7913173"/>
                          <a:gd name="connsiteY16" fmla="*/ 531615 h 4389240"/>
                          <a:gd name="connsiteX17" fmla="*/ 5322373 w 7913173"/>
                          <a:gd name="connsiteY17" fmla="*/ 817365 h 4389240"/>
                          <a:gd name="connsiteX18" fmla="*/ 5741473 w 7913173"/>
                          <a:gd name="connsiteY18" fmla="*/ 2179440 h 4389240"/>
                          <a:gd name="connsiteX19" fmla="*/ 5960548 w 7913173"/>
                          <a:gd name="connsiteY19" fmla="*/ 3360540 h 4389240"/>
                          <a:gd name="connsiteX20" fmla="*/ 5912923 w 7913173"/>
                          <a:gd name="connsiteY20" fmla="*/ 3903465 h 4389240"/>
                          <a:gd name="connsiteX21" fmla="*/ 6131998 w 7913173"/>
                          <a:gd name="connsiteY21" fmla="*/ 4236840 h 4389240"/>
                          <a:gd name="connsiteX22" fmla="*/ 6589198 w 7913173"/>
                          <a:gd name="connsiteY22" fmla="*/ 4389240 h 4389240"/>
                          <a:gd name="connsiteX23" fmla="*/ 6836848 w 7913173"/>
                          <a:gd name="connsiteY23" fmla="*/ 4208265 h 4389240"/>
                          <a:gd name="connsiteX24" fmla="*/ 7094023 w 7913173"/>
                          <a:gd name="connsiteY24" fmla="*/ 3579615 h 4389240"/>
                          <a:gd name="connsiteX25" fmla="*/ 7255948 w 7913173"/>
                          <a:gd name="connsiteY25" fmla="*/ 3331965 h 4389240"/>
                          <a:gd name="connsiteX26" fmla="*/ 7884598 w 7913173"/>
                          <a:gd name="connsiteY26" fmla="*/ 2998590 h 4389240"/>
                          <a:gd name="connsiteX27" fmla="*/ 7913173 w 7913173"/>
                          <a:gd name="connsiteY27" fmla="*/ 2798565 h 4389240"/>
                          <a:gd name="connsiteX28" fmla="*/ 7675048 w 7913173"/>
                          <a:gd name="connsiteY28" fmla="*/ 2198490 h 4389240"/>
                          <a:gd name="connsiteX29" fmla="*/ 7589323 w 7913173"/>
                          <a:gd name="connsiteY29" fmla="*/ 1779390 h 4389240"/>
                          <a:gd name="connsiteX30" fmla="*/ 7732198 w 7913173"/>
                          <a:gd name="connsiteY30" fmla="*/ 1550790 h 4389240"/>
                          <a:gd name="connsiteX31" fmla="*/ 7703623 w 7913173"/>
                          <a:gd name="connsiteY31" fmla="*/ 1407915 h 4389240"/>
                          <a:gd name="connsiteX0" fmla="*/ 0 w 8263457"/>
                          <a:gd name="connsiteY0" fmla="*/ 1077360 h 4389240"/>
                          <a:gd name="connsiteX1" fmla="*/ 350284 w 8263457"/>
                          <a:gd name="connsiteY1" fmla="*/ 525160 h 4389240"/>
                          <a:gd name="connsiteX2" fmla="*/ 594068 w 8263457"/>
                          <a:gd name="connsiteY2" fmla="*/ 640928 h 4389240"/>
                          <a:gd name="connsiteX3" fmla="*/ 891107 w 8263457"/>
                          <a:gd name="connsiteY3" fmla="*/ 512565 h 4389240"/>
                          <a:gd name="connsiteX4" fmla="*/ 1138757 w 8263457"/>
                          <a:gd name="connsiteY4" fmla="*/ 493515 h 4389240"/>
                          <a:gd name="connsiteX5" fmla="*/ 1277400 w 8263457"/>
                          <a:gd name="connsiteY5" fmla="*/ 688701 h 4389240"/>
                          <a:gd name="connsiteX6" fmla="*/ 1291157 w 8263457"/>
                          <a:gd name="connsiteY6" fmla="*/ 969765 h 4389240"/>
                          <a:gd name="connsiteX7" fmla="*/ 1176857 w 8263457"/>
                          <a:gd name="connsiteY7" fmla="*/ 1379340 h 4389240"/>
                          <a:gd name="connsiteX8" fmla="*/ 1376882 w 8263457"/>
                          <a:gd name="connsiteY8" fmla="*/ 1369815 h 4389240"/>
                          <a:gd name="connsiteX9" fmla="*/ 1690501 w 8263457"/>
                          <a:gd name="connsiteY9" fmla="*/ 982042 h 4389240"/>
                          <a:gd name="connsiteX10" fmla="*/ 1703906 w 8263457"/>
                          <a:gd name="connsiteY10" fmla="*/ 617191 h 4389240"/>
                          <a:gd name="connsiteX11" fmla="*/ 1767407 w 8263457"/>
                          <a:gd name="connsiteY11" fmla="*/ 350640 h 4389240"/>
                          <a:gd name="connsiteX12" fmla="*/ 2977082 w 8263457"/>
                          <a:gd name="connsiteY12" fmla="*/ 60053 h 4389240"/>
                          <a:gd name="connsiteX13" fmla="*/ 3373252 w 8263457"/>
                          <a:gd name="connsiteY13" fmla="*/ 0 h 4389240"/>
                          <a:gd name="connsiteX14" fmla="*/ 3964860 w 8263457"/>
                          <a:gd name="connsiteY14" fmla="*/ 73298 h 4389240"/>
                          <a:gd name="connsiteX15" fmla="*/ 4703930 w 8263457"/>
                          <a:gd name="connsiteY15" fmla="*/ 226665 h 4389240"/>
                          <a:gd name="connsiteX16" fmla="*/ 5415482 w 8263457"/>
                          <a:gd name="connsiteY16" fmla="*/ 531615 h 4389240"/>
                          <a:gd name="connsiteX17" fmla="*/ 5672657 w 8263457"/>
                          <a:gd name="connsiteY17" fmla="*/ 817365 h 4389240"/>
                          <a:gd name="connsiteX18" fmla="*/ 6091757 w 8263457"/>
                          <a:gd name="connsiteY18" fmla="*/ 2179440 h 4389240"/>
                          <a:gd name="connsiteX19" fmla="*/ 6310832 w 8263457"/>
                          <a:gd name="connsiteY19" fmla="*/ 3360540 h 4389240"/>
                          <a:gd name="connsiteX20" fmla="*/ 6263207 w 8263457"/>
                          <a:gd name="connsiteY20" fmla="*/ 3903465 h 4389240"/>
                          <a:gd name="connsiteX21" fmla="*/ 6482282 w 8263457"/>
                          <a:gd name="connsiteY21" fmla="*/ 4236840 h 4389240"/>
                          <a:gd name="connsiteX22" fmla="*/ 6939482 w 8263457"/>
                          <a:gd name="connsiteY22" fmla="*/ 4389240 h 4389240"/>
                          <a:gd name="connsiteX23" fmla="*/ 7187132 w 8263457"/>
                          <a:gd name="connsiteY23" fmla="*/ 4208265 h 4389240"/>
                          <a:gd name="connsiteX24" fmla="*/ 7444307 w 8263457"/>
                          <a:gd name="connsiteY24" fmla="*/ 3579615 h 4389240"/>
                          <a:gd name="connsiteX25" fmla="*/ 7606232 w 8263457"/>
                          <a:gd name="connsiteY25" fmla="*/ 3331965 h 4389240"/>
                          <a:gd name="connsiteX26" fmla="*/ 8234882 w 8263457"/>
                          <a:gd name="connsiteY26" fmla="*/ 2998590 h 4389240"/>
                          <a:gd name="connsiteX27" fmla="*/ 8263457 w 8263457"/>
                          <a:gd name="connsiteY27" fmla="*/ 2798565 h 4389240"/>
                          <a:gd name="connsiteX28" fmla="*/ 8025332 w 8263457"/>
                          <a:gd name="connsiteY28" fmla="*/ 2198490 h 4389240"/>
                          <a:gd name="connsiteX29" fmla="*/ 7939607 w 8263457"/>
                          <a:gd name="connsiteY29" fmla="*/ 1779390 h 4389240"/>
                          <a:gd name="connsiteX30" fmla="*/ 8082482 w 8263457"/>
                          <a:gd name="connsiteY30" fmla="*/ 1550790 h 4389240"/>
                          <a:gd name="connsiteX31" fmla="*/ 8053907 w 8263457"/>
                          <a:gd name="connsiteY31" fmla="*/ 1407915 h 4389240"/>
                          <a:gd name="connsiteX0" fmla="*/ 0 w 7913173"/>
                          <a:gd name="connsiteY0" fmla="*/ 525160 h 4389240"/>
                          <a:gd name="connsiteX1" fmla="*/ 243784 w 7913173"/>
                          <a:gd name="connsiteY1" fmla="*/ 640928 h 4389240"/>
                          <a:gd name="connsiteX2" fmla="*/ 540823 w 7913173"/>
                          <a:gd name="connsiteY2" fmla="*/ 512565 h 4389240"/>
                          <a:gd name="connsiteX3" fmla="*/ 788473 w 7913173"/>
                          <a:gd name="connsiteY3" fmla="*/ 493515 h 4389240"/>
                          <a:gd name="connsiteX4" fmla="*/ 927116 w 7913173"/>
                          <a:gd name="connsiteY4" fmla="*/ 688701 h 4389240"/>
                          <a:gd name="connsiteX5" fmla="*/ 940873 w 7913173"/>
                          <a:gd name="connsiteY5" fmla="*/ 969765 h 4389240"/>
                          <a:gd name="connsiteX6" fmla="*/ 826573 w 7913173"/>
                          <a:gd name="connsiteY6" fmla="*/ 1379340 h 4389240"/>
                          <a:gd name="connsiteX7" fmla="*/ 1026598 w 7913173"/>
                          <a:gd name="connsiteY7" fmla="*/ 1369815 h 4389240"/>
                          <a:gd name="connsiteX8" fmla="*/ 1340217 w 7913173"/>
                          <a:gd name="connsiteY8" fmla="*/ 982042 h 4389240"/>
                          <a:gd name="connsiteX9" fmla="*/ 1353622 w 7913173"/>
                          <a:gd name="connsiteY9" fmla="*/ 617191 h 4389240"/>
                          <a:gd name="connsiteX10" fmla="*/ 1417123 w 7913173"/>
                          <a:gd name="connsiteY10" fmla="*/ 350640 h 4389240"/>
                          <a:gd name="connsiteX11" fmla="*/ 2626798 w 7913173"/>
                          <a:gd name="connsiteY11" fmla="*/ 60053 h 4389240"/>
                          <a:gd name="connsiteX12" fmla="*/ 3022968 w 7913173"/>
                          <a:gd name="connsiteY12" fmla="*/ 0 h 4389240"/>
                          <a:gd name="connsiteX13" fmla="*/ 3614576 w 7913173"/>
                          <a:gd name="connsiteY13" fmla="*/ 73298 h 4389240"/>
                          <a:gd name="connsiteX14" fmla="*/ 4353646 w 7913173"/>
                          <a:gd name="connsiteY14" fmla="*/ 226665 h 4389240"/>
                          <a:gd name="connsiteX15" fmla="*/ 5065198 w 7913173"/>
                          <a:gd name="connsiteY15" fmla="*/ 531615 h 4389240"/>
                          <a:gd name="connsiteX16" fmla="*/ 5322373 w 7913173"/>
                          <a:gd name="connsiteY16" fmla="*/ 817365 h 4389240"/>
                          <a:gd name="connsiteX17" fmla="*/ 5741473 w 7913173"/>
                          <a:gd name="connsiteY17" fmla="*/ 2179440 h 4389240"/>
                          <a:gd name="connsiteX18" fmla="*/ 5960548 w 7913173"/>
                          <a:gd name="connsiteY18" fmla="*/ 3360540 h 4389240"/>
                          <a:gd name="connsiteX19" fmla="*/ 5912923 w 7913173"/>
                          <a:gd name="connsiteY19" fmla="*/ 3903465 h 4389240"/>
                          <a:gd name="connsiteX20" fmla="*/ 6131998 w 7913173"/>
                          <a:gd name="connsiteY20" fmla="*/ 4236840 h 4389240"/>
                          <a:gd name="connsiteX21" fmla="*/ 6589198 w 7913173"/>
                          <a:gd name="connsiteY21" fmla="*/ 4389240 h 4389240"/>
                          <a:gd name="connsiteX22" fmla="*/ 6836848 w 7913173"/>
                          <a:gd name="connsiteY22" fmla="*/ 4208265 h 4389240"/>
                          <a:gd name="connsiteX23" fmla="*/ 7094023 w 7913173"/>
                          <a:gd name="connsiteY23" fmla="*/ 3579615 h 4389240"/>
                          <a:gd name="connsiteX24" fmla="*/ 7255948 w 7913173"/>
                          <a:gd name="connsiteY24" fmla="*/ 3331965 h 4389240"/>
                          <a:gd name="connsiteX25" fmla="*/ 7884598 w 7913173"/>
                          <a:gd name="connsiteY25" fmla="*/ 2998590 h 4389240"/>
                          <a:gd name="connsiteX26" fmla="*/ 7913173 w 7913173"/>
                          <a:gd name="connsiteY26" fmla="*/ 2798565 h 4389240"/>
                          <a:gd name="connsiteX27" fmla="*/ 7675048 w 7913173"/>
                          <a:gd name="connsiteY27" fmla="*/ 2198490 h 4389240"/>
                          <a:gd name="connsiteX28" fmla="*/ 7589323 w 7913173"/>
                          <a:gd name="connsiteY28" fmla="*/ 1779390 h 4389240"/>
                          <a:gd name="connsiteX29" fmla="*/ 7732198 w 7913173"/>
                          <a:gd name="connsiteY29" fmla="*/ 1550790 h 4389240"/>
                          <a:gd name="connsiteX30" fmla="*/ 7703623 w 7913173"/>
                          <a:gd name="connsiteY30" fmla="*/ 1407915 h 4389240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  <a:cxn ang="0">
                            <a:pos x="connsiteX12" y="connsiteY12"/>
                          </a:cxn>
                          <a:cxn ang="0">
                            <a:pos x="connsiteX13" y="connsiteY13"/>
                          </a:cxn>
                          <a:cxn ang="0">
                            <a:pos x="connsiteX14" y="connsiteY14"/>
                          </a:cxn>
                          <a:cxn ang="0">
                            <a:pos x="connsiteX15" y="connsiteY15"/>
                          </a:cxn>
                          <a:cxn ang="0">
                            <a:pos x="connsiteX16" y="connsiteY16"/>
                          </a:cxn>
                          <a:cxn ang="0">
                            <a:pos x="connsiteX17" y="connsiteY17"/>
                          </a:cxn>
                          <a:cxn ang="0">
                            <a:pos x="connsiteX18" y="connsiteY18"/>
                          </a:cxn>
                          <a:cxn ang="0">
                            <a:pos x="connsiteX19" y="connsiteY19"/>
                          </a:cxn>
                          <a:cxn ang="0">
                            <a:pos x="connsiteX20" y="connsiteY20"/>
                          </a:cxn>
                          <a:cxn ang="0">
                            <a:pos x="connsiteX21" y="connsiteY21"/>
                          </a:cxn>
                          <a:cxn ang="0">
                            <a:pos x="connsiteX22" y="connsiteY22"/>
                          </a:cxn>
                          <a:cxn ang="0">
                            <a:pos x="connsiteX23" y="connsiteY23"/>
                          </a:cxn>
                          <a:cxn ang="0">
                            <a:pos x="connsiteX24" y="connsiteY24"/>
                          </a:cxn>
                          <a:cxn ang="0">
                            <a:pos x="connsiteX25" y="connsiteY25"/>
                          </a:cxn>
                          <a:cxn ang="0">
                            <a:pos x="connsiteX26" y="connsiteY26"/>
                          </a:cxn>
                          <a:cxn ang="0">
                            <a:pos x="connsiteX27" y="connsiteY27"/>
                          </a:cxn>
                          <a:cxn ang="0">
                            <a:pos x="connsiteX28" y="connsiteY28"/>
                          </a:cxn>
                          <a:cxn ang="0">
                            <a:pos x="connsiteX29" y="connsiteY29"/>
                          </a:cxn>
                          <a:cxn ang="0">
                            <a:pos x="connsiteX30" y="connsiteY30"/>
                          </a:cxn>
                        </a:cxnLst>
                        <a:rect l="l" t="t" r="r" b="b"/>
                        <a:pathLst>
                          <a:path w="7913173" h="4389240">
                            <a:moveTo>
                              <a:pt x="0" y="525160"/>
                            </a:moveTo>
                            <a:lnTo>
                              <a:pt x="243784" y="640928"/>
                            </a:lnTo>
                            <a:lnTo>
                              <a:pt x="540823" y="512565"/>
                            </a:lnTo>
                            <a:lnTo>
                              <a:pt x="788473" y="493515"/>
                            </a:lnTo>
                            <a:lnTo>
                              <a:pt x="927116" y="688701"/>
                            </a:lnTo>
                            <a:lnTo>
                              <a:pt x="940873" y="969765"/>
                            </a:lnTo>
                            <a:lnTo>
                              <a:pt x="826573" y="1379340"/>
                            </a:lnTo>
                            <a:lnTo>
                              <a:pt x="1026598" y="1369815"/>
                            </a:lnTo>
                            <a:lnTo>
                              <a:pt x="1340217" y="982042"/>
                            </a:lnTo>
                            <a:lnTo>
                              <a:pt x="1353622" y="617191"/>
                            </a:lnTo>
                            <a:lnTo>
                              <a:pt x="1417123" y="350640"/>
                            </a:lnTo>
                            <a:lnTo>
                              <a:pt x="2626798" y="60053"/>
                            </a:lnTo>
                            <a:lnTo>
                              <a:pt x="3022968" y="0"/>
                            </a:lnTo>
                            <a:lnTo>
                              <a:pt x="3614576" y="73298"/>
                            </a:lnTo>
                            <a:lnTo>
                              <a:pt x="4353646" y="226665"/>
                            </a:lnTo>
                            <a:lnTo>
                              <a:pt x="5065198" y="531615"/>
                            </a:lnTo>
                            <a:lnTo>
                              <a:pt x="5322373" y="817365"/>
                            </a:lnTo>
                            <a:lnTo>
                              <a:pt x="5741473" y="2179440"/>
                            </a:lnTo>
                            <a:lnTo>
                              <a:pt x="5960548" y="3360540"/>
                            </a:lnTo>
                            <a:lnTo>
                              <a:pt x="5912923" y="3903465"/>
                            </a:lnTo>
                            <a:lnTo>
                              <a:pt x="6131998" y="4236840"/>
                            </a:lnTo>
                            <a:lnTo>
                              <a:pt x="6589198" y="4389240"/>
                            </a:lnTo>
                            <a:lnTo>
                              <a:pt x="6836848" y="4208265"/>
                            </a:lnTo>
                            <a:lnTo>
                              <a:pt x="7094023" y="3579615"/>
                            </a:lnTo>
                            <a:lnTo>
                              <a:pt x="7255948" y="3331965"/>
                            </a:lnTo>
                            <a:lnTo>
                              <a:pt x="7884598" y="2998590"/>
                            </a:lnTo>
                            <a:lnTo>
                              <a:pt x="7913173" y="2798565"/>
                            </a:lnTo>
                            <a:lnTo>
                              <a:pt x="7675048" y="2198490"/>
                            </a:lnTo>
                            <a:lnTo>
                              <a:pt x="7589323" y="1779390"/>
                            </a:lnTo>
                            <a:lnTo>
                              <a:pt x="7732198" y="1550790"/>
                            </a:lnTo>
                            <a:lnTo>
                              <a:pt x="7703623" y="1407915"/>
                            </a:lnTo>
                          </a:path>
                        </a:pathLst>
                      </a:custGeom>
                      <a:noFill/>
                      <a:ln w="28575">
                        <a:solidFill>
                          <a:srgbClr val="00B0F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  <xdr:sp macro="" textlink="">
                    <xdr:nvSpPr>
                      <xdr:cNvPr id="12" name="자유형: 도형 11">
                        <a:extLst>
                          <a:ext uri="{FF2B5EF4-FFF2-40B4-BE49-F238E27FC236}">
                            <a16:creationId xmlns:a16="http://schemas.microsoft.com/office/drawing/2014/main" id="{5F2AD305-52FC-411F-9CD0-518CD0A79304}"/>
                          </a:ext>
                        </a:extLst>
                      </xdr:cNvPr>
                      <xdr:cNvSpPr/>
                    </xdr:nvSpPr>
                    <xdr:spPr>
                      <a:xfrm>
                        <a:off x="6229350" y="3238500"/>
                        <a:ext cx="2276475" cy="3657600"/>
                      </a:xfrm>
                      <a:custGeom>
                        <a:avLst/>
                        <a:gdLst>
                          <a:gd name="connsiteX0" fmla="*/ 0 w 2276475"/>
                          <a:gd name="connsiteY0" fmla="*/ 657225 h 3657600"/>
                          <a:gd name="connsiteX1" fmla="*/ 400050 w 2276475"/>
                          <a:gd name="connsiteY1" fmla="*/ 95250 h 3657600"/>
                          <a:gd name="connsiteX2" fmla="*/ 600075 w 2276475"/>
                          <a:gd name="connsiteY2" fmla="*/ 0 h 3657600"/>
                          <a:gd name="connsiteX3" fmla="*/ 800100 w 2276475"/>
                          <a:gd name="connsiteY3" fmla="*/ 142875 h 3657600"/>
                          <a:gd name="connsiteX4" fmla="*/ 866775 w 2276475"/>
                          <a:gd name="connsiteY4" fmla="*/ 571500 h 3657600"/>
                          <a:gd name="connsiteX5" fmla="*/ 1752600 w 2276475"/>
                          <a:gd name="connsiteY5" fmla="*/ 1495425 h 3657600"/>
                          <a:gd name="connsiteX6" fmla="*/ 2114550 w 2276475"/>
                          <a:gd name="connsiteY6" fmla="*/ 1847850 h 3657600"/>
                          <a:gd name="connsiteX7" fmla="*/ 2066925 w 2276475"/>
                          <a:gd name="connsiteY7" fmla="*/ 2295525 h 3657600"/>
                          <a:gd name="connsiteX8" fmla="*/ 2276475 w 2276475"/>
                          <a:gd name="connsiteY8" fmla="*/ 3228975 h 3657600"/>
                          <a:gd name="connsiteX9" fmla="*/ 2114550 w 2276475"/>
                          <a:gd name="connsiteY9" fmla="*/ 3419475 h 3657600"/>
                          <a:gd name="connsiteX10" fmla="*/ 1838325 w 2276475"/>
                          <a:gd name="connsiteY10" fmla="*/ 3600450 h 3657600"/>
                          <a:gd name="connsiteX11" fmla="*/ 1171575 w 2276475"/>
                          <a:gd name="connsiteY11" fmla="*/ 3657600 h 3657600"/>
                          <a:gd name="connsiteX12" fmla="*/ 1047750 w 2276475"/>
                          <a:gd name="connsiteY12" fmla="*/ 3562350 h 3657600"/>
                          <a:gd name="connsiteX13" fmla="*/ 866775 w 2276475"/>
                          <a:gd name="connsiteY13" fmla="*/ 2466975 h 3657600"/>
                          <a:gd name="connsiteX14" fmla="*/ 628650 w 2276475"/>
                          <a:gd name="connsiteY14" fmla="*/ 1543050 h 3657600"/>
                          <a:gd name="connsiteX15" fmla="*/ 485775 w 2276475"/>
                          <a:gd name="connsiteY15" fmla="*/ 1123950 h 3657600"/>
                          <a:gd name="connsiteX16" fmla="*/ 314325 w 2276475"/>
                          <a:gd name="connsiteY16" fmla="*/ 885825 h 3657600"/>
                          <a:gd name="connsiteX17" fmla="*/ 0 w 2276475"/>
                          <a:gd name="connsiteY17" fmla="*/ 657225 h 3657600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  <a:cxn ang="0">
                            <a:pos x="connsiteX8" y="connsiteY8"/>
                          </a:cxn>
                          <a:cxn ang="0">
                            <a:pos x="connsiteX9" y="connsiteY9"/>
                          </a:cxn>
                          <a:cxn ang="0">
                            <a:pos x="connsiteX10" y="connsiteY10"/>
                          </a:cxn>
                          <a:cxn ang="0">
                            <a:pos x="connsiteX11" y="connsiteY11"/>
                          </a:cxn>
                          <a:cxn ang="0">
                            <a:pos x="connsiteX12" y="connsiteY12"/>
                          </a:cxn>
                          <a:cxn ang="0">
                            <a:pos x="connsiteX13" y="connsiteY13"/>
                          </a:cxn>
                          <a:cxn ang="0">
                            <a:pos x="connsiteX14" y="connsiteY14"/>
                          </a:cxn>
                          <a:cxn ang="0">
                            <a:pos x="connsiteX15" y="connsiteY15"/>
                          </a:cxn>
                          <a:cxn ang="0">
                            <a:pos x="connsiteX16" y="connsiteY16"/>
                          </a:cxn>
                          <a:cxn ang="0">
                            <a:pos x="connsiteX17" y="connsiteY17"/>
                          </a:cxn>
                        </a:cxnLst>
                        <a:rect l="l" t="t" r="r" b="b"/>
                        <a:pathLst>
                          <a:path w="2276475" h="3657600">
                            <a:moveTo>
                              <a:pt x="0" y="657225"/>
                            </a:moveTo>
                            <a:lnTo>
                              <a:pt x="400050" y="95250"/>
                            </a:lnTo>
                            <a:lnTo>
                              <a:pt x="600075" y="0"/>
                            </a:lnTo>
                            <a:lnTo>
                              <a:pt x="800100" y="142875"/>
                            </a:lnTo>
                            <a:lnTo>
                              <a:pt x="866775" y="571500"/>
                            </a:lnTo>
                            <a:lnTo>
                              <a:pt x="1752600" y="1495425"/>
                            </a:lnTo>
                            <a:lnTo>
                              <a:pt x="2114550" y="1847850"/>
                            </a:lnTo>
                            <a:lnTo>
                              <a:pt x="2066925" y="2295525"/>
                            </a:lnTo>
                            <a:lnTo>
                              <a:pt x="2276475" y="3228975"/>
                            </a:lnTo>
                            <a:lnTo>
                              <a:pt x="2114550" y="3419475"/>
                            </a:lnTo>
                            <a:lnTo>
                              <a:pt x="1838325" y="3600450"/>
                            </a:lnTo>
                            <a:lnTo>
                              <a:pt x="1171575" y="3657600"/>
                            </a:lnTo>
                            <a:lnTo>
                              <a:pt x="1047750" y="3562350"/>
                            </a:lnTo>
                            <a:lnTo>
                              <a:pt x="866775" y="2466975"/>
                            </a:lnTo>
                            <a:lnTo>
                              <a:pt x="628650" y="1543050"/>
                            </a:lnTo>
                            <a:lnTo>
                              <a:pt x="485775" y="1123950"/>
                            </a:lnTo>
                            <a:lnTo>
                              <a:pt x="314325" y="885825"/>
                            </a:lnTo>
                            <a:lnTo>
                              <a:pt x="0" y="657225"/>
                            </a:lnTo>
                            <a:close/>
                          </a:path>
                        </a:pathLst>
                      </a:custGeom>
                      <a:noFill/>
                      <a:ln w="28575">
                        <a:solidFill>
                          <a:srgbClr val="00B0F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  <xdr:sp macro="" textlink="">
                    <xdr:nvSpPr>
                      <xdr:cNvPr id="13" name="자유형: 도형 12">
                        <a:extLst>
                          <a:ext uri="{FF2B5EF4-FFF2-40B4-BE49-F238E27FC236}">
                            <a16:creationId xmlns:a16="http://schemas.microsoft.com/office/drawing/2014/main" id="{6D7555B0-D3F0-44E6-B9FC-CC8118D87022}"/>
                          </a:ext>
                        </a:extLst>
                      </xdr:cNvPr>
                      <xdr:cNvSpPr/>
                    </xdr:nvSpPr>
                    <xdr:spPr>
                      <a:xfrm>
                        <a:off x="7296150" y="7172325"/>
                        <a:ext cx="495300" cy="561975"/>
                      </a:xfrm>
                      <a:custGeom>
                        <a:avLst/>
                        <a:gdLst>
                          <a:gd name="connsiteX0" fmla="*/ 47625 w 495300"/>
                          <a:gd name="connsiteY0" fmla="*/ 85725 h 561975"/>
                          <a:gd name="connsiteX1" fmla="*/ 266700 w 495300"/>
                          <a:gd name="connsiteY1" fmla="*/ 0 h 561975"/>
                          <a:gd name="connsiteX2" fmla="*/ 495300 w 495300"/>
                          <a:gd name="connsiteY2" fmla="*/ 66675 h 561975"/>
                          <a:gd name="connsiteX3" fmla="*/ 428625 w 495300"/>
                          <a:gd name="connsiteY3" fmla="*/ 333375 h 561975"/>
                          <a:gd name="connsiteX4" fmla="*/ 276225 w 495300"/>
                          <a:gd name="connsiteY4" fmla="*/ 561975 h 561975"/>
                          <a:gd name="connsiteX5" fmla="*/ 66675 w 495300"/>
                          <a:gd name="connsiteY5" fmla="*/ 485775 h 561975"/>
                          <a:gd name="connsiteX6" fmla="*/ 0 w 495300"/>
                          <a:gd name="connsiteY6" fmla="*/ 161925 h 561975"/>
                          <a:gd name="connsiteX7" fmla="*/ 47625 w 495300"/>
                          <a:gd name="connsiteY7" fmla="*/ 85725 h 561975"/>
                        </a:gdLst>
                        <a:ahLst/>
                        <a:cxnLst>
                          <a:cxn ang="0">
                            <a:pos x="connsiteX0" y="connsiteY0"/>
                          </a:cxn>
                          <a:cxn ang="0">
                            <a:pos x="connsiteX1" y="connsiteY1"/>
                          </a:cxn>
                          <a:cxn ang="0">
                            <a:pos x="connsiteX2" y="connsiteY2"/>
                          </a:cxn>
                          <a:cxn ang="0">
                            <a:pos x="connsiteX3" y="connsiteY3"/>
                          </a:cxn>
                          <a:cxn ang="0">
                            <a:pos x="connsiteX4" y="connsiteY4"/>
                          </a:cxn>
                          <a:cxn ang="0">
                            <a:pos x="connsiteX5" y="connsiteY5"/>
                          </a:cxn>
                          <a:cxn ang="0">
                            <a:pos x="connsiteX6" y="connsiteY6"/>
                          </a:cxn>
                          <a:cxn ang="0">
                            <a:pos x="connsiteX7" y="connsiteY7"/>
                          </a:cxn>
                        </a:cxnLst>
                        <a:rect l="l" t="t" r="r" b="b"/>
                        <a:pathLst>
                          <a:path w="495300" h="561975">
                            <a:moveTo>
                              <a:pt x="47625" y="85725"/>
                            </a:moveTo>
                            <a:lnTo>
                              <a:pt x="266700" y="0"/>
                            </a:lnTo>
                            <a:lnTo>
                              <a:pt x="495300" y="66675"/>
                            </a:lnTo>
                            <a:lnTo>
                              <a:pt x="428625" y="333375"/>
                            </a:lnTo>
                            <a:lnTo>
                              <a:pt x="276225" y="561975"/>
                            </a:lnTo>
                            <a:lnTo>
                              <a:pt x="66675" y="485775"/>
                            </a:lnTo>
                            <a:lnTo>
                              <a:pt x="0" y="161925"/>
                            </a:lnTo>
                            <a:lnTo>
                              <a:pt x="47625" y="85725"/>
                            </a:lnTo>
                            <a:close/>
                          </a:path>
                        </a:pathLst>
                      </a:custGeom>
                      <a:noFill/>
                      <a:ln w="25400">
                        <a:solidFill>
                          <a:srgbClr val="00B0F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ko-KR" altLang="en-US" sz="1100"/>
                      </a:p>
                    </xdr:txBody>
                  </xdr:sp>
                </xdr:grpSp>
              </xdr:grpSp>
              <xdr:sp macro="" textlink="">
                <xdr:nvSpPr>
                  <xdr:cNvPr id="18" name="자유형: 도형 17">
                    <a:extLst>
                      <a:ext uri="{FF2B5EF4-FFF2-40B4-BE49-F238E27FC236}">
                        <a16:creationId xmlns:a16="http://schemas.microsoft.com/office/drawing/2014/main" id="{697635BD-F01B-4DBC-AF5A-F54B62506405}"/>
                      </a:ext>
                    </a:extLst>
                  </xdr:cNvPr>
                  <xdr:cNvSpPr/>
                </xdr:nvSpPr>
                <xdr:spPr>
                  <a:xfrm>
                    <a:off x="7419975" y="7239001"/>
                    <a:ext cx="285750" cy="390524"/>
                  </a:xfrm>
                  <a:custGeom>
                    <a:avLst/>
                    <a:gdLst>
                      <a:gd name="connsiteX0" fmla="*/ 28575 w 285750"/>
                      <a:gd name="connsiteY0" fmla="*/ 85725 h 390525"/>
                      <a:gd name="connsiteX1" fmla="*/ 0 w 285750"/>
                      <a:gd name="connsiteY1" fmla="*/ 276225 h 390525"/>
                      <a:gd name="connsiteX2" fmla="*/ 57150 w 285750"/>
                      <a:gd name="connsiteY2" fmla="*/ 390525 h 390525"/>
                      <a:gd name="connsiteX3" fmla="*/ 190500 w 285750"/>
                      <a:gd name="connsiteY3" fmla="*/ 342900 h 390525"/>
                      <a:gd name="connsiteX4" fmla="*/ 285750 w 285750"/>
                      <a:gd name="connsiteY4" fmla="*/ 104775 h 390525"/>
                      <a:gd name="connsiteX5" fmla="*/ 228600 w 285750"/>
                      <a:gd name="connsiteY5" fmla="*/ 0 h 390525"/>
                      <a:gd name="connsiteX6" fmla="*/ 85725 w 285750"/>
                      <a:gd name="connsiteY6" fmla="*/ 28575 h 39052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  <a:cxn ang="0">
                        <a:pos x="connsiteX2" y="connsiteY2"/>
                      </a:cxn>
                      <a:cxn ang="0">
                        <a:pos x="connsiteX3" y="connsiteY3"/>
                      </a:cxn>
                      <a:cxn ang="0">
                        <a:pos x="connsiteX4" y="connsiteY4"/>
                      </a:cxn>
                      <a:cxn ang="0">
                        <a:pos x="connsiteX5" y="connsiteY5"/>
                      </a:cxn>
                      <a:cxn ang="0">
                        <a:pos x="connsiteX6" y="connsiteY6"/>
                      </a:cxn>
                    </a:cxnLst>
                    <a:rect l="l" t="t" r="r" b="b"/>
                    <a:pathLst>
                      <a:path w="285750" h="390525">
                        <a:moveTo>
                          <a:pt x="28575" y="85725"/>
                        </a:moveTo>
                        <a:lnTo>
                          <a:pt x="0" y="276225"/>
                        </a:lnTo>
                        <a:lnTo>
                          <a:pt x="57150" y="390525"/>
                        </a:lnTo>
                        <a:lnTo>
                          <a:pt x="190500" y="342900"/>
                        </a:lnTo>
                        <a:lnTo>
                          <a:pt x="285750" y="104775"/>
                        </a:lnTo>
                        <a:lnTo>
                          <a:pt x="228600" y="0"/>
                        </a:lnTo>
                        <a:lnTo>
                          <a:pt x="85725" y="28575"/>
                        </a:lnTo>
                      </a:path>
                    </a:pathLst>
                  </a:custGeom>
                  <a:pattFill prst="solidDmnd">
                    <a:fgClr>
                      <a:srgbClr val="00B050"/>
                    </a:fgClr>
                    <a:bgClr>
                      <a:schemeClr val="bg1"/>
                    </a:bgClr>
                  </a:pattFill>
                  <a:ln w="25400">
                    <a:solidFill>
                      <a:srgbClr val="FFFF0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ko-KR" altLang="en-US" sz="1100"/>
                  </a:p>
                </xdr:txBody>
              </xdr:sp>
            </xdr:grpSp>
            <xdr:sp macro="" textlink="">
              <xdr:nvSpPr>
                <xdr:cNvPr id="29" name="TextBox 28">
                  <a:extLst>
                    <a:ext uri="{FF2B5EF4-FFF2-40B4-BE49-F238E27FC236}">
                      <a16:creationId xmlns:a16="http://schemas.microsoft.com/office/drawing/2014/main" id="{7C0201D2-2788-4FC1-B0AF-A55A038294CA}"/>
                    </a:ext>
                  </a:extLst>
                </xdr:cNvPr>
                <xdr:cNvSpPr txBox="1"/>
              </xdr:nvSpPr>
              <xdr:spPr>
                <a:xfrm>
                  <a:off x="2809875" y="3400425"/>
                  <a:ext cx="1114425" cy="342900"/>
                </a:xfrm>
                <a:prstGeom prst="rect">
                  <a:avLst/>
                </a:prstGeom>
                <a:noFill/>
                <a:ln w="15875" cmpd="sng">
                  <a:solidFill>
                    <a:srgbClr val="00B0F0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en-US" altLang="ko-KR" sz="1600">
                      <a:solidFill>
                        <a:srgbClr val="00B0F0"/>
                      </a:solidFill>
                    </a:rPr>
                    <a:t>6,137</a:t>
                  </a:r>
                  <a:r>
                    <a:rPr lang="ko-KR" altLang="en-US" sz="1600">
                      <a:solidFill>
                        <a:srgbClr val="00B0F0"/>
                      </a:solidFill>
                    </a:rPr>
                    <a:t>㎡</a:t>
                  </a:r>
                </a:p>
              </xdr:txBody>
            </xdr:sp>
            <xdr:cxnSp macro="">
              <xdr:nvCxnSpPr>
                <xdr:cNvPr id="31" name="직선 화살표 연결선 30">
                  <a:extLst>
                    <a:ext uri="{FF2B5EF4-FFF2-40B4-BE49-F238E27FC236}">
                      <a16:creationId xmlns:a16="http://schemas.microsoft.com/office/drawing/2014/main" id="{B60CE0E5-3306-4F29-91A8-F2D56E9E7060}"/>
                    </a:ext>
                  </a:extLst>
                </xdr:cNvPr>
                <xdr:cNvCxnSpPr/>
              </xdr:nvCxnSpPr>
              <xdr:spPr>
                <a:xfrm flipV="1">
                  <a:off x="3924300" y="3038476"/>
                  <a:ext cx="228600" cy="361949"/>
                </a:xfrm>
                <a:prstGeom prst="straightConnector1">
                  <a:avLst/>
                </a:prstGeom>
                <a:ln w="19050">
                  <a:solidFill>
                    <a:srgbClr val="00B0F0"/>
                  </a:solidFill>
                  <a:tailEnd type="triangle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35" name="TextBox 34">
                <a:extLst>
                  <a:ext uri="{FF2B5EF4-FFF2-40B4-BE49-F238E27FC236}">
                    <a16:creationId xmlns:a16="http://schemas.microsoft.com/office/drawing/2014/main" id="{D348B492-0EBE-43B9-8AB0-B0B1ACACB408}"/>
                  </a:ext>
                </a:extLst>
              </xdr:cNvPr>
              <xdr:cNvSpPr txBox="1"/>
            </xdr:nvSpPr>
            <xdr:spPr>
              <a:xfrm>
                <a:off x="2047875" y="1943100"/>
                <a:ext cx="1228725" cy="323850"/>
              </a:xfrm>
              <a:prstGeom prst="rect">
                <a:avLst/>
              </a:prstGeom>
              <a:noFill/>
              <a:ln w="19050" cmpd="sng">
                <a:solidFill>
                  <a:srgbClr val="FF0000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en-US" altLang="ko-KR" sz="1600">
                    <a:solidFill>
                      <a:srgbClr val="FF0000"/>
                    </a:solidFill>
                  </a:rPr>
                  <a:t>1,446m</a:t>
                </a:r>
                <a:endParaRPr lang="ko-KR" altLang="en-US" sz="1600">
                  <a:solidFill>
                    <a:srgbClr val="FF0000"/>
                  </a:solidFill>
                </a:endParaRPr>
              </a:p>
            </xdr:txBody>
          </xdr:sp>
          <xdr:cxnSp macro="">
            <xdr:nvCxnSpPr>
              <xdr:cNvPr id="37" name="직선 화살표 연결선 36">
                <a:extLst>
                  <a:ext uri="{FF2B5EF4-FFF2-40B4-BE49-F238E27FC236}">
                    <a16:creationId xmlns:a16="http://schemas.microsoft.com/office/drawing/2014/main" id="{526F635D-8AD6-4738-8785-D97389B75AAA}"/>
                  </a:ext>
                </a:extLst>
              </xdr:cNvPr>
              <xdr:cNvCxnSpPr/>
            </xdr:nvCxnSpPr>
            <xdr:spPr>
              <a:xfrm>
                <a:off x="3276600" y="2266950"/>
                <a:ext cx="466725" cy="142875"/>
              </a:xfrm>
              <a:prstGeom prst="straightConnector1">
                <a:avLst/>
              </a:prstGeom>
              <a:ln w="19050">
                <a:solidFill>
                  <a:srgbClr val="FF0000"/>
                </a:solidFill>
                <a:tailEnd type="triangle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847A02F3-F71F-41FA-B9BD-72B156F8F58E}"/>
                </a:ext>
              </a:extLst>
            </xdr:cNvPr>
            <xdr:cNvSpPr txBox="1"/>
          </xdr:nvSpPr>
          <xdr:spPr>
            <a:xfrm>
              <a:off x="9087443" y="5621654"/>
              <a:ext cx="1019175" cy="371475"/>
            </a:xfrm>
            <a:prstGeom prst="rect">
              <a:avLst/>
            </a:prstGeom>
            <a:noFill/>
            <a:ln w="15875" cmpd="sng">
              <a:solidFill>
                <a:srgbClr val="FFFF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altLang="ko-KR" sz="1600">
                  <a:solidFill>
                    <a:srgbClr val="FFFF00"/>
                  </a:solidFill>
                </a:rPr>
                <a:t>150</a:t>
              </a:r>
              <a:r>
                <a:rPr lang="ko-KR" altLang="en-US" sz="1600">
                  <a:solidFill>
                    <a:srgbClr val="FFFF00"/>
                  </a:solidFill>
                </a:rPr>
                <a:t>㎡</a:t>
              </a:r>
            </a:p>
          </xdr:txBody>
        </xdr:sp>
        <xdr:cxnSp macro="">
          <xdr:nvCxnSpPr>
            <xdr:cNvPr id="42" name="직선 화살표 연결선 41">
              <a:extLst>
                <a:ext uri="{FF2B5EF4-FFF2-40B4-BE49-F238E27FC236}">
                  <a16:creationId xmlns:a16="http://schemas.microsoft.com/office/drawing/2014/main" id="{38E90387-0031-43BE-9057-FDDCA1A140A3}"/>
                </a:ext>
              </a:extLst>
            </xdr:cNvPr>
            <xdr:cNvCxnSpPr>
              <a:cxnSpLocks/>
            </xdr:cNvCxnSpPr>
          </xdr:nvCxnSpPr>
          <xdr:spPr>
            <a:xfrm flipH="1">
              <a:off x="7629962" y="5631179"/>
              <a:ext cx="1447956" cy="326641"/>
            </a:xfrm>
            <a:prstGeom prst="straightConnector1">
              <a:avLst/>
            </a:prstGeom>
            <a:ln w="15875">
              <a:solidFill>
                <a:srgbClr val="FFFF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27EE9566-D3D5-4C46-81D9-B782646DE9AE}"/>
              </a:ext>
            </a:extLst>
          </xdr:cNvPr>
          <xdr:cNvSpPr txBox="1"/>
        </xdr:nvSpPr>
        <xdr:spPr>
          <a:xfrm>
            <a:off x="5194789" y="4220308"/>
            <a:ext cx="820615" cy="351692"/>
          </a:xfrm>
          <a:prstGeom prst="rect">
            <a:avLst/>
          </a:prstGeom>
          <a:noFill/>
          <a:ln w="19050" cmpd="sng">
            <a:solidFill>
              <a:srgbClr val="7030A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altLang="ko-KR" sz="1400">
                <a:solidFill>
                  <a:srgbClr val="7030A0"/>
                </a:solidFill>
              </a:rPr>
              <a:t>1,832</a:t>
            </a:r>
            <a:r>
              <a:rPr lang="ko-KR" altLang="en-US" sz="1400">
                <a:solidFill>
                  <a:srgbClr val="7030A0"/>
                </a:solidFill>
              </a:rPr>
              <a:t>㎡</a:t>
            </a:r>
          </a:p>
        </xdr:txBody>
      </xdr:sp>
      <xdr:cxnSp macro="">
        <xdr:nvCxnSpPr>
          <xdr:cNvPr id="21" name="직선 화살표 연결선 20">
            <a:extLst>
              <a:ext uri="{FF2B5EF4-FFF2-40B4-BE49-F238E27FC236}">
                <a16:creationId xmlns:a16="http://schemas.microsoft.com/office/drawing/2014/main" id="{E528927D-239A-4979-A3DC-2C07949656BD}"/>
              </a:ext>
            </a:extLst>
          </xdr:cNvPr>
          <xdr:cNvCxnSpPr/>
        </xdr:nvCxnSpPr>
        <xdr:spPr>
          <a:xfrm flipV="1">
            <a:off x="6022731" y="3597520"/>
            <a:ext cx="644769" cy="622788"/>
          </a:xfrm>
          <a:prstGeom prst="straightConnector1">
            <a:avLst/>
          </a:prstGeom>
          <a:ln w="12700">
            <a:solidFill>
              <a:srgbClr val="7030A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직선 화살표 연결선 35">
            <a:extLst>
              <a:ext uri="{FF2B5EF4-FFF2-40B4-BE49-F238E27FC236}">
                <a16:creationId xmlns:a16="http://schemas.microsoft.com/office/drawing/2014/main" id="{A94057AC-B905-4F83-9A3C-7444764FBC33}"/>
              </a:ext>
            </a:extLst>
          </xdr:cNvPr>
          <xdr:cNvCxnSpPr/>
        </xdr:nvCxnSpPr>
        <xdr:spPr>
          <a:xfrm>
            <a:off x="6030058" y="4579328"/>
            <a:ext cx="1208942" cy="161191"/>
          </a:xfrm>
          <a:prstGeom prst="straightConnector1">
            <a:avLst/>
          </a:prstGeom>
          <a:ln w="12700">
            <a:solidFill>
              <a:srgbClr val="7030A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366347</xdr:colOff>
      <xdr:row>16</xdr:row>
      <xdr:rowOff>149470</xdr:rowOff>
    </xdr:from>
    <xdr:to>
      <xdr:col>10</xdr:col>
      <xdr:colOff>14655</xdr:colOff>
      <xdr:row>21</xdr:row>
      <xdr:rowOff>36634</xdr:rowOff>
    </xdr:to>
    <xdr:sp macro="" textlink="">
      <xdr:nvSpPr>
        <xdr:cNvPr id="20" name="자유형: 도형 19">
          <a:extLst>
            <a:ext uri="{FF2B5EF4-FFF2-40B4-BE49-F238E27FC236}">
              <a16:creationId xmlns:a16="http://schemas.microsoft.com/office/drawing/2014/main" id="{B3E38B36-BC8F-45DD-8869-A779E6C1FC59}"/>
            </a:ext>
          </a:extLst>
        </xdr:cNvPr>
        <xdr:cNvSpPr/>
      </xdr:nvSpPr>
      <xdr:spPr>
        <a:xfrm>
          <a:off x="6462347" y="3139492"/>
          <a:ext cx="1172308" cy="756838"/>
        </a:xfrm>
        <a:custGeom>
          <a:avLst/>
          <a:gdLst>
            <a:gd name="connsiteX0" fmla="*/ 381000 w 1480039"/>
            <a:gd name="connsiteY0" fmla="*/ 58616 h 1150327"/>
            <a:gd name="connsiteX1" fmla="*/ 527539 w 1480039"/>
            <a:gd name="connsiteY1" fmla="*/ 0 h 1150327"/>
            <a:gd name="connsiteX2" fmla="*/ 681404 w 1480039"/>
            <a:gd name="connsiteY2" fmla="*/ 80596 h 1150327"/>
            <a:gd name="connsiteX3" fmla="*/ 747347 w 1480039"/>
            <a:gd name="connsiteY3" fmla="*/ 417635 h 1150327"/>
            <a:gd name="connsiteX4" fmla="*/ 1480039 w 1480039"/>
            <a:gd name="connsiteY4" fmla="*/ 996462 h 1150327"/>
            <a:gd name="connsiteX5" fmla="*/ 1406770 w 1480039"/>
            <a:gd name="connsiteY5" fmla="*/ 981808 h 1150327"/>
            <a:gd name="connsiteX6" fmla="*/ 630116 w 1480039"/>
            <a:gd name="connsiteY6" fmla="*/ 1150327 h 1150327"/>
            <a:gd name="connsiteX7" fmla="*/ 446943 w 1480039"/>
            <a:gd name="connsiteY7" fmla="*/ 820616 h 1150327"/>
            <a:gd name="connsiteX8" fmla="*/ 307731 w 1480039"/>
            <a:gd name="connsiteY8" fmla="*/ 622789 h 1150327"/>
            <a:gd name="connsiteX9" fmla="*/ 0 w 1480039"/>
            <a:gd name="connsiteY9" fmla="*/ 483577 h 1150327"/>
            <a:gd name="connsiteX10" fmla="*/ 381000 w 1480039"/>
            <a:gd name="connsiteY10" fmla="*/ 58616 h 1150327"/>
            <a:gd name="connsiteX0" fmla="*/ 381000 w 1480039"/>
            <a:gd name="connsiteY0" fmla="*/ 58616 h 1150327"/>
            <a:gd name="connsiteX1" fmla="*/ 527539 w 1480039"/>
            <a:gd name="connsiteY1" fmla="*/ 0 h 1150327"/>
            <a:gd name="connsiteX2" fmla="*/ 747347 w 1480039"/>
            <a:gd name="connsiteY2" fmla="*/ 417635 h 1150327"/>
            <a:gd name="connsiteX3" fmla="*/ 1480039 w 1480039"/>
            <a:gd name="connsiteY3" fmla="*/ 996462 h 1150327"/>
            <a:gd name="connsiteX4" fmla="*/ 1406770 w 1480039"/>
            <a:gd name="connsiteY4" fmla="*/ 981808 h 1150327"/>
            <a:gd name="connsiteX5" fmla="*/ 630116 w 1480039"/>
            <a:gd name="connsiteY5" fmla="*/ 1150327 h 1150327"/>
            <a:gd name="connsiteX6" fmla="*/ 446943 w 1480039"/>
            <a:gd name="connsiteY6" fmla="*/ 820616 h 1150327"/>
            <a:gd name="connsiteX7" fmla="*/ 307731 w 1480039"/>
            <a:gd name="connsiteY7" fmla="*/ 622789 h 1150327"/>
            <a:gd name="connsiteX8" fmla="*/ 0 w 1480039"/>
            <a:gd name="connsiteY8" fmla="*/ 483577 h 1150327"/>
            <a:gd name="connsiteX9" fmla="*/ 381000 w 1480039"/>
            <a:gd name="connsiteY9" fmla="*/ 58616 h 1150327"/>
            <a:gd name="connsiteX0" fmla="*/ 381000 w 1480039"/>
            <a:gd name="connsiteY0" fmla="*/ 0 h 1091711"/>
            <a:gd name="connsiteX1" fmla="*/ 747347 w 1480039"/>
            <a:gd name="connsiteY1" fmla="*/ 359019 h 1091711"/>
            <a:gd name="connsiteX2" fmla="*/ 1480039 w 1480039"/>
            <a:gd name="connsiteY2" fmla="*/ 937846 h 1091711"/>
            <a:gd name="connsiteX3" fmla="*/ 1406770 w 1480039"/>
            <a:gd name="connsiteY3" fmla="*/ 923192 h 1091711"/>
            <a:gd name="connsiteX4" fmla="*/ 630116 w 1480039"/>
            <a:gd name="connsiteY4" fmla="*/ 1091711 h 1091711"/>
            <a:gd name="connsiteX5" fmla="*/ 446943 w 1480039"/>
            <a:gd name="connsiteY5" fmla="*/ 762000 h 1091711"/>
            <a:gd name="connsiteX6" fmla="*/ 307731 w 1480039"/>
            <a:gd name="connsiteY6" fmla="*/ 564173 h 1091711"/>
            <a:gd name="connsiteX7" fmla="*/ 0 w 1480039"/>
            <a:gd name="connsiteY7" fmla="*/ 424961 h 1091711"/>
            <a:gd name="connsiteX8" fmla="*/ 381000 w 1480039"/>
            <a:gd name="connsiteY8" fmla="*/ 0 h 1091711"/>
            <a:gd name="connsiteX0" fmla="*/ 0 w 1480039"/>
            <a:gd name="connsiteY0" fmla="*/ 65942 h 732692"/>
            <a:gd name="connsiteX1" fmla="*/ 747347 w 1480039"/>
            <a:gd name="connsiteY1" fmla="*/ 0 h 732692"/>
            <a:gd name="connsiteX2" fmla="*/ 1480039 w 1480039"/>
            <a:gd name="connsiteY2" fmla="*/ 578827 h 732692"/>
            <a:gd name="connsiteX3" fmla="*/ 1406770 w 1480039"/>
            <a:gd name="connsiteY3" fmla="*/ 564173 h 732692"/>
            <a:gd name="connsiteX4" fmla="*/ 630116 w 1480039"/>
            <a:gd name="connsiteY4" fmla="*/ 732692 h 732692"/>
            <a:gd name="connsiteX5" fmla="*/ 446943 w 1480039"/>
            <a:gd name="connsiteY5" fmla="*/ 402981 h 732692"/>
            <a:gd name="connsiteX6" fmla="*/ 307731 w 1480039"/>
            <a:gd name="connsiteY6" fmla="*/ 205154 h 732692"/>
            <a:gd name="connsiteX7" fmla="*/ 0 w 1480039"/>
            <a:gd name="connsiteY7" fmla="*/ 65942 h 732692"/>
            <a:gd name="connsiteX0" fmla="*/ 0 w 1172308"/>
            <a:gd name="connsiteY0" fmla="*/ 205154 h 732692"/>
            <a:gd name="connsiteX1" fmla="*/ 439616 w 1172308"/>
            <a:gd name="connsiteY1" fmla="*/ 0 h 732692"/>
            <a:gd name="connsiteX2" fmla="*/ 1172308 w 1172308"/>
            <a:gd name="connsiteY2" fmla="*/ 578827 h 732692"/>
            <a:gd name="connsiteX3" fmla="*/ 1099039 w 1172308"/>
            <a:gd name="connsiteY3" fmla="*/ 564173 h 732692"/>
            <a:gd name="connsiteX4" fmla="*/ 322385 w 1172308"/>
            <a:gd name="connsiteY4" fmla="*/ 732692 h 732692"/>
            <a:gd name="connsiteX5" fmla="*/ 139212 w 1172308"/>
            <a:gd name="connsiteY5" fmla="*/ 402981 h 732692"/>
            <a:gd name="connsiteX6" fmla="*/ 0 w 1172308"/>
            <a:gd name="connsiteY6" fmla="*/ 205154 h 7326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172308" h="732692">
              <a:moveTo>
                <a:pt x="0" y="205154"/>
              </a:moveTo>
              <a:lnTo>
                <a:pt x="439616" y="0"/>
              </a:lnTo>
              <a:lnTo>
                <a:pt x="1172308" y="578827"/>
              </a:lnTo>
              <a:lnTo>
                <a:pt x="1099039" y="564173"/>
              </a:lnTo>
              <a:lnTo>
                <a:pt x="322385" y="732692"/>
              </a:lnTo>
              <a:lnTo>
                <a:pt x="139212" y="402981"/>
              </a:lnTo>
              <a:lnTo>
                <a:pt x="0" y="205154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160734</xdr:colOff>
      <xdr:row>24</xdr:row>
      <xdr:rowOff>136922</xdr:rowOff>
    </xdr:from>
    <xdr:to>
      <xdr:col>10</xdr:col>
      <xdr:colOff>666750</xdr:colOff>
      <xdr:row>30</xdr:row>
      <xdr:rowOff>65484</xdr:rowOff>
    </xdr:to>
    <xdr:sp macro="" textlink="">
      <xdr:nvSpPr>
        <xdr:cNvPr id="22" name="자유형: 도형 21">
          <a:extLst>
            <a:ext uri="{FF2B5EF4-FFF2-40B4-BE49-F238E27FC236}">
              <a16:creationId xmlns:a16="http://schemas.microsoft.com/office/drawing/2014/main" id="{048CF2AA-0E46-4342-BF66-87F768B90693}"/>
            </a:ext>
          </a:extLst>
        </xdr:cNvPr>
        <xdr:cNvSpPr/>
      </xdr:nvSpPr>
      <xdr:spPr>
        <a:xfrm>
          <a:off x="7018734" y="4482703"/>
          <a:ext cx="1268016" cy="964406"/>
        </a:xfrm>
        <a:custGeom>
          <a:avLst/>
          <a:gdLst>
            <a:gd name="connsiteX0" fmla="*/ 0 w 1268016"/>
            <a:gd name="connsiteY0" fmla="*/ 83344 h 964406"/>
            <a:gd name="connsiteX1" fmla="*/ 142875 w 1268016"/>
            <a:gd name="connsiteY1" fmla="*/ 898922 h 964406"/>
            <a:gd name="connsiteX2" fmla="*/ 244078 w 1268016"/>
            <a:gd name="connsiteY2" fmla="*/ 964406 h 964406"/>
            <a:gd name="connsiteX3" fmla="*/ 857250 w 1268016"/>
            <a:gd name="connsiteY3" fmla="*/ 922734 h 964406"/>
            <a:gd name="connsiteX4" fmla="*/ 1095375 w 1268016"/>
            <a:gd name="connsiteY4" fmla="*/ 803672 h 964406"/>
            <a:gd name="connsiteX5" fmla="*/ 1268016 w 1268016"/>
            <a:gd name="connsiteY5" fmla="*/ 672703 h 964406"/>
            <a:gd name="connsiteX6" fmla="*/ 1214438 w 1268016"/>
            <a:gd name="connsiteY6" fmla="*/ 613172 h 964406"/>
            <a:gd name="connsiteX7" fmla="*/ 1053703 w 1268016"/>
            <a:gd name="connsiteY7" fmla="*/ 0 h 964406"/>
            <a:gd name="connsiteX8" fmla="*/ 482203 w 1268016"/>
            <a:gd name="connsiteY8" fmla="*/ 23813 h 964406"/>
            <a:gd name="connsiteX9" fmla="*/ 0 w 1268016"/>
            <a:gd name="connsiteY9" fmla="*/ 83344 h 9644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268016" h="964406">
              <a:moveTo>
                <a:pt x="0" y="83344"/>
              </a:moveTo>
              <a:lnTo>
                <a:pt x="142875" y="898922"/>
              </a:lnTo>
              <a:lnTo>
                <a:pt x="244078" y="964406"/>
              </a:lnTo>
              <a:lnTo>
                <a:pt x="857250" y="922734"/>
              </a:lnTo>
              <a:lnTo>
                <a:pt x="1095375" y="803672"/>
              </a:lnTo>
              <a:lnTo>
                <a:pt x="1268016" y="672703"/>
              </a:lnTo>
              <a:lnTo>
                <a:pt x="1214438" y="613172"/>
              </a:lnTo>
              <a:lnTo>
                <a:pt x="1053703" y="0"/>
              </a:lnTo>
              <a:lnTo>
                <a:pt x="482203" y="23813"/>
              </a:lnTo>
              <a:lnTo>
                <a:pt x="0" y="83344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217715</xdr:rowOff>
    </xdr:from>
    <xdr:to>
      <xdr:col>11</xdr:col>
      <xdr:colOff>748393</xdr:colOff>
      <xdr:row>33</xdr:row>
      <xdr:rowOff>176892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4737D64-9C51-4E2C-90CA-03046AB78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44286"/>
          <a:ext cx="9130392" cy="56741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11</xdr:col>
      <xdr:colOff>748393</xdr:colOff>
      <xdr:row>69</xdr:row>
      <xdr:rowOff>13608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245D09E-47A6-4EFA-B2C6-A88526E87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572250"/>
          <a:ext cx="9130393" cy="59599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13607</xdr:rowOff>
    </xdr:from>
    <xdr:to>
      <xdr:col>11</xdr:col>
      <xdr:colOff>748393</xdr:colOff>
      <xdr:row>103</xdr:row>
      <xdr:rowOff>163285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D8F8CF0-A72A-495B-8972-DE71C892A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885964"/>
          <a:ext cx="9130393" cy="5810250"/>
        </a:xfrm>
        <a:prstGeom prst="rect">
          <a:avLst/>
        </a:prstGeom>
      </xdr:spPr>
    </xdr:pic>
    <xdr:clientData/>
  </xdr:twoCellAnchor>
  <xdr:twoCellAnchor editAs="oneCell">
    <xdr:from>
      <xdr:col>0</xdr:col>
      <xdr:colOff>27215</xdr:colOff>
      <xdr:row>106</xdr:row>
      <xdr:rowOff>13607</xdr:rowOff>
    </xdr:from>
    <xdr:to>
      <xdr:col>11</xdr:col>
      <xdr:colOff>734786</xdr:colOff>
      <xdr:row>138</xdr:row>
      <xdr:rowOff>149678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D924DC1-D784-42F5-9A95-466BAF58C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215" y="19077214"/>
          <a:ext cx="9089571" cy="5796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141</xdr:row>
      <xdr:rowOff>13607</xdr:rowOff>
    </xdr:from>
    <xdr:to>
      <xdr:col>11</xdr:col>
      <xdr:colOff>721178</xdr:colOff>
      <xdr:row>174</xdr:row>
      <xdr:rowOff>27215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776FD3C-867A-4A34-8D4D-B2801D4B3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5268464"/>
          <a:ext cx="9103178" cy="58510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6</xdr:col>
      <xdr:colOff>257845</xdr:colOff>
      <xdr:row>40</xdr:row>
      <xdr:rowOff>10480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32B1CDA-3C24-46C5-8FBF-6CCF9EC51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4801270" cy="6839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98_Execl/&#50577;&#47561;&#51648;&#44396;/SEOUL/&#50577;&#47561;&#51648;&#443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641;&#49472;&#51088;&#47308;\&#52397;&#54616;&#51648;&#44396;\2000&#49884;&#54665;&#48320;&#44221;&#50696;&#4934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&#44592;\&#51456;&#44277;&#44160;&#49324;\My%20Documents\&#50641;&#49472;&#51088;&#47308;\&#52397;&#54616;&#51648;&#44396;\2000&#49884;&#54665;&#48320;&#44221;&#50696;&#4934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48372;&#45236;&#51452;&#49464;&#50836;/&#50900;&#44228;2&#51648;&#44396;/&#50900;&#44228;&#44277;&#49324;&#487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44221;&#51648;&#51221;&#47532;/&#54616;&#54217;1&#52572;&#51333;&#50896;&#48376;/&#50724;&#48276;&#54872;/&#48176;&#49688;&#44060;&#49440;/&#48176;&#49688;&#51648;&#4944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54616;&#54217;1&#52572;&#51333;&#50896;&#48376;/&#50724;&#48276;&#54872;/&#48512;&#45824;&#48708;&#49328;&#52636;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54616;&#54217;1(&#44221;&#47532;&#51221;&#47532;)/&#49464;&#48512;&#49444;&#44228;/&#48372;&#44256;&#49436;/&#44288;&#44553;&#51088;&#51116;&#458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45909;&#54840;&#44148;&#49444;/&#54616;&#54217;&#48337;&#54665;&#45800;&#44032;&#48372;&#50756;(10.30)/&#54616;&#54217;1&#51648;&#44396;/&#51076;&#49884;/&#44277;&#49324;&#48708;&#47749;&#49464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98_Execl/&#50577;&#47561;&#51648;&#44396;/SEOUL/&#50577;&#47561;&#48372;&#5075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INAPP/EXCEL/'97&#45236;&#50669;/'97&#44228;&#54925;/&#50696;&#45817;2/&#50696;&#45817;2&#52509;/&#52509;&#44277;&#49324;&#487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700;&#45216;&#44732;/&#49436;&#45817;&#47928;&#51452;/&#49436;&#45817;/&#49436;&#45817;&#44544;/&#51076;&#49884;/&#44277;&#49324;&#48708;&#47749;&#49464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54616;&#54217;1&#52572;&#51333;&#50896;&#48376;/&#51221;&#50857;&#49453;/1&#44277;&#44396;/&#50857;&#49688;&#47196;/&#50857;&#49688;&#51648;&#4944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obh/&#54616;&#54217;1&#51648;&#44396;/&#44221;&#51648;&#51221;&#47532;/&#50857;&#49688;&#51648;&#44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&#54616;&#54217;1(&#44221;&#47532;&#51221;&#47532;)/&#54616;&#54217;('00)/&#51116;&#47308;&#44228;&#49328;/&#50857;&#48176;&#49688;&#47196;&#45800;&#47732;&#44160;&#536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053;&#49888;&#54861;/&#48148;&#53461;%20&#54868;&#47732;/&#44277;&#51452;&#51648;&#49324;/&#44592;&#44228;&#54868;&#44221;&#51089;&#47196;/'05&#50857;&#48393;,&#50976;&#54616;&#44592;&#44228;&#54868;&#44221;&#51089;&#47196;/2003&#45380;%20&#54028;&#51068;/03&#44221;&#51089;&#47196;/&#51204;&#52488;/My%20Documents/&#49437;&#50864;&#51648;&#44396;%20&#53664;&#47785;&#45236;&#50669;/&#49688;&#47532;(&#49440;&#53469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&#44060;&#48372;&#49688;&#49324;&#50629;/05&#49373;&#49328;/&#52488;&#45824;&#51200;&#49688;&#51648;&#51456;&#49444;/WORK/&#44221;&#51648;&#51221;&#47532;/&#44221;&#51648;&#51221;&#47532;/&#54616;&#54217;1&#52572;&#51333;&#50896;&#48376;/&#51221;&#50857;&#49453;/1&#44277;&#44396;/&#50857;&#49688;&#47196;/&#50857;&#49688;&#51648;&#4414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Startup" Target="&#47749;&#50516;&#52380;/&#47749;&#50516;&#45236;&#50669;(&#52572;&#51333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KR/Downloads/&#52629;&#46041;&#51200;&#49688;&#51648;%20&#51064;&#44277;&#49845;&#51648;%20&#50696;&#52488;%20&#49324;&#50629;-0904-(&#48708;&#50689;&#475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22일"/>
      <sheetName val="VXXXXX"/>
      <sheetName val="개요"/>
      <sheetName val="단가"/>
      <sheetName val="총괄표"/>
      <sheetName val="건축자재대"/>
      <sheetName val="관리사명세서"/>
      <sheetName val="배수장명세서"/>
      <sheetName val="대가"/>
      <sheetName val="일위대가"/>
    </sheetNames>
    <sheetDataSet>
      <sheetData sheetId="0"/>
      <sheetData sheetId="1" refreshError="1"/>
      <sheetData sheetId="2"/>
      <sheetData sheetId="3">
        <row r="3">
          <cell r="A3" t="str">
            <v>MN001</v>
          </cell>
          <cell r="B3" t="str">
            <v>건축목공</v>
          </cell>
          <cell r="E3" t="str">
            <v>인</v>
          </cell>
          <cell r="F3">
            <v>65713</v>
          </cell>
        </row>
        <row r="4">
          <cell r="A4" t="str">
            <v>MN002</v>
          </cell>
          <cell r="B4" t="str">
            <v>형틀목공</v>
          </cell>
          <cell r="E4" t="str">
            <v>인</v>
          </cell>
          <cell r="F4">
            <v>65381</v>
          </cell>
        </row>
        <row r="5">
          <cell r="A5" t="str">
            <v>MN003</v>
          </cell>
          <cell r="B5" t="str">
            <v>창호목공</v>
          </cell>
          <cell r="E5" t="str">
            <v>인</v>
          </cell>
          <cell r="F5">
            <v>61043</v>
          </cell>
        </row>
        <row r="6">
          <cell r="A6" t="str">
            <v>MN004</v>
          </cell>
          <cell r="B6" t="str">
            <v>철근공</v>
          </cell>
          <cell r="E6" t="str">
            <v>인</v>
          </cell>
          <cell r="F6">
            <v>66944</v>
          </cell>
        </row>
        <row r="7">
          <cell r="A7" t="str">
            <v>MN005</v>
          </cell>
          <cell r="B7" t="str">
            <v>샷터공</v>
          </cell>
          <cell r="E7" t="str">
            <v>인</v>
          </cell>
          <cell r="F7">
            <v>58035</v>
          </cell>
        </row>
        <row r="8">
          <cell r="A8" t="str">
            <v>MN006</v>
          </cell>
          <cell r="B8" t="str">
            <v>샷시공</v>
          </cell>
          <cell r="E8" t="str">
            <v>인</v>
          </cell>
          <cell r="F8">
            <v>58035</v>
          </cell>
        </row>
        <row r="9">
          <cell r="A9" t="str">
            <v>MN007</v>
          </cell>
          <cell r="B9" t="str">
            <v>비계공</v>
          </cell>
          <cell r="E9" t="str">
            <v>인</v>
          </cell>
          <cell r="F9">
            <v>69324</v>
          </cell>
        </row>
        <row r="10">
          <cell r="A10" t="str">
            <v>MN008</v>
          </cell>
          <cell r="B10" t="str">
            <v>조적공</v>
          </cell>
          <cell r="E10" t="str">
            <v>인</v>
          </cell>
          <cell r="F10">
            <v>58379</v>
          </cell>
        </row>
        <row r="11">
          <cell r="A11" t="str">
            <v>MN009</v>
          </cell>
          <cell r="B11" t="str">
            <v>치장벽돌공</v>
          </cell>
          <cell r="E11" t="str">
            <v>인</v>
          </cell>
          <cell r="F11">
            <v>64317</v>
          </cell>
        </row>
        <row r="12">
          <cell r="A12" t="str">
            <v>MN010</v>
          </cell>
          <cell r="B12" t="str">
            <v>미장공</v>
          </cell>
          <cell r="E12" t="str">
            <v>인</v>
          </cell>
          <cell r="F12">
            <v>61567</v>
          </cell>
        </row>
        <row r="13">
          <cell r="A13" t="str">
            <v>MN011</v>
          </cell>
          <cell r="B13" t="str">
            <v>방수공</v>
          </cell>
          <cell r="E13" t="str">
            <v>인</v>
          </cell>
          <cell r="F13">
            <v>51640</v>
          </cell>
        </row>
        <row r="14">
          <cell r="A14" t="str">
            <v>MN012</v>
          </cell>
          <cell r="B14" t="str">
            <v>타일공</v>
          </cell>
          <cell r="E14" t="str">
            <v>인</v>
          </cell>
          <cell r="F14">
            <v>60706</v>
          </cell>
        </row>
        <row r="15">
          <cell r="A15" t="str">
            <v>MN013</v>
          </cell>
          <cell r="B15" t="str">
            <v>줄눈공</v>
          </cell>
          <cell r="E15" t="str">
            <v>인</v>
          </cell>
          <cell r="F15">
            <v>55387</v>
          </cell>
        </row>
        <row r="16">
          <cell r="A16" t="str">
            <v>MN014</v>
          </cell>
          <cell r="B16" t="str">
            <v>연마공</v>
          </cell>
          <cell r="E16" t="str">
            <v>인</v>
          </cell>
          <cell r="F16">
            <v>54957</v>
          </cell>
        </row>
        <row r="17">
          <cell r="A17" t="str">
            <v>MN015</v>
          </cell>
          <cell r="B17" t="str">
            <v>콘크리트공</v>
          </cell>
          <cell r="E17" t="str">
            <v>인</v>
          </cell>
          <cell r="F17">
            <v>63605</v>
          </cell>
        </row>
        <row r="18">
          <cell r="A18" t="str">
            <v>MN016</v>
          </cell>
          <cell r="B18" t="str">
            <v>보일러공</v>
          </cell>
          <cell r="E18" t="str">
            <v>인</v>
          </cell>
          <cell r="F18">
            <v>52463</v>
          </cell>
        </row>
        <row r="19">
          <cell r="A19" t="str">
            <v>MN017</v>
          </cell>
          <cell r="B19" t="str">
            <v>배관공</v>
          </cell>
          <cell r="E19" t="str">
            <v>인</v>
          </cell>
          <cell r="F19">
            <v>52004</v>
          </cell>
        </row>
        <row r="20">
          <cell r="A20" t="str">
            <v>MN018</v>
          </cell>
          <cell r="B20" t="str">
            <v>위생공</v>
          </cell>
          <cell r="E20" t="str">
            <v>인</v>
          </cell>
          <cell r="F20">
            <v>51145</v>
          </cell>
        </row>
        <row r="21">
          <cell r="A21" t="str">
            <v>MN019</v>
          </cell>
          <cell r="B21" t="str">
            <v>보온공</v>
          </cell>
          <cell r="E21" t="str">
            <v>인</v>
          </cell>
          <cell r="F21">
            <v>54125</v>
          </cell>
        </row>
        <row r="22">
          <cell r="A22" t="str">
            <v>MN020</v>
          </cell>
          <cell r="B22" t="str">
            <v>도장공</v>
          </cell>
          <cell r="E22" t="str">
            <v>인</v>
          </cell>
          <cell r="F22">
            <v>55640</v>
          </cell>
        </row>
        <row r="23">
          <cell r="A23" t="str">
            <v>MN021</v>
          </cell>
          <cell r="B23" t="str">
            <v>내장공</v>
          </cell>
          <cell r="E23" t="str">
            <v>인</v>
          </cell>
          <cell r="F23">
            <v>59767</v>
          </cell>
        </row>
        <row r="24">
          <cell r="A24" t="str">
            <v>MN022</v>
          </cell>
          <cell r="B24" t="str">
            <v>도배공</v>
          </cell>
          <cell r="E24" t="str">
            <v>인</v>
          </cell>
          <cell r="F24">
            <v>51201</v>
          </cell>
        </row>
        <row r="25">
          <cell r="A25" t="str">
            <v>MN023</v>
          </cell>
          <cell r="B25" t="str">
            <v>기와공</v>
          </cell>
          <cell r="E25" t="str">
            <v>인</v>
          </cell>
          <cell r="F25">
            <v>64891</v>
          </cell>
        </row>
        <row r="26">
          <cell r="A26" t="str">
            <v>MN024</v>
          </cell>
          <cell r="B26" t="str">
            <v>조경공</v>
          </cell>
          <cell r="E26" t="str">
            <v>인</v>
          </cell>
          <cell r="F26">
            <v>50321</v>
          </cell>
        </row>
        <row r="27">
          <cell r="A27" t="str">
            <v>MN025</v>
          </cell>
          <cell r="B27" t="str">
            <v>내선전공</v>
          </cell>
          <cell r="E27" t="str">
            <v>인</v>
          </cell>
          <cell r="F27">
            <v>51021</v>
          </cell>
        </row>
        <row r="28">
          <cell r="A28" t="str">
            <v>MN026</v>
          </cell>
          <cell r="B28" t="str">
            <v>저압케이블공</v>
          </cell>
          <cell r="E28" t="str">
            <v>인</v>
          </cell>
          <cell r="F28">
            <v>55486</v>
          </cell>
        </row>
        <row r="29">
          <cell r="A29" t="str">
            <v>MN027</v>
          </cell>
          <cell r="B29" t="str">
            <v>통신설비공</v>
          </cell>
          <cell r="E29" t="str">
            <v>인</v>
          </cell>
          <cell r="F29">
            <v>66296</v>
          </cell>
        </row>
        <row r="30">
          <cell r="A30" t="str">
            <v>MN028</v>
          </cell>
          <cell r="B30" t="str">
            <v>통신내선공</v>
          </cell>
          <cell r="E30" t="str">
            <v>인</v>
          </cell>
          <cell r="F30">
            <v>63738</v>
          </cell>
        </row>
        <row r="31">
          <cell r="A31" t="str">
            <v>MN029</v>
          </cell>
          <cell r="B31" t="str">
            <v>무선안테나공</v>
          </cell>
          <cell r="E31" t="str">
            <v>인</v>
          </cell>
          <cell r="F31">
            <v>97216</v>
          </cell>
        </row>
        <row r="32">
          <cell r="A32" t="str">
            <v>MN030</v>
          </cell>
          <cell r="B32" t="str">
            <v>특별인부</v>
          </cell>
          <cell r="E32" t="str">
            <v>인</v>
          </cell>
          <cell r="F32">
            <v>49659</v>
          </cell>
        </row>
        <row r="33">
          <cell r="A33" t="str">
            <v>MN031</v>
          </cell>
          <cell r="B33" t="str">
            <v>보통인부</v>
          </cell>
          <cell r="E33" t="str">
            <v>인</v>
          </cell>
          <cell r="F33">
            <v>34098</v>
          </cell>
        </row>
        <row r="34">
          <cell r="A34" t="str">
            <v>MN032</v>
          </cell>
          <cell r="B34" t="str">
            <v>기계운전수</v>
          </cell>
          <cell r="E34" t="str">
            <v>인</v>
          </cell>
          <cell r="F34">
            <v>56951</v>
          </cell>
        </row>
        <row r="35">
          <cell r="A35" t="str">
            <v>MN033</v>
          </cell>
        </row>
        <row r="36">
          <cell r="A36" t="str">
            <v>MN034</v>
          </cell>
          <cell r="B36" t="str">
            <v>기계운전조수</v>
          </cell>
          <cell r="E36" t="str">
            <v>인</v>
          </cell>
          <cell r="F36">
            <v>39194</v>
          </cell>
        </row>
        <row r="37">
          <cell r="A37" t="str">
            <v>MN035</v>
          </cell>
          <cell r="B37" t="str">
            <v>기계설치공</v>
          </cell>
          <cell r="E37" t="str">
            <v>인</v>
          </cell>
          <cell r="F37">
            <v>51838</v>
          </cell>
        </row>
        <row r="38">
          <cell r="A38" t="str">
            <v>MN036</v>
          </cell>
          <cell r="B38" t="str">
            <v>유리공</v>
          </cell>
          <cell r="E38" t="str">
            <v>인</v>
          </cell>
          <cell r="F38">
            <v>61877</v>
          </cell>
        </row>
        <row r="39">
          <cell r="A39" t="str">
            <v>MN037</v>
          </cell>
          <cell r="B39" t="str">
            <v>용접공</v>
          </cell>
          <cell r="E39" t="str">
            <v>인</v>
          </cell>
          <cell r="F39">
            <v>61021</v>
          </cell>
        </row>
        <row r="40">
          <cell r="A40" t="str">
            <v>MN038</v>
          </cell>
          <cell r="B40" t="str">
            <v>활석공</v>
          </cell>
          <cell r="E40" t="str">
            <v>인</v>
          </cell>
          <cell r="F40">
            <v>63908</v>
          </cell>
        </row>
        <row r="41">
          <cell r="A41" t="str">
            <v>MN039</v>
          </cell>
          <cell r="B41" t="str">
            <v>함석공</v>
          </cell>
          <cell r="E41" t="str">
            <v>인</v>
          </cell>
          <cell r="F41">
            <v>56465</v>
          </cell>
        </row>
        <row r="42">
          <cell r="A42" t="str">
            <v>MN040</v>
          </cell>
          <cell r="B42" t="str">
            <v>중급기술자</v>
          </cell>
          <cell r="E42" t="str">
            <v>인</v>
          </cell>
          <cell r="F42">
            <v>97488</v>
          </cell>
        </row>
        <row r="43">
          <cell r="A43" t="str">
            <v>MN041</v>
          </cell>
          <cell r="B43" t="str">
            <v>고급기능사</v>
          </cell>
          <cell r="E43" t="str">
            <v>인</v>
          </cell>
          <cell r="F43">
            <v>68094</v>
          </cell>
        </row>
        <row r="44">
          <cell r="A44" t="str">
            <v>MN042</v>
          </cell>
          <cell r="B44" t="str">
            <v>초급기능사</v>
          </cell>
          <cell r="E44" t="str">
            <v>인</v>
          </cell>
          <cell r="F44">
            <v>48652</v>
          </cell>
        </row>
        <row r="49">
          <cell r="B49" t="str">
            <v>A-가설공사</v>
          </cell>
        </row>
        <row r="50">
          <cell r="A50" t="str">
            <v>A0101</v>
          </cell>
          <cell r="B50" t="str">
            <v>육송</v>
          </cell>
          <cell r="C50" t="str">
            <v>원목 L=270m</v>
          </cell>
          <cell r="E50" t="str">
            <v>㎥</v>
          </cell>
          <cell r="G50">
            <v>95239</v>
          </cell>
        </row>
        <row r="51">
          <cell r="A51" t="str">
            <v>A0102</v>
          </cell>
          <cell r="B51" t="str">
            <v>육송</v>
          </cell>
          <cell r="C51" t="str">
            <v>각재 L=270m</v>
          </cell>
          <cell r="E51" t="str">
            <v>㎥</v>
          </cell>
          <cell r="G51">
            <v>478443</v>
          </cell>
        </row>
        <row r="52">
          <cell r="A52" t="str">
            <v>A0103</v>
          </cell>
          <cell r="B52" t="str">
            <v>육송</v>
          </cell>
          <cell r="C52" t="str">
            <v>각재 L=270m</v>
          </cell>
          <cell r="E52" t="str">
            <v>재</v>
          </cell>
          <cell r="G52">
            <v>1598</v>
          </cell>
        </row>
        <row r="53">
          <cell r="A53" t="str">
            <v>A0104</v>
          </cell>
          <cell r="B53" t="str">
            <v>육송</v>
          </cell>
          <cell r="C53" t="str">
            <v>판재</v>
          </cell>
          <cell r="E53" t="str">
            <v>㎥</v>
          </cell>
          <cell r="G53">
            <v>635928</v>
          </cell>
        </row>
        <row r="54">
          <cell r="A54" t="str">
            <v>A0105</v>
          </cell>
          <cell r="B54" t="str">
            <v>미송</v>
          </cell>
          <cell r="C54" t="str">
            <v xml:space="preserve">각재 </v>
          </cell>
          <cell r="E54" t="str">
            <v>㎥</v>
          </cell>
          <cell r="G54">
            <v>233532</v>
          </cell>
        </row>
        <row r="55">
          <cell r="A55" t="str">
            <v>A0106</v>
          </cell>
          <cell r="B55" t="str">
            <v>미송</v>
          </cell>
          <cell r="C55" t="str">
            <v xml:space="preserve">각재 </v>
          </cell>
          <cell r="E55" t="str">
            <v>재</v>
          </cell>
          <cell r="G55">
            <v>780</v>
          </cell>
        </row>
        <row r="56">
          <cell r="A56" t="str">
            <v>A0107</v>
          </cell>
          <cell r="B56" t="str">
            <v>미송</v>
          </cell>
          <cell r="C56" t="str">
            <v>판재</v>
          </cell>
          <cell r="E56" t="str">
            <v>㎥</v>
          </cell>
          <cell r="G56">
            <v>269461</v>
          </cell>
        </row>
        <row r="57">
          <cell r="A57" t="str">
            <v>A0108</v>
          </cell>
          <cell r="B57" t="str">
            <v>미송</v>
          </cell>
          <cell r="C57" t="str">
            <v>판재</v>
          </cell>
          <cell r="E57" t="str">
            <v>재</v>
          </cell>
          <cell r="G57">
            <v>900</v>
          </cell>
        </row>
        <row r="58">
          <cell r="A58" t="str">
            <v>A0109</v>
          </cell>
          <cell r="B58" t="str">
            <v>라왕</v>
          </cell>
          <cell r="C58" t="str">
            <v>각재</v>
          </cell>
          <cell r="E58" t="str">
            <v>㎥</v>
          </cell>
          <cell r="G58">
            <v>571556</v>
          </cell>
        </row>
        <row r="59">
          <cell r="A59" t="str">
            <v>A0110</v>
          </cell>
          <cell r="B59" t="str">
            <v>라왕</v>
          </cell>
          <cell r="C59" t="str">
            <v>각재</v>
          </cell>
          <cell r="E59" t="str">
            <v>재</v>
          </cell>
          <cell r="G59">
            <v>1909</v>
          </cell>
        </row>
        <row r="60">
          <cell r="A60" t="str">
            <v>A0111</v>
          </cell>
          <cell r="B60" t="str">
            <v>라왕</v>
          </cell>
          <cell r="C60" t="str">
            <v>판재</v>
          </cell>
          <cell r="E60" t="str">
            <v>㎥</v>
          </cell>
          <cell r="G60">
            <v>1007065</v>
          </cell>
        </row>
        <row r="61">
          <cell r="A61" t="str">
            <v>A0112</v>
          </cell>
          <cell r="B61" t="str">
            <v>라왕</v>
          </cell>
          <cell r="C61" t="str">
            <v>판재</v>
          </cell>
          <cell r="E61" t="str">
            <v>재</v>
          </cell>
          <cell r="G61">
            <v>3363</v>
          </cell>
        </row>
        <row r="62">
          <cell r="A62" t="str">
            <v>A0113</v>
          </cell>
          <cell r="B62" t="str">
            <v>긴비계목</v>
          </cell>
          <cell r="C62" t="str">
            <v>L=5.4</v>
          </cell>
          <cell r="E62" t="str">
            <v>본</v>
          </cell>
          <cell r="G62">
            <v>9000</v>
          </cell>
        </row>
        <row r="63">
          <cell r="A63" t="str">
            <v>A0114</v>
          </cell>
          <cell r="B63" t="str">
            <v>짧은비계목</v>
          </cell>
          <cell r="C63" t="str">
            <v>L=1.8</v>
          </cell>
          <cell r="E63" t="str">
            <v>본</v>
          </cell>
          <cell r="G63">
            <v>3600</v>
          </cell>
        </row>
        <row r="65">
          <cell r="A65" t="str">
            <v>A0201</v>
          </cell>
          <cell r="B65" t="str">
            <v>새끼</v>
          </cell>
          <cell r="E65" t="str">
            <v>rool</v>
          </cell>
          <cell r="G65">
            <v>5000</v>
          </cell>
        </row>
        <row r="66">
          <cell r="A66" t="str">
            <v>A0202</v>
          </cell>
          <cell r="B66" t="str">
            <v>철선</v>
          </cell>
          <cell r="C66" t="str">
            <v>어니어링＃8</v>
          </cell>
          <cell r="E66" t="str">
            <v>kg</v>
          </cell>
          <cell r="G66">
            <v>450</v>
          </cell>
        </row>
        <row r="67">
          <cell r="A67" t="str">
            <v>A0203</v>
          </cell>
          <cell r="B67" t="str">
            <v>철선</v>
          </cell>
          <cell r="C67" t="str">
            <v>어니어링＃20</v>
          </cell>
          <cell r="E67" t="str">
            <v>kg</v>
          </cell>
          <cell r="G67">
            <v>550</v>
          </cell>
        </row>
        <row r="69">
          <cell r="A69" t="str">
            <v>A0301</v>
          </cell>
          <cell r="B69" t="str">
            <v>볼트(육각)</v>
          </cell>
          <cell r="C69" t="str">
            <v>16x150</v>
          </cell>
          <cell r="E69" t="str">
            <v>개</v>
          </cell>
          <cell r="G69">
            <v>239</v>
          </cell>
        </row>
        <row r="70">
          <cell r="A70" t="str">
            <v>A0302</v>
          </cell>
          <cell r="B70" t="str">
            <v>못</v>
          </cell>
          <cell r="C70" t="str">
            <v>N 50</v>
          </cell>
          <cell r="E70" t="str">
            <v>kg</v>
          </cell>
          <cell r="G70">
            <v>528</v>
          </cell>
        </row>
        <row r="71">
          <cell r="A71" t="str">
            <v>A0303</v>
          </cell>
          <cell r="B71" t="str">
            <v>못</v>
          </cell>
          <cell r="C71" t="str">
            <v>N 100</v>
          </cell>
          <cell r="E71" t="str">
            <v>kg</v>
          </cell>
          <cell r="G71">
            <v>600</v>
          </cell>
        </row>
        <row r="72">
          <cell r="A72" t="str">
            <v>A0304</v>
          </cell>
          <cell r="B72" t="str">
            <v>앙카볼트</v>
          </cell>
          <cell r="C72" t="str">
            <v>L=300</v>
          </cell>
          <cell r="E72" t="str">
            <v>개</v>
          </cell>
          <cell r="G72">
            <v>110</v>
          </cell>
        </row>
        <row r="73">
          <cell r="A73" t="str">
            <v>A0305</v>
          </cell>
          <cell r="B73" t="str">
            <v>꺽쇠</v>
          </cell>
          <cell r="C73" t="str">
            <v>L=150</v>
          </cell>
          <cell r="E73" t="str">
            <v>kg</v>
          </cell>
          <cell r="G73">
            <v>1443</v>
          </cell>
        </row>
        <row r="74">
          <cell r="A74" t="str">
            <v>A0306</v>
          </cell>
          <cell r="B74" t="str">
            <v>볼트(육각)</v>
          </cell>
          <cell r="C74" t="str">
            <v>10x60</v>
          </cell>
          <cell r="E74" t="str">
            <v>개</v>
          </cell>
          <cell r="G74">
            <v>49</v>
          </cell>
        </row>
        <row r="76">
          <cell r="A76" t="str">
            <v>A0401</v>
          </cell>
          <cell r="B76" t="str">
            <v>강관비계</v>
          </cell>
          <cell r="C76" t="str">
            <v>48.5x2.3</v>
          </cell>
          <cell r="E76" t="str">
            <v>m</v>
          </cell>
          <cell r="G76">
            <v>1716</v>
          </cell>
        </row>
        <row r="77">
          <cell r="A77" t="str">
            <v>A0402</v>
          </cell>
          <cell r="B77" t="str">
            <v>이음철물</v>
          </cell>
          <cell r="C77" t="str">
            <v>연결핀</v>
          </cell>
          <cell r="E77" t="str">
            <v>개</v>
          </cell>
          <cell r="G77">
            <v>530</v>
          </cell>
        </row>
        <row r="78">
          <cell r="A78" t="str">
            <v>A0403</v>
          </cell>
          <cell r="B78" t="str">
            <v>조임철물</v>
          </cell>
          <cell r="E78" t="str">
            <v>개</v>
          </cell>
          <cell r="G78">
            <v>850</v>
          </cell>
        </row>
        <row r="79">
          <cell r="A79" t="str">
            <v>A0404</v>
          </cell>
          <cell r="B79" t="str">
            <v>받침철물</v>
          </cell>
          <cell r="E79" t="str">
            <v>개</v>
          </cell>
          <cell r="G79">
            <v>1000</v>
          </cell>
        </row>
        <row r="80">
          <cell r="A80" t="str">
            <v>A0405</v>
          </cell>
          <cell r="B80" t="str">
            <v>철물</v>
          </cell>
          <cell r="E80" t="str">
            <v>개</v>
          </cell>
          <cell r="G80">
            <v>460</v>
          </cell>
        </row>
        <row r="81">
          <cell r="A81" t="str">
            <v>A0406</v>
          </cell>
          <cell r="B81" t="str">
            <v>비계기본틀</v>
          </cell>
          <cell r="C81" t="str">
            <v>강관1.2x1.9</v>
          </cell>
          <cell r="E81" t="str">
            <v>개</v>
          </cell>
          <cell r="G81">
            <v>11800</v>
          </cell>
        </row>
        <row r="82">
          <cell r="A82" t="str">
            <v>A0407</v>
          </cell>
          <cell r="B82" t="str">
            <v>비계장선틀</v>
          </cell>
          <cell r="C82" t="str">
            <v>수평발판지주</v>
          </cell>
          <cell r="E82" t="str">
            <v>개</v>
          </cell>
          <cell r="G82">
            <v>9400</v>
          </cell>
        </row>
        <row r="83">
          <cell r="A83" t="str">
            <v>A0408</v>
          </cell>
          <cell r="B83" t="str">
            <v>가새</v>
          </cell>
          <cell r="C83" t="str">
            <v>1.2x1.9</v>
          </cell>
          <cell r="E83" t="str">
            <v>개</v>
          </cell>
          <cell r="G83">
            <v>2700</v>
          </cell>
        </row>
        <row r="84">
          <cell r="A84" t="str">
            <v>A0409</v>
          </cell>
          <cell r="B84" t="str">
            <v>조절밭침철물</v>
          </cell>
          <cell r="E84" t="str">
            <v>개</v>
          </cell>
          <cell r="G84">
            <v>3300</v>
          </cell>
        </row>
        <row r="85">
          <cell r="A85" t="str">
            <v>A0410</v>
          </cell>
          <cell r="B85" t="str">
            <v>삽임걸이이음철물</v>
          </cell>
          <cell r="E85" t="str">
            <v>개</v>
          </cell>
          <cell r="G85">
            <v>400</v>
          </cell>
        </row>
        <row r="86">
          <cell r="A86" t="str">
            <v>A0411</v>
          </cell>
          <cell r="B86" t="str">
            <v>강관동바리</v>
          </cell>
          <cell r="C86" t="str">
            <v>L=4220</v>
          </cell>
          <cell r="E86" t="str">
            <v>본</v>
          </cell>
          <cell r="G86">
            <v>8900</v>
          </cell>
        </row>
        <row r="87">
          <cell r="A87" t="str">
            <v>A0412</v>
          </cell>
          <cell r="B87" t="str">
            <v>발판</v>
          </cell>
          <cell r="C87" t="str">
            <v>psp</v>
          </cell>
          <cell r="E87" t="str">
            <v>매</v>
          </cell>
          <cell r="G87">
            <v>14500</v>
          </cell>
        </row>
        <row r="89">
          <cell r="B89" t="str">
            <v>B-철근콘크리트공사</v>
          </cell>
        </row>
        <row r="90">
          <cell r="A90" t="str">
            <v>B0101</v>
          </cell>
          <cell r="B90" t="str">
            <v>합판</v>
          </cell>
          <cell r="C90" t="str">
            <v>2.7x91x182</v>
          </cell>
          <cell r="E90" t="str">
            <v>매</v>
          </cell>
          <cell r="G90">
            <v>2950</v>
          </cell>
        </row>
        <row r="91">
          <cell r="A91" t="str">
            <v>B0102</v>
          </cell>
          <cell r="B91" t="str">
            <v>합판</v>
          </cell>
          <cell r="C91" t="str">
            <v>4.8x91x182</v>
          </cell>
          <cell r="E91" t="str">
            <v>매</v>
          </cell>
          <cell r="G91">
            <v>4600</v>
          </cell>
        </row>
        <row r="92">
          <cell r="A92" t="str">
            <v>B0103</v>
          </cell>
          <cell r="B92" t="str">
            <v>합판</v>
          </cell>
          <cell r="C92" t="str">
            <v>2.7x121x242</v>
          </cell>
          <cell r="E92" t="str">
            <v>매</v>
          </cell>
          <cell r="G92">
            <v>3900</v>
          </cell>
        </row>
        <row r="93">
          <cell r="A93" t="str">
            <v>B0104</v>
          </cell>
          <cell r="B93" t="str">
            <v>합판</v>
          </cell>
          <cell r="C93" t="str">
            <v>3.0x121x242</v>
          </cell>
          <cell r="E93" t="str">
            <v>매</v>
          </cell>
          <cell r="G93">
            <v>6818</v>
          </cell>
        </row>
        <row r="94">
          <cell r="A94" t="str">
            <v>B0105</v>
          </cell>
          <cell r="B94" t="str">
            <v>합판</v>
          </cell>
          <cell r="C94" t="str">
            <v>3.6x121x242</v>
          </cell>
          <cell r="E94" t="str">
            <v>매</v>
          </cell>
          <cell r="G94">
            <v>5500</v>
          </cell>
        </row>
        <row r="95">
          <cell r="A95" t="str">
            <v>B0106</v>
          </cell>
          <cell r="B95" t="str">
            <v>합판</v>
          </cell>
          <cell r="C95" t="str">
            <v>4.8x121x242</v>
          </cell>
          <cell r="E95" t="str">
            <v>매</v>
          </cell>
          <cell r="G95">
            <v>6400</v>
          </cell>
        </row>
        <row r="97">
          <cell r="A97" t="str">
            <v>B0111</v>
          </cell>
          <cell r="B97" t="str">
            <v>내수합판</v>
          </cell>
          <cell r="C97" t="str">
            <v>12x91x182</v>
          </cell>
          <cell r="E97" t="str">
            <v>㎡</v>
          </cell>
          <cell r="G97">
            <v>6098</v>
          </cell>
        </row>
        <row r="98">
          <cell r="A98" t="str">
            <v>B0112</v>
          </cell>
          <cell r="B98" t="str">
            <v>내수합판</v>
          </cell>
          <cell r="C98" t="str">
            <v>12x91x182</v>
          </cell>
          <cell r="E98" t="str">
            <v>매</v>
          </cell>
          <cell r="G98">
            <v>10100</v>
          </cell>
        </row>
        <row r="99">
          <cell r="A99" t="str">
            <v>B0113</v>
          </cell>
          <cell r="B99" t="str">
            <v>내수합판</v>
          </cell>
          <cell r="C99" t="str">
            <v>12x121x242</v>
          </cell>
          <cell r="E99" t="str">
            <v>㎡</v>
          </cell>
          <cell r="G99">
            <v>5498</v>
          </cell>
        </row>
        <row r="100">
          <cell r="A100" t="str">
            <v>B0114</v>
          </cell>
          <cell r="B100" t="str">
            <v>내수합판</v>
          </cell>
          <cell r="C100" t="str">
            <v>12x121x242</v>
          </cell>
          <cell r="E100" t="str">
            <v>매</v>
          </cell>
          <cell r="G100">
            <v>16100</v>
          </cell>
        </row>
        <row r="102">
          <cell r="A102" t="str">
            <v>B0201</v>
          </cell>
          <cell r="B102" t="str">
            <v>중유</v>
          </cell>
          <cell r="C102" t="str">
            <v>박리제</v>
          </cell>
          <cell r="E102" t="str">
            <v>ℓ</v>
          </cell>
          <cell r="G102">
            <v>192</v>
          </cell>
        </row>
        <row r="103">
          <cell r="A103" t="str">
            <v>B0202</v>
          </cell>
          <cell r="B103" t="str">
            <v>박리제</v>
          </cell>
          <cell r="E103" t="str">
            <v>ℓ</v>
          </cell>
          <cell r="G103">
            <v>750</v>
          </cell>
        </row>
        <row r="105">
          <cell r="B105" t="str">
            <v>C-조적공사</v>
          </cell>
        </row>
        <row r="106">
          <cell r="A106" t="str">
            <v>C0101</v>
          </cell>
          <cell r="B106" t="str">
            <v>적벽돌구입</v>
          </cell>
          <cell r="C106" t="str">
            <v>변색</v>
          </cell>
          <cell r="E106" t="str">
            <v>천매</v>
          </cell>
          <cell r="G106">
            <v>200000</v>
          </cell>
        </row>
        <row r="107">
          <cell r="A107" t="str">
            <v>C0102</v>
          </cell>
          <cell r="B107" t="str">
            <v>시멘트벽돌구입</v>
          </cell>
          <cell r="E107" t="str">
            <v>천매</v>
          </cell>
          <cell r="G107">
            <v>48000</v>
          </cell>
        </row>
        <row r="108">
          <cell r="A108" t="str">
            <v>C0103</v>
          </cell>
          <cell r="B108" t="str">
            <v>운반비</v>
          </cell>
          <cell r="C108" t="str">
            <v>10km</v>
          </cell>
          <cell r="D108" t="str">
            <v>8ton</v>
          </cell>
          <cell r="E108" t="str">
            <v>대</v>
          </cell>
          <cell r="H108">
            <v>60927</v>
          </cell>
        </row>
        <row r="109">
          <cell r="A109" t="str">
            <v>C0104</v>
          </cell>
          <cell r="B109" t="str">
            <v>운반비</v>
          </cell>
          <cell r="C109" t="str">
            <v>20km</v>
          </cell>
          <cell r="D109" t="str">
            <v>8ton</v>
          </cell>
          <cell r="E109" t="str">
            <v>대</v>
          </cell>
          <cell r="H109">
            <v>80454</v>
          </cell>
        </row>
        <row r="110">
          <cell r="A110" t="str">
            <v>C0105</v>
          </cell>
          <cell r="B110" t="str">
            <v>운반비</v>
          </cell>
          <cell r="C110" t="str">
            <v>30km</v>
          </cell>
          <cell r="D110" t="str">
            <v>8ton</v>
          </cell>
          <cell r="E110" t="str">
            <v>대</v>
          </cell>
          <cell r="H110">
            <v>99081</v>
          </cell>
        </row>
        <row r="111">
          <cell r="A111" t="str">
            <v>C0106</v>
          </cell>
          <cell r="B111" t="str">
            <v>운반비</v>
          </cell>
          <cell r="C111" t="str">
            <v>50km</v>
          </cell>
          <cell r="D111" t="str">
            <v>8ton</v>
          </cell>
          <cell r="E111" t="str">
            <v>대</v>
          </cell>
          <cell r="H111">
            <v>129118</v>
          </cell>
        </row>
        <row r="113">
          <cell r="B113" t="str">
            <v>D-미장공사</v>
          </cell>
        </row>
        <row r="114">
          <cell r="A114" t="str">
            <v>D0101</v>
          </cell>
          <cell r="B114" t="str">
            <v>금강석</v>
          </cell>
          <cell r="E114" t="str">
            <v>개</v>
          </cell>
          <cell r="G114">
            <v>1850</v>
          </cell>
        </row>
        <row r="115">
          <cell r="A115" t="str">
            <v>D0102</v>
          </cell>
          <cell r="B115" t="str">
            <v>인조석</v>
          </cell>
          <cell r="C115" t="str">
            <v>종석</v>
          </cell>
          <cell r="E115" t="str">
            <v>kg</v>
          </cell>
          <cell r="G115">
            <v>32</v>
          </cell>
        </row>
        <row r="116">
          <cell r="A116" t="str">
            <v>D0103</v>
          </cell>
          <cell r="B116" t="str">
            <v>백시멘트</v>
          </cell>
          <cell r="E116" t="str">
            <v>kg</v>
          </cell>
          <cell r="G116">
            <v>181</v>
          </cell>
        </row>
        <row r="117">
          <cell r="A117" t="str">
            <v>D0104</v>
          </cell>
          <cell r="B117" t="str">
            <v>수산</v>
          </cell>
          <cell r="E117" t="str">
            <v>kg</v>
          </cell>
          <cell r="G117">
            <v>1200</v>
          </cell>
        </row>
        <row r="118">
          <cell r="A118" t="str">
            <v>D0105</v>
          </cell>
          <cell r="B118" t="str">
            <v>왁스</v>
          </cell>
          <cell r="E118" t="str">
            <v>ℓ</v>
          </cell>
          <cell r="G118">
            <v>890</v>
          </cell>
        </row>
        <row r="120">
          <cell r="A120" t="str">
            <v>D0201</v>
          </cell>
          <cell r="B120" t="str">
            <v>하드너</v>
          </cell>
          <cell r="C120" t="str">
            <v>후로아(그린)</v>
          </cell>
          <cell r="E120" t="str">
            <v>kg</v>
          </cell>
          <cell r="G120">
            <v>600</v>
          </cell>
        </row>
        <row r="121">
          <cell r="A121" t="str">
            <v>D0202</v>
          </cell>
          <cell r="B121" t="str">
            <v>하드너</v>
          </cell>
          <cell r="C121" t="str">
            <v>칼라분말</v>
          </cell>
          <cell r="E121" t="str">
            <v>kg</v>
          </cell>
          <cell r="G121">
            <v>600</v>
          </cell>
        </row>
        <row r="122">
          <cell r="A122" t="str">
            <v>D0203</v>
          </cell>
          <cell r="B122" t="str">
            <v>석회</v>
          </cell>
          <cell r="E122" t="str">
            <v>kg</v>
          </cell>
          <cell r="G122">
            <v>22</v>
          </cell>
        </row>
        <row r="124">
          <cell r="B124" t="str">
            <v>E-방수공사</v>
          </cell>
        </row>
        <row r="125">
          <cell r="A125" t="str">
            <v>E0101</v>
          </cell>
          <cell r="B125" t="str">
            <v>아스팔트</v>
          </cell>
          <cell r="E125" t="str">
            <v>ℓ</v>
          </cell>
          <cell r="G125">
            <v>290</v>
          </cell>
        </row>
        <row r="126">
          <cell r="A126" t="str">
            <v>E0102</v>
          </cell>
          <cell r="B126" t="str">
            <v>아스팔트루핑</v>
          </cell>
          <cell r="C126" t="str">
            <v>ksf 25kg</v>
          </cell>
          <cell r="E126" t="str">
            <v>㎡</v>
          </cell>
          <cell r="G126">
            <v>1095</v>
          </cell>
        </row>
        <row r="127">
          <cell r="A127" t="str">
            <v>E0103</v>
          </cell>
          <cell r="B127" t="str">
            <v>아스팔트루핑</v>
          </cell>
          <cell r="C127" t="str">
            <v>ksf 30kg</v>
          </cell>
          <cell r="E127" t="str">
            <v>㎡</v>
          </cell>
          <cell r="G127">
            <v>857</v>
          </cell>
        </row>
        <row r="128">
          <cell r="A128" t="str">
            <v>E0104</v>
          </cell>
          <cell r="B128" t="str">
            <v>펠트</v>
          </cell>
          <cell r="C128" t="str">
            <v>ksf 25kg</v>
          </cell>
          <cell r="E128" t="str">
            <v>㎡</v>
          </cell>
          <cell r="G128">
            <v>500</v>
          </cell>
        </row>
        <row r="129">
          <cell r="A129" t="str">
            <v>E0105</v>
          </cell>
          <cell r="B129" t="str">
            <v>펠트</v>
          </cell>
          <cell r="C129" t="str">
            <v>ksf 30kg</v>
          </cell>
          <cell r="E129" t="str">
            <v>㎡</v>
          </cell>
        </row>
        <row r="130">
          <cell r="A130" t="str">
            <v>E0106</v>
          </cell>
          <cell r="B130" t="str">
            <v>콤파운드</v>
          </cell>
          <cell r="E130" t="str">
            <v>kg</v>
          </cell>
          <cell r="G130">
            <v>430</v>
          </cell>
        </row>
        <row r="131">
          <cell r="A131" t="str">
            <v>E0107</v>
          </cell>
          <cell r="B131" t="str">
            <v>프라이머</v>
          </cell>
          <cell r="E131" t="str">
            <v>ℓ</v>
          </cell>
          <cell r="G131">
            <v>850</v>
          </cell>
        </row>
        <row r="133">
          <cell r="A133" t="str">
            <v>E0201</v>
          </cell>
          <cell r="B133" t="str">
            <v>시트</v>
          </cell>
          <cell r="E133" t="str">
            <v>㎡</v>
          </cell>
          <cell r="G133">
            <v>3700</v>
          </cell>
        </row>
        <row r="134">
          <cell r="A134" t="str">
            <v>E0202</v>
          </cell>
          <cell r="B134" t="str">
            <v>LPG</v>
          </cell>
          <cell r="E134" t="str">
            <v>kg</v>
          </cell>
          <cell r="G134">
            <v>493</v>
          </cell>
        </row>
        <row r="136">
          <cell r="A136" t="str">
            <v>E0301</v>
          </cell>
          <cell r="B136" t="str">
            <v>방수액</v>
          </cell>
          <cell r="C136" t="str">
            <v>침투성</v>
          </cell>
          <cell r="E136" t="str">
            <v>ℓ</v>
          </cell>
          <cell r="G136">
            <v>1100</v>
          </cell>
        </row>
        <row r="137">
          <cell r="A137" t="str">
            <v>E0302</v>
          </cell>
          <cell r="B137" t="str">
            <v>방수액</v>
          </cell>
          <cell r="C137" t="str">
            <v>고점도</v>
          </cell>
          <cell r="E137" t="str">
            <v>ℓ</v>
          </cell>
          <cell r="G137">
            <v>222</v>
          </cell>
        </row>
        <row r="138">
          <cell r="A138" t="str">
            <v>E0303</v>
          </cell>
          <cell r="B138" t="str">
            <v>방수액</v>
          </cell>
          <cell r="C138" t="str">
            <v>완결재</v>
          </cell>
          <cell r="E138" t="str">
            <v>kg</v>
          </cell>
          <cell r="G138">
            <v>277</v>
          </cell>
        </row>
        <row r="139">
          <cell r="A139" t="str">
            <v>E0304</v>
          </cell>
          <cell r="B139" t="str">
            <v>PVC지수판</v>
          </cell>
          <cell r="C139" t="str">
            <v>150x5</v>
          </cell>
          <cell r="E139" t="str">
            <v>m</v>
          </cell>
          <cell r="G139">
            <v>3105</v>
          </cell>
        </row>
        <row r="141">
          <cell r="A141" t="str">
            <v>E0401</v>
          </cell>
          <cell r="B141" t="str">
            <v>코킹재</v>
          </cell>
          <cell r="E141" t="str">
            <v>kg</v>
          </cell>
          <cell r="G141">
            <v>2000</v>
          </cell>
        </row>
        <row r="142">
          <cell r="A142" t="str">
            <v>E0402</v>
          </cell>
          <cell r="B142" t="str">
            <v>수밀코킹</v>
          </cell>
          <cell r="E142" t="str">
            <v>ℓ</v>
          </cell>
          <cell r="G142">
            <v>5333</v>
          </cell>
        </row>
        <row r="143">
          <cell r="A143" t="str">
            <v>E0403</v>
          </cell>
          <cell r="B143" t="str">
            <v>죠인트재</v>
          </cell>
          <cell r="E143" t="str">
            <v>m</v>
          </cell>
          <cell r="G143">
            <v>1650</v>
          </cell>
        </row>
        <row r="145">
          <cell r="B145" t="str">
            <v>F-타일공사</v>
          </cell>
        </row>
        <row r="146">
          <cell r="A146" t="str">
            <v>F0101</v>
          </cell>
          <cell r="B146" t="str">
            <v>모자익타일</v>
          </cell>
          <cell r="C146" t="str">
            <v>73x73x5.5</v>
          </cell>
          <cell r="E146" t="str">
            <v>㎡</v>
          </cell>
          <cell r="G146">
            <v>7500</v>
          </cell>
        </row>
        <row r="147">
          <cell r="A147" t="str">
            <v>F0102</v>
          </cell>
          <cell r="B147" t="str">
            <v>세라믹타일</v>
          </cell>
          <cell r="C147" t="str">
            <v>150x150</v>
          </cell>
          <cell r="E147" t="str">
            <v>㎡</v>
          </cell>
          <cell r="G147">
            <v>5900</v>
          </cell>
        </row>
        <row r="148">
          <cell r="A148" t="str">
            <v>F0103</v>
          </cell>
          <cell r="B148" t="str">
            <v>바닥타일</v>
          </cell>
          <cell r="C148" t="str">
            <v>93x93x9</v>
          </cell>
          <cell r="E148" t="str">
            <v>㎡</v>
          </cell>
          <cell r="G148">
            <v>6500</v>
          </cell>
        </row>
        <row r="150">
          <cell r="A150" t="str">
            <v>F0201</v>
          </cell>
          <cell r="B150" t="str">
            <v>백시멘트</v>
          </cell>
          <cell r="C150" t="str">
            <v>줄눈용</v>
          </cell>
          <cell r="E150" t="str">
            <v>kg</v>
          </cell>
          <cell r="G150">
            <v>156</v>
          </cell>
        </row>
        <row r="151">
          <cell r="A151" t="str">
            <v>F0202</v>
          </cell>
          <cell r="B151" t="str">
            <v>톱밥</v>
          </cell>
          <cell r="E151" t="str">
            <v>ℓ</v>
          </cell>
          <cell r="G151">
            <v>75</v>
          </cell>
        </row>
        <row r="153">
          <cell r="B153" t="str">
            <v>G-타일공사</v>
          </cell>
        </row>
        <row r="154">
          <cell r="A154" t="str">
            <v>G0101</v>
          </cell>
          <cell r="B154" t="str">
            <v>스치로폴ksm3808.900.800-1</v>
          </cell>
          <cell r="E154" t="str">
            <v>매</v>
          </cell>
          <cell r="G154">
            <v>93</v>
          </cell>
        </row>
        <row r="155">
          <cell r="A155" t="str">
            <v>G0102</v>
          </cell>
          <cell r="B155" t="str">
            <v>스치로폴</v>
          </cell>
          <cell r="C155" t="str">
            <v>50mm</v>
          </cell>
          <cell r="E155" t="str">
            <v>㎡</v>
          </cell>
          <cell r="G155">
            <v>2860</v>
          </cell>
        </row>
        <row r="156">
          <cell r="A156" t="str">
            <v>G0103</v>
          </cell>
          <cell r="B156" t="str">
            <v>스치로폴</v>
          </cell>
          <cell r="C156" t="str">
            <v>80mm</v>
          </cell>
          <cell r="E156" t="str">
            <v>㎡</v>
          </cell>
          <cell r="G156">
            <v>4576</v>
          </cell>
        </row>
        <row r="158">
          <cell r="A158" t="str">
            <v>G0201</v>
          </cell>
          <cell r="B158" t="str">
            <v>PE 필름</v>
          </cell>
          <cell r="C158" t="str">
            <v>0.1x90x910</v>
          </cell>
          <cell r="E158" t="str">
            <v>㎡</v>
          </cell>
          <cell r="G158">
            <v>246</v>
          </cell>
        </row>
        <row r="160">
          <cell r="B160" t="str">
            <v>H-도장공사</v>
          </cell>
        </row>
        <row r="161">
          <cell r="A161" t="str">
            <v>H0101</v>
          </cell>
          <cell r="B161" t="str">
            <v>수성페인트</v>
          </cell>
          <cell r="C161" t="str">
            <v>외부1급</v>
          </cell>
          <cell r="E161" t="str">
            <v>ℓ</v>
          </cell>
          <cell r="G161">
            <v>2833</v>
          </cell>
        </row>
        <row r="162">
          <cell r="A162" t="str">
            <v>H0102</v>
          </cell>
          <cell r="B162" t="str">
            <v>수성페인트</v>
          </cell>
          <cell r="C162" t="str">
            <v>외부2급</v>
          </cell>
          <cell r="E162" t="str">
            <v>ℓ</v>
          </cell>
          <cell r="G162">
            <v>1678</v>
          </cell>
        </row>
        <row r="163">
          <cell r="A163" t="str">
            <v>H0103</v>
          </cell>
          <cell r="B163" t="str">
            <v>수성페인트</v>
          </cell>
          <cell r="C163" t="str">
            <v>내부1급</v>
          </cell>
          <cell r="E163" t="str">
            <v>ℓ</v>
          </cell>
          <cell r="G163">
            <v>2305</v>
          </cell>
        </row>
        <row r="164">
          <cell r="A164" t="str">
            <v>H0104</v>
          </cell>
          <cell r="B164" t="str">
            <v>수성페인트</v>
          </cell>
          <cell r="C164" t="str">
            <v>내부2급</v>
          </cell>
          <cell r="E164" t="str">
            <v>ℓ</v>
          </cell>
          <cell r="G164">
            <v>1405</v>
          </cell>
        </row>
        <row r="166">
          <cell r="A166" t="str">
            <v>H0201</v>
          </cell>
          <cell r="B166" t="str">
            <v>기와페인트</v>
          </cell>
          <cell r="C166" t="str">
            <v>청기와색</v>
          </cell>
          <cell r="E166" t="str">
            <v>ℓ</v>
          </cell>
          <cell r="G166">
            <v>2666</v>
          </cell>
        </row>
        <row r="167">
          <cell r="A167" t="str">
            <v>H0202</v>
          </cell>
          <cell r="B167" t="str">
            <v>조합페인트</v>
          </cell>
          <cell r="C167" t="str">
            <v>철재1급</v>
          </cell>
          <cell r="E167" t="str">
            <v>ℓ</v>
          </cell>
          <cell r="G167">
            <v>3111</v>
          </cell>
        </row>
        <row r="168">
          <cell r="A168" t="str">
            <v>H0203</v>
          </cell>
          <cell r="B168" t="str">
            <v>조합페인트</v>
          </cell>
          <cell r="C168" t="str">
            <v>목재2급</v>
          </cell>
          <cell r="E168" t="str">
            <v>ℓ</v>
          </cell>
          <cell r="G168">
            <v>2388</v>
          </cell>
        </row>
        <row r="170">
          <cell r="A170" t="str">
            <v>H0301</v>
          </cell>
          <cell r="B170" t="str">
            <v>광명단페인트</v>
          </cell>
          <cell r="C170" t="str">
            <v>2종</v>
          </cell>
          <cell r="E170" t="str">
            <v>ℓ</v>
          </cell>
          <cell r="G170">
            <v>4177</v>
          </cell>
        </row>
        <row r="171">
          <cell r="A171" t="str">
            <v>H0302</v>
          </cell>
          <cell r="B171" t="str">
            <v>광명단페인트</v>
          </cell>
          <cell r="C171" t="str">
            <v>3종</v>
          </cell>
          <cell r="E171" t="str">
            <v>ℓ</v>
          </cell>
          <cell r="G171">
            <v>5361</v>
          </cell>
        </row>
        <row r="172">
          <cell r="A172" t="str">
            <v>H0303</v>
          </cell>
          <cell r="B172" t="str">
            <v>신너</v>
          </cell>
          <cell r="E172" t="str">
            <v>ℓ</v>
          </cell>
          <cell r="G172">
            <v>1111</v>
          </cell>
        </row>
        <row r="174">
          <cell r="A174" t="str">
            <v>H0401</v>
          </cell>
          <cell r="B174" t="str">
            <v>바니쉬</v>
          </cell>
          <cell r="E174" t="str">
            <v>ℓ</v>
          </cell>
          <cell r="G174">
            <v>2544</v>
          </cell>
        </row>
        <row r="175">
          <cell r="A175" t="str">
            <v>H0402</v>
          </cell>
          <cell r="B175" t="str">
            <v>신너</v>
          </cell>
          <cell r="E175" t="str">
            <v>ℓ</v>
          </cell>
          <cell r="G175">
            <v>1112</v>
          </cell>
        </row>
        <row r="177">
          <cell r="A177" t="str">
            <v>H0501</v>
          </cell>
          <cell r="B177" t="str">
            <v>투명락카</v>
          </cell>
          <cell r="C177" t="str">
            <v>목재용</v>
          </cell>
          <cell r="E177" t="str">
            <v>ℓ</v>
          </cell>
          <cell r="G177">
            <v>3516</v>
          </cell>
        </row>
        <row r="178">
          <cell r="A178" t="str">
            <v>H0502</v>
          </cell>
          <cell r="B178" t="str">
            <v>락카신나</v>
          </cell>
          <cell r="C178" t="str">
            <v>3종</v>
          </cell>
          <cell r="E178" t="str">
            <v>ℓ</v>
          </cell>
          <cell r="G178">
            <v>1588</v>
          </cell>
        </row>
        <row r="180">
          <cell r="A180" t="str">
            <v>H0601</v>
          </cell>
          <cell r="B180" t="str">
            <v>본타일</v>
          </cell>
          <cell r="C180" t="str">
            <v>상도용</v>
          </cell>
          <cell r="E180" t="str">
            <v>ℓ</v>
          </cell>
          <cell r="G180">
            <v>4027</v>
          </cell>
        </row>
        <row r="181">
          <cell r="A181" t="str">
            <v>H0602</v>
          </cell>
          <cell r="B181" t="str">
            <v>본타일</v>
          </cell>
          <cell r="C181" t="str">
            <v>중도용</v>
          </cell>
          <cell r="E181" t="str">
            <v>ℓ</v>
          </cell>
          <cell r="G181">
            <v>2666</v>
          </cell>
        </row>
        <row r="183">
          <cell r="A183" t="str">
            <v>H0701</v>
          </cell>
          <cell r="B183" t="str">
            <v>퍼티</v>
          </cell>
          <cell r="C183" t="str">
            <v>유리용</v>
          </cell>
          <cell r="E183" t="str">
            <v>ℓ</v>
          </cell>
          <cell r="G183">
            <v>1877</v>
          </cell>
        </row>
        <row r="184">
          <cell r="A184" t="str">
            <v>H0702</v>
          </cell>
          <cell r="B184" t="str">
            <v>퍼티</v>
          </cell>
          <cell r="C184" t="str">
            <v>도장용</v>
          </cell>
          <cell r="E184" t="str">
            <v>ℓ</v>
          </cell>
          <cell r="G184">
            <v>1283</v>
          </cell>
        </row>
        <row r="186">
          <cell r="A186" t="str">
            <v>H0801</v>
          </cell>
          <cell r="B186" t="str">
            <v>가마니</v>
          </cell>
          <cell r="C186" t="str">
            <v>중품</v>
          </cell>
          <cell r="E186" t="str">
            <v>장</v>
          </cell>
          <cell r="G186">
            <v>1000</v>
          </cell>
        </row>
        <row r="187">
          <cell r="A187" t="str">
            <v>H0802</v>
          </cell>
          <cell r="B187" t="str">
            <v>넝마</v>
          </cell>
          <cell r="E187" t="str">
            <v>kg</v>
          </cell>
          <cell r="G187">
            <v>1200</v>
          </cell>
        </row>
        <row r="188">
          <cell r="A188" t="str">
            <v>H0803</v>
          </cell>
          <cell r="B188" t="str">
            <v>연마지</v>
          </cell>
          <cell r="E188" t="str">
            <v>매</v>
          </cell>
          <cell r="G188">
            <v>200</v>
          </cell>
        </row>
        <row r="189">
          <cell r="A189" t="str">
            <v>H0804</v>
          </cell>
          <cell r="B189" t="str">
            <v>가루분</v>
          </cell>
          <cell r="E189" t="str">
            <v>g</v>
          </cell>
          <cell r="G189">
            <v>1</v>
          </cell>
        </row>
        <row r="191">
          <cell r="A191" t="str">
            <v>H0901</v>
          </cell>
          <cell r="B191" t="str">
            <v>프라이머</v>
          </cell>
          <cell r="C191" t="str">
            <v>에피졸</v>
          </cell>
          <cell r="E191" t="str">
            <v>ℓ</v>
          </cell>
          <cell r="G191">
            <v>3611</v>
          </cell>
        </row>
        <row r="192">
          <cell r="A192" t="str">
            <v>H0902</v>
          </cell>
          <cell r="B192" t="str">
            <v>무늬코트</v>
          </cell>
          <cell r="E192" t="str">
            <v>ℓ</v>
          </cell>
          <cell r="G192">
            <v>3329</v>
          </cell>
        </row>
        <row r="193">
          <cell r="A193" t="str">
            <v>H0903</v>
          </cell>
          <cell r="B193" t="str">
            <v>도료</v>
          </cell>
          <cell r="E193" t="str">
            <v>kg</v>
          </cell>
          <cell r="G193">
            <v>1500</v>
          </cell>
        </row>
        <row r="194">
          <cell r="A194" t="str">
            <v>H0904</v>
          </cell>
          <cell r="B194" t="str">
            <v>프라이머</v>
          </cell>
          <cell r="C194" t="str">
            <v>아연</v>
          </cell>
          <cell r="E194" t="str">
            <v>ℓ</v>
          </cell>
          <cell r="G194">
            <v>5694</v>
          </cell>
        </row>
        <row r="195">
          <cell r="A195" t="str">
            <v>H0905</v>
          </cell>
          <cell r="B195" t="str">
            <v>신너</v>
          </cell>
          <cell r="E195" t="str">
            <v>ℓ</v>
          </cell>
          <cell r="G195">
            <v>1105</v>
          </cell>
        </row>
        <row r="197">
          <cell r="B197" t="str">
            <v>I-수장공사</v>
          </cell>
        </row>
        <row r="198">
          <cell r="A198" t="str">
            <v>I0101</v>
          </cell>
          <cell r="B198" t="str">
            <v>민속장판</v>
          </cell>
          <cell r="E198" t="str">
            <v>㎡</v>
          </cell>
          <cell r="G198">
            <v>5500</v>
          </cell>
        </row>
        <row r="199">
          <cell r="A199" t="str">
            <v>I0102</v>
          </cell>
          <cell r="B199" t="str">
            <v>모노륨</v>
          </cell>
          <cell r="E199" t="str">
            <v>㎡</v>
          </cell>
          <cell r="G199">
            <v>5500</v>
          </cell>
        </row>
        <row r="200">
          <cell r="A200" t="str">
            <v>I0103</v>
          </cell>
          <cell r="B200" t="str">
            <v>럭스트롱</v>
          </cell>
          <cell r="E200" t="str">
            <v>㎡</v>
          </cell>
          <cell r="G200">
            <v>13300</v>
          </cell>
        </row>
        <row r="201">
          <cell r="A201" t="str">
            <v>I0104</v>
          </cell>
          <cell r="B201" t="str">
            <v>왁스</v>
          </cell>
          <cell r="C201" t="str">
            <v>모노륨류</v>
          </cell>
          <cell r="E201" t="str">
            <v>ℓ</v>
          </cell>
          <cell r="G201">
            <v>3306</v>
          </cell>
        </row>
        <row r="202">
          <cell r="A202" t="str">
            <v>I0105</v>
          </cell>
          <cell r="B202" t="str">
            <v>디럭스</v>
          </cell>
          <cell r="E202" t="str">
            <v>㎡</v>
          </cell>
          <cell r="G202">
            <v>5500</v>
          </cell>
        </row>
        <row r="204">
          <cell r="A204" t="str">
            <v>I0201</v>
          </cell>
          <cell r="B204" t="str">
            <v>종이벽지</v>
          </cell>
          <cell r="E204" t="str">
            <v>㎡</v>
          </cell>
          <cell r="G204">
            <v>320</v>
          </cell>
        </row>
        <row r="205">
          <cell r="A205" t="str">
            <v>I0202</v>
          </cell>
          <cell r="B205" t="str">
            <v>창호지</v>
          </cell>
          <cell r="E205" t="str">
            <v>㎡</v>
          </cell>
          <cell r="G205">
            <v>210</v>
          </cell>
        </row>
        <row r="206">
          <cell r="A206" t="str">
            <v>I0203</v>
          </cell>
          <cell r="B206" t="str">
            <v>초배지</v>
          </cell>
          <cell r="E206" t="str">
            <v>㎡</v>
          </cell>
          <cell r="G206">
            <v>156</v>
          </cell>
        </row>
        <row r="207">
          <cell r="A207" t="str">
            <v>I0204</v>
          </cell>
          <cell r="B207" t="str">
            <v>재배지</v>
          </cell>
          <cell r="E207" t="str">
            <v>㎡</v>
          </cell>
          <cell r="G207">
            <v>156</v>
          </cell>
        </row>
        <row r="208">
          <cell r="A208" t="str">
            <v>I0205</v>
          </cell>
          <cell r="B208" t="str">
            <v>정배지</v>
          </cell>
          <cell r="C208" t="str">
            <v>종이벽지</v>
          </cell>
          <cell r="E208" t="str">
            <v>㎡</v>
          </cell>
          <cell r="G208">
            <v>320</v>
          </cell>
        </row>
        <row r="209">
          <cell r="A209" t="str">
            <v>I0206</v>
          </cell>
          <cell r="B209" t="str">
            <v>정배지</v>
          </cell>
          <cell r="C209" t="str">
            <v>발포벽지</v>
          </cell>
          <cell r="E209" t="str">
            <v>㎡</v>
          </cell>
          <cell r="G209">
            <v>760</v>
          </cell>
        </row>
        <row r="210">
          <cell r="A210" t="str">
            <v>I0207</v>
          </cell>
          <cell r="B210" t="str">
            <v>정배지</v>
          </cell>
          <cell r="C210" t="str">
            <v>장판지(6배지)</v>
          </cell>
          <cell r="E210" t="str">
            <v>㎡</v>
          </cell>
          <cell r="G210">
            <v>868</v>
          </cell>
        </row>
        <row r="213">
          <cell r="A213" t="str">
            <v>I0301</v>
          </cell>
          <cell r="B213" t="str">
            <v>접착제(벽지)</v>
          </cell>
          <cell r="C213" t="str">
            <v>벽지용</v>
          </cell>
          <cell r="E213" t="str">
            <v>kg</v>
          </cell>
          <cell r="G213">
            <v>380</v>
          </cell>
        </row>
        <row r="214">
          <cell r="A214" t="str">
            <v>I0302</v>
          </cell>
          <cell r="B214" t="str">
            <v>접착제</v>
          </cell>
          <cell r="C214" t="str">
            <v>목재,</v>
          </cell>
          <cell r="E214" t="str">
            <v>kg</v>
          </cell>
          <cell r="G214">
            <v>530</v>
          </cell>
        </row>
        <row r="215">
          <cell r="A215" t="str">
            <v>I0303</v>
          </cell>
          <cell r="B215" t="str">
            <v>접착제</v>
          </cell>
          <cell r="E215" t="str">
            <v>kg</v>
          </cell>
          <cell r="G215">
            <v>840</v>
          </cell>
        </row>
        <row r="216">
          <cell r="A216" t="str">
            <v>I0304</v>
          </cell>
          <cell r="B216" t="str">
            <v>접착제</v>
          </cell>
          <cell r="C216" t="str">
            <v>스치로폴</v>
          </cell>
          <cell r="E216" t="str">
            <v>kg</v>
          </cell>
          <cell r="G216">
            <v>840</v>
          </cell>
        </row>
        <row r="217">
          <cell r="A217" t="str">
            <v>I0305</v>
          </cell>
          <cell r="B217" t="str">
            <v>풀</v>
          </cell>
          <cell r="C217" t="str">
            <v>밀가루</v>
          </cell>
          <cell r="E217" t="str">
            <v>kg</v>
          </cell>
          <cell r="G217">
            <v>200</v>
          </cell>
        </row>
        <row r="219">
          <cell r="A219" t="str">
            <v>I0401</v>
          </cell>
          <cell r="B219" t="str">
            <v>ACCESS FLOOR</v>
          </cell>
          <cell r="C219" t="str">
            <v>디럭스타일마감</v>
          </cell>
          <cell r="E219" t="str">
            <v>㎡</v>
          </cell>
          <cell r="G219">
            <v>85000</v>
          </cell>
        </row>
        <row r="220">
          <cell r="A220" t="str">
            <v>I0402</v>
          </cell>
          <cell r="B220" t="str">
            <v>디럭스타일</v>
          </cell>
          <cell r="E220" t="str">
            <v>㎡</v>
          </cell>
          <cell r="G220">
            <v>5000</v>
          </cell>
        </row>
        <row r="222">
          <cell r="A222" t="str">
            <v>I0501</v>
          </cell>
          <cell r="B222" t="str">
            <v>천정재</v>
          </cell>
          <cell r="C222" t="str">
            <v>PVC</v>
          </cell>
          <cell r="E222" t="str">
            <v>㎡</v>
          </cell>
          <cell r="G222">
            <v>4220</v>
          </cell>
        </row>
        <row r="223">
          <cell r="A223" t="str">
            <v>I0502</v>
          </cell>
          <cell r="B223" t="str">
            <v>돌림대</v>
          </cell>
          <cell r="C223" t="str">
            <v>천정 LW 100</v>
          </cell>
          <cell r="E223" t="str">
            <v>m</v>
          </cell>
          <cell r="G223">
            <v>680</v>
          </cell>
        </row>
        <row r="225">
          <cell r="A225" t="str">
            <v>I0601</v>
          </cell>
          <cell r="B225" t="str">
            <v>라바베이스</v>
          </cell>
          <cell r="E225" t="str">
            <v>m</v>
          </cell>
          <cell r="G225">
            <v>600</v>
          </cell>
        </row>
        <row r="226">
          <cell r="A226" t="str">
            <v>I0602</v>
          </cell>
          <cell r="B226" t="str">
            <v>굽도리</v>
          </cell>
          <cell r="E226" t="str">
            <v>m</v>
          </cell>
          <cell r="G226">
            <v>550</v>
          </cell>
        </row>
        <row r="228">
          <cell r="A228" t="str">
            <v>I0701</v>
          </cell>
          <cell r="B228" t="str">
            <v>뉴라미나합판</v>
          </cell>
          <cell r="E228" t="str">
            <v>매</v>
          </cell>
          <cell r="G228">
            <v>6460</v>
          </cell>
        </row>
        <row r="229">
          <cell r="A229" t="str">
            <v>I0702</v>
          </cell>
          <cell r="B229" t="str">
            <v>미장합판</v>
          </cell>
          <cell r="C229" t="str">
            <v>티크</v>
          </cell>
          <cell r="E229" t="str">
            <v>매</v>
          </cell>
          <cell r="G229">
            <v>13500</v>
          </cell>
        </row>
        <row r="230">
          <cell r="A230" t="str">
            <v>I0703</v>
          </cell>
          <cell r="B230" t="str">
            <v>나무라이트</v>
          </cell>
          <cell r="E230" t="str">
            <v>매</v>
          </cell>
          <cell r="G230">
            <v>12500</v>
          </cell>
        </row>
        <row r="231">
          <cell r="A231" t="str">
            <v>I0704</v>
          </cell>
          <cell r="B231" t="str">
            <v>스기루바</v>
          </cell>
          <cell r="E231" t="str">
            <v>㎡</v>
          </cell>
          <cell r="G231">
            <v>2450</v>
          </cell>
        </row>
        <row r="232">
          <cell r="A232" t="str">
            <v>I0705</v>
          </cell>
          <cell r="B232" t="str">
            <v>밤라이트</v>
          </cell>
          <cell r="E232" t="str">
            <v>매</v>
          </cell>
          <cell r="G232">
            <v>9300</v>
          </cell>
        </row>
        <row r="233">
          <cell r="A233" t="str">
            <v>I0706</v>
          </cell>
          <cell r="B233" t="str">
            <v>아스칼텍스</v>
          </cell>
          <cell r="E233" t="str">
            <v>㎡</v>
          </cell>
          <cell r="G233">
            <v>2500</v>
          </cell>
        </row>
        <row r="234">
          <cell r="A234" t="str">
            <v>I0707</v>
          </cell>
          <cell r="B234" t="str">
            <v>무늬목</v>
          </cell>
          <cell r="C234" t="str">
            <v>티크</v>
          </cell>
          <cell r="E234" t="str">
            <v>㎡</v>
          </cell>
          <cell r="G234">
            <v>1361</v>
          </cell>
        </row>
        <row r="236">
          <cell r="A236" t="str">
            <v>I0801</v>
          </cell>
          <cell r="B236" t="str">
            <v>나사못</v>
          </cell>
          <cell r="C236">
            <v>1.5</v>
          </cell>
          <cell r="E236" t="str">
            <v>kg</v>
          </cell>
          <cell r="G236">
            <v>776</v>
          </cell>
        </row>
        <row r="238">
          <cell r="A238" t="str">
            <v>i0901</v>
          </cell>
          <cell r="B238" t="str">
            <v>석고보드</v>
          </cell>
          <cell r="E238" t="str">
            <v>매</v>
          </cell>
          <cell r="G238">
            <v>3190</v>
          </cell>
        </row>
        <row r="239">
          <cell r="A239" t="str">
            <v>i0902</v>
          </cell>
          <cell r="B239" t="str">
            <v>석고보드</v>
          </cell>
          <cell r="E239" t="str">
            <v>㎡</v>
          </cell>
          <cell r="G239">
            <v>2215</v>
          </cell>
        </row>
        <row r="241">
          <cell r="B241" t="str">
            <v>J-홈통공사</v>
          </cell>
        </row>
        <row r="242">
          <cell r="A242" t="str">
            <v>J0101</v>
          </cell>
          <cell r="B242" t="str">
            <v>PVC (￠75)</v>
          </cell>
          <cell r="C242" t="str">
            <v>VG1</v>
          </cell>
          <cell r="E242" t="str">
            <v>m</v>
          </cell>
          <cell r="G242">
            <v>3303</v>
          </cell>
        </row>
        <row r="243">
          <cell r="A243" t="str">
            <v>J0102</v>
          </cell>
          <cell r="B243" t="str">
            <v>PVC (￠100)</v>
          </cell>
          <cell r="C243" t="str">
            <v>VG1</v>
          </cell>
          <cell r="E243" t="str">
            <v>m</v>
          </cell>
          <cell r="G243">
            <v>5114</v>
          </cell>
        </row>
        <row r="244">
          <cell r="A244" t="str">
            <v>J0103</v>
          </cell>
          <cell r="B244" t="str">
            <v>PVC (￠150)</v>
          </cell>
          <cell r="C244" t="str">
            <v>VG1</v>
          </cell>
          <cell r="E244" t="str">
            <v>m</v>
          </cell>
          <cell r="G244">
            <v>10052</v>
          </cell>
        </row>
        <row r="245">
          <cell r="A245" t="str">
            <v>J0104</v>
          </cell>
          <cell r="B245" t="str">
            <v>PVC (￠50)</v>
          </cell>
          <cell r="C245" t="str">
            <v>VG1</v>
          </cell>
          <cell r="E245" t="str">
            <v>m</v>
          </cell>
          <cell r="G245">
            <v>1683</v>
          </cell>
        </row>
        <row r="247">
          <cell r="A247" t="str">
            <v>J0201</v>
          </cell>
          <cell r="B247" t="str">
            <v>선홈통 (￠75)</v>
          </cell>
          <cell r="C247" t="str">
            <v>SST</v>
          </cell>
          <cell r="E247" t="str">
            <v>m</v>
          </cell>
          <cell r="G247">
            <v>10376</v>
          </cell>
        </row>
        <row r="248">
          <cell r="A248" t="str">
            <v>J0202</v>
          </cell>
          <cell r="B248" t="str">
            <v>선홈통 (￠100)</v>
          </cell>
          <cell r="C248" t="str">
            <v>SST</v>
          </cell>
          <cell r="E248" t="str">
            <v>m</v>
          </cell>
          <cell r="G248">
            <v>13885</v>
          </cell>
        </row>
        <row r="249">
          <cell r="A249" t="str">
            <v>J0203</v>
          </cell>
          <cell r="B249" t="str">
            <v>선홈통 (￠75)</v>
          </cell>
          <cell r="C249" t="str">
            <v>동판</v>
          </cell>
          <cell r="E249" t="str">
            <v>매</v>
          </cell>
          <cell r="G249">
            <v>4649</v>
          </cell>
        </row>
        <row r="250">
          <cell r="A250" t="str">
            <v>J0204</v>
          </cell>
          <cell r="B250" t="str">
            <v>선홈통 (￠100)</v>
          </cell>
          <cell r="C250" t="str">
            <v>동판</v>
          </cell>
          <cell r="E250" t="str">
            <v>매</v>
          </cell>
          <cell r="G250">
            <v>4649</v>
          </cell>
        </row>
        <row r="251">
          <cell r="A251" t="str">
            <v>J0205</v>
          </cell>
          <cell r="B251" t="str">
            <v>선홈통 (￠80)</v>
          </cell>
          <cell r="C251" t="str">
            <v>강관</v>
          </cell>
          <cell r="E251" t="str">
            <v>m</v>
          </cell>
          <cell r="G251">
            <v>5080</v>
          </cell>
        </row>
        <row r="252">
          <cell r="A252" t="str">
            <v>J0206</v>
          </cell>
          <cell r="B252" t="str">
            <v>선홈통 (￠100)</v>
          </cell>
          <cell r="C252" t="str">
            <v>강관</v>
          </cell>
          <cell r="E252" t="str">
            <v>m</v>
          </cell>
          <cell r="G252">
            <v>7241</v>
          </cell>
        </row>
        <row r="255">
          <cell r="A255" t="str">
            <v>J0301</v>
          </cell>
          <cell r="B255" t="str">
            <v>루프드레인(￠75)</v>
          </cell>
          <cell r="E255" t="str">
            <v>조</v>
          </cell>
          <cell r="G255">
            <v>1500</v>
          </cell>
        </row>
        <row r="256">
          <cell r="A256" t="str">
            <v>J0302</v>
          </cell>
          <cell r="B256" t="str">
            <v>루프드레인(￠100)</v>
          </cell>
          <cell r="E256" t="str">
            <v>조</v>
          </cell>
          <cell r="G256">
            <v>2500</v>
          </cell>
        </row>
        <row r="257">
          <cell r="A257" t="str">
            <v>J0303</v>
          </cell>
          <cell r="B257" t="str">
            <v>물받이블럭</v>
          </cell>
          <cell r="E257" t="str">
            <v>조</v>
          </cell>
          <cell r="G257">
            <v>2700</v>
          </cell>
        </row>
        <row r="258">
          <cell r="A258" t="str">
            <v>J0401</v>
          </cell>
          <cell r="B258" t="str">
            <v>지지철물</v>
          </cell>
          <cell r="C258" t="str">
            <v>￠75</v>
          </cell>
          <cell r="E258" t="str">
            <v>개</v>
          </cell>
          <cell r="G258">
            <v>164</v>
          </cell>
        </row>
        <row r="259">
          <cell r="A259" t="str">
            <v>J0402</v>
          </cell>
          <cell r="B259" t="str">
            <v>지지철물</v>
          </cell>
          <cell r="C259" t="str">
            <v>￠100</v>
          </cell>
          <cell r="E259" t="str">
            <v>개</v>
          </cell>
          <cell r="G259">
            <v>286</v>
          </cell>
        </row>
        <row r="260">
          <cell r="A260" t="str">
            <v>J0403</v>
          </cell>
          <cell r="B260" t="str">
            <v>지지철물</v>
          </cell>
          <cell r="C260" t="str">
            <v>홈통걸이쇠</v>
          </cell>
          <cell r="E260" t="str">
            <v>개</v>
          </cell>
          <cell r="G260">
            <v>400</v>
          </cell>
        </row>
        <row r="261">
          <cell r="A261" t="str">
            <v>J0404</v>
          </cell>
        </row>
        <row r="262">
          <cell r="A262" t="str">
            <v>J0405</v>
          </cell>
          <cell r="B262" t="str">
            <v>지지철물</v>
          </cell>
          <cell r="C262">
            <v>75</v>
          </cell>
          <cell r="E262" t="str">
            <v>개</v>
          </cell>
          <cell r="G262">
            <v>944</v>
          </cell>
        </row>
        <row r="263">
          <cell r="A263" t="str">
            <v>J0406</v>
          </cell>
          <cell r="B263" t="str">
            <v>지지철물</v>
          </cell>
          <cell r="C263">
            <v>100</v>
          </cell>
          <cell r="E263" t="str">
            <v>개</v>
          </cell>
          <cell r="G263">
            <v>1120</v>
          </cell>
        </row>
        <row r="264">
          <cell r="A264" t="str">
            <v>J0407</v>
          </cell>
          <cell r="B264" t="str">
            <v>동판후레싱</v>
          </cell>
          <cell r="C264" t="str">
            <v>4mm - 120</v>
          </cell>
          <cell r="E264" t="str">
            <v>m</v>
          </cell>
          <cell r="G264">
            <v>5000</v>
          </cell>
        </row>
        <row r="265">
          <cell r="A265" t="str">
            <v>J0408</v>
          </cell>
          <cell r="B265" t="str">
            <v>콘크리트못</v>
          </cell>
          <cell r="C265" t="str">
            <v>2"</v>
          </cell>
          <cell r="E265" t="str">
            <v>kg</v>
          </cell>
          <cell r="G265">
            <v>1400</v>
          </cell>
        </row>
        <row r="266">
          <cell r="A266" t="str">
            <v>J0409</v>
          </cell>
          <cell r="B266" t="str">
            <v>실리콘</v>
          </cell>
          <cell r="C266" t="str">
            <v>동판후레싱용</v>
          </cell>
          <cell r="E266" t="str">
            <v>kg</v>
          </cell>
          <cell r="G266">
            <v>8200</v>
          </cell>
        </row>
        <row r="268">
          <cell r="B268" t="str">
            <v>K-지붕공사</v>
          </cell>
        </row>
        <row r="269">
          <cell r="A269" t="str">
            <v>K0101</v>
          </cell>
          <cell r="B269" t="str">
            <v>싱글</v>
          </cell>
          <cell r="C269" t="str">
            <v>아스팔트</v>
          </cell>
          <cell r="E269" t="str">
            <v>㎡</v>
          </cell>
          <cell r="G269">
            <v>5485</v>
          </cell>
        </row>
        <row r="270">
          <cell r="A270" t="str">
            <v>K0102</v>
          </cell>
          <cell r="B270" t="str">
            <v>가압시멘트</v>
          </cell>
          <cell r="C270" t="str">
            <v>싱글용</v>
          </cell>
          <cell r="E270" t="str">
            <v>ℓ</v>
          </cell>
          <cell r="G270">
            <v>900</v>
          </cell>
        </row>
        <row r="271">
          <cell r="A271" t="str">
            <v>K0103</v>
          </cell>
          <cell r="B271" t="str">
            <v>샌드위치판넬행거도어</v>
          </cell>
          <cell r="E271" t="str">
            <v>식</v>
          </cell>
          <cell r="G271">
            <v>1300000</v>
          </cell>
        </row>
        <row r="273">
          <cell r="A273" t="str">
            <v>K0201</v>
          </cell>
          <cell r="B273" t="str">
            <v>시멘트기와</v>
          </cell>
          <cell r="C273" t="str">
            <v>스페니쉬5호</v>
          </cell>
          <cell r="E273" t="str">
            <v>매</v>
          </cell>
          <cell r="G273">
            <v>800</v>
          </cell>
        </row>
        <row r="274">
          <cell r="A274" t="str">
            <v>K0202</v>
          </cell>
          <cell r="B274" t="str">
            <v>시멘트기와</v>
          </cell>
          <cell r="C274" t="str">
            <v>스페니쉬6호</v>
          </cell>
          <cell r="E274" t="str">
            <v>매</v>
          </cell>
          <cell r="G274">
            <v>800</v>
          </cell>
        </row>
        <row r="275">
          <cell r="A275" t="str">
            <v>K0203</v>
          </cell>
          <cell r="B275" t="str">
            <v>시멘트기와</v>
          </cell>
          <cell r="C275" t="str">
            <v>한식s형</v>
          </cell>
          <cell r="E275" t="str">
            <v>매</v>
          </cell>
          <cell r="G275">
            <v>800</v>
          </cell>
        </row>
        <row r="276">
          <cell r="A276" t="str">
            <v>K0204</v>
          </cell>
          <cell r="B276" t="str">
            <v>용마루</v>
          </cell>
          <cell r="E276" t="str">
            <v>매</v>
          </cell>
          <cell r="G276">
            <v>800</v>
          </cell>
        </row>
        <row r="278">
          <cell r="B278" t="str">
            <v>L-창호공사</v>
          </cell>
        </row>
        <row r="279">
          <cell r="A279" t="str">
            <v>L0101</v>
          </cell>
          <cell r="B279" t="str">
            <v>ST  DOOR</v>
          </cell>
          <cell r="C279" t="str">
            <v>진카트</v>
          </cell>
          <cell r="E279" t="str">
            <v>㎡</v>
          </cell>
          <cell r="G279">
            <v>103700</v>
          </cell>
        </row>
        <row r="280">
          <cell r="A280" t="str">
            <v>L0102</v>
          </cell>
          <cell r="B280" t="str">
            <v>ST  DOOR</v>
          </cell>
          <cell r="C280" t="str">
            <v>진카트</v>
          </cell>
        </row>
        <row r="282">
          <cell r="A282" t="str">
            <v>L0201</v>
          </cell>
          <cell r="B282" t="str">
            <v>AL DOOR</v>
          </cell>
          <cell r="C282" t="str">
            <v>100mm</v>
          </cell>
          <cell r="E282" t="str">
            <v>㎡</v>
          </cell>
          <cell r="G282">
            <v>67200</v>
          </cell>
        </row>
        <row r="283">
          <cell r="A283" t="str">
            <v>L0202</v>
          </cell>
          <cell r="B283" t="str">
            <v>AL DOOR</v>
          </cell>
          <cell r="C283" t="str">
            <v>80mm</v>
          </cell>
          <cell r="E283" t="str">
            <v>㎡</v>
          </cell>
          <cell r="G283">
            <v>59160</v>
          </cell>
        </row>
        <row r="284">
          <cell r="A284" t="str">
            <v>L0203</v>
          </cell>
          <cell r="B284" t="str">
            <v>AL DOOR</v>
          </cell>
          <cell r="C284" t="str">
            <v>0.9x2.1</v>
          </cell>
          <cell r="E284" t="str">
            <v>조</v>
          </cell>
          <cell r="G284">
            <v>100900</v>
          </cell>
        </row>
        <row r="286">
          <cell r="A286" t="str">
            <v>L0301</v>
          </cell>
          <cell r="B286" t="str">
            <v>ST 셔터</v>
          </cell>
          <cell r="C286" t="str">
            <v>전동식 1.6t</v>
          </cell>
          <cell r="E286" t="str">
            <v>㎡</v>
          </cell>
          <cell r="G286">
            <v>65000</v>
          </cell>
        </row>
        <row r="287">
          <cell r="A287" t="str">
            <v>L0302</v>
          </cell>
          <cell r="B287" t="str">
            <v>ST 셔터</v>
          </cell>
          <cell r="C287" t="str">
            <v>수동식 1.2t</v>
          </cell>
          <cell r="E287" t="str">
            <v>㎡</v>
          </cell>
          <cell r="G287">
            <v>53000</v>
          </cell>
        </row>
        <row r="288">
          <cell r="A288" t="str">
            <v>L0303</v>
          </cell>
          <cell r="B288" t="str">
            <v>AL 셔터</v>
          </cell>
          <cell r="C288" t="str">
            <v>2.0tx￠16</v>
          </cell>
          <cell r="E288" t="str">
            <v>㎡</v>
          </cell>
          <cell r="G288">
            <v>74000</v>
          </cell>
        </row>
        <row r="289">
          <cell r="A289" t="str">
            <v>L0304</v>
          </cell>
          <cell r="B289" t="str">
            <v xml:space="preserve">1/sst </v>
          </cell>
          <cell r="C289" t="str">
            <v>1.2tx￠16</v>
          </cell>
          <cell r="E289" t="str">
            <v>㎡</v>
          </cell>
          <cell r="G289">
            <v>150000</v>
          </cell>
        </row>
        <row r="291">
          <cell r="A291" t="str">
            <v>L0401</v>
          </cell>
          <cell r="B291" t="str">
            <v>전동기개폐기</v>
          </cell>
          <cell r="C291" t="str">
            <v>250kg</v>
          </cell>
          <cell r="E291" t="str">
            <v>set</v>
          </cell>
          <cell r="G291">
            <v>380000</v>
          </cell>
        </row>
        <row r="292">
          <cell r="A292" t="str">
            <v>L0402</v>
          </cell>
          <cell r="B292" t="str">
            <v>전동기개폐기</v>
          </cell>
          <cell r="C292" t="str">
            <v>300kg</v>
          </cell>
          <cell r="E292" t="str">
            <v>set</v>
          </cell>
          <cell r="G292">
            <v>390000</v>
          </cell>
        </row>
        <row r="293">
          <cell r="A293" t="str">
            <v>L0403</v>
          </cell>
          <cell r="B293" t="str">
            <v>전동기개폐기</v>
          </cell>
          <cell r="C293" t="str">
            <v>400kg</v>
          </cell>
          <cell r="E293" t="str">
            <v>set</v>
          </cell>
          <cell r="G293">
            <v>470000</v>
          </cell>
        </row>
        <row r="295">
          <cell r="A295" t="str">
            <v>L0501</v>
          </cell>
          <cell r="B295" t="str">
            <v>AL BAR</v>
          </cell>
          <cell r="C295" t="str">
            <v>아나로그</v>
          </cell>
          <cell r="E295" t="str">
            <v>kg</v>
          </cell>
          <cell r="G295">
            <v>4182</v>
          </cell>
        </row>
        <row r="296">
          <cell r="A296" t="str">
            <v>L0502</v>
          </cell>
          <cell r="B296" t="str">
            <v>AL BAR</v>
          </cell>
          <cell r="C296" t="str">
            <v>칼칼라</v>
          </cell>
          <cell r="E296" t="str">
            <v>kg</v>
          </cell>
          <cell r="G296">
            <v>7700</v>
          </cell>
        </row>
        <row r="298">
          <cell r="A298" t="str">
            <v>L0601</v>
          </cell>
          <cell r="B298" t="str">
            <v>AL 샷시(칼라)</v>
          </cell>
          <cell r="C298" t="str">
            <v>80mm  ( sl+fix)</v>
          </cell>
          <cell r="E298" t="str">
            <v>㎡</v>
          </cell>
          <cell r="G298">
            <v>44400</v>
          </cell>
        </row>
        <row r="299">
          <cell r="A299" t="str">
            <v>L0602</v>
          </cell>
          <cell r="B299" t="str">
            <v>AL 샷시(칼라)</v>
          </cell>
          <cell r="C299" t="str">
            <v>100mm ( sl+fix)</v>
          </cell>
          <cell r="E299" t="str">
            <v>㎡</v>
          </cell>
          <cell r="G299">
            <v>51900</v>
          </cell>
        </row>
        <row r="300">
          <cell r="A300" t="str">
            <v>L0603</v>
          </cell>
          <cell r="B300" t="str">
            <v>AL 샷시(칼라)</v>
          </cell>
          <cell r="C300" t="str">
            <v>80mm  ( sl)</v>
          </cell>
          <cell r="E300" t="str">
            <v>㎡</v>
          </cell>
          <cell r="G300">
            <v>47800</v>
          </cell>
        </row>
        <row r="301">
          <cell r="A301" t="str">
            <v>L0604</v>
          </cell>
          <cell r="B301" t="str">
            <v>AL 샷시(칼라)</v>
          </cell>
          <cell r="C301" t="str">
            <v>80mm  (fix)</v>
          </cell>
          <cell r="E301" t="str">
            <v>㎡</v>
          </cell>
          <cell r="G301">
            <v>34500</v>
          </cell>
        </row>
        <row r="302">
          <cell r="A302" t="str">
            <v>L0605</v>
          </cell>
          <cell r="B302" t="str">
            <v>AL 샷시(칼라)</v>
          </cell>
          <cell r="C302" t="str">
            <v>100mm ( sl)</v>
          </cell>
          <cell r="E302" t="str">
            <v>㎡</v>
          </cell>
          <cell r="G302">
            <v>58400</v>
          </cell>
        </row>
        <row r="303">
          <cell r="A303" t="str">
            <v>L0606</v>
          </cell>
          <cell r="B303" t="str">
            <v>AL 샷시(칼라)</v>
          </cell>
          <cell r="C303" t="str">
            <v>100mm ( fix)</v>
          </cell>
          <cell r="E303" t="str">
            <v>㎡</v>
          </cell>
          <cell r="G303">
            <v>41900</v>
          </cell>
        </row>
        <row r="305">
          <cell r="A305" t="str">
            <v>L0701</v>
          </cell>
          <cell r="B305" t="str">
            <v>AL 방충망</v>
          </cell>
          <cell r="C305" t="str">
            <v>미서기</v>
          </cell>
          <cell r="E305" t="str">
            <v>㎡</v>
          </cell>
          <cell r="G305">
            <v>21300</v>
          </cell>
        </row>
        <row r="306">
          <cell r="A306" t="str">
            <v>L0801</v>
          </cell>
          <cell r="B306" t="str">
            <v>AL 관(칼라)</v>
          </cell>
          <cell r="C306" t="str">
            <v>20x1.5</v>
          </cell>
          <cell r="E306" t="str">
            <v>m</v>
          </cell>
          <cell r="G306">
            <v>1240</v>
          </cell>
        </row>
        <row r="307">
          <cell r="A307" t="str">
            <v>L0802</v>
          </cell>
          <cell r="B307" t="str">
            <v>AL 관(칼라)</v>
          </cell>
          <cell r="C307" t="str">
            <v>20x2.0</v>
          </cell>
          <cell r="E307" t="str">
            <v>m</v>
          </cell>
          <cell r="G307">
            <v>1670</v>
          </cell>
        </row>
        <row r="308">
          <cell r="A308" t="str">
            <v>L0803</v>
          </cell>
          <cell r="B308" t="str">
            <v>AL BAR(칼라)</v>
          </cell>
          <cell r="C308" t="str">
            <v>20x40</v>
          </cell>
          <cell r="E308" t="str">
            <v>kg</v>
          </cell>
          <cell r="G308">
            <v>4182</v>
          </cell>
        </row>
        <row r="310">
          <cell r="A310" t="str">
            <v>L0901</v>
          </cell>
          <cell r="B310" t="str">
            <v>STS pipe</v>
          </cell>
          <cell r="C310" t="str">
            <v>19.1x1.5</v>
          </cell>
          <cell r="E310" t="str">
            <v>kg</v>
          </cell>
          <cell r="G310">
            <v>3425</v>
          </cell>
        </row>
        <row r="311">
          <cell r="A311" t="str">
            <v>L0902</v>
          </cell>
          <cell r="B311" t="str">
            <v>STS pipe</v>
          </cell>
          <cell r="C311" t="str">
            <v>19.1x2.0</v>
          </cell>
          <cell r="E311" t="str">
            <v>kg</v>
          </cell>
          <cell r="G311">
            <v>3533</v>
          </cell>
        </row>
        <row r="312">
          <cell r="A312" t="str">
            <v>L0903</v>
          </cell>
          <cell r="B312" t="str">
            <v>STS BAR</v>
          </cell>
          <cell r="C312" t="str">
            <v>70x30-1.5</v>
          </cell>
          <cell r="E312" t="str">
            <v>kg</v>
          </cell>
          <cell r="G312">
            <v>3168</v>
          </cell>
        </row>
        <row r="313">
          <cell r="A313" t="str">
            <v>L0904</v>
          </cell>
          <cell r="B313" t="str">
            <v>STS BAR</v>
          </cell>
          <cell r="C313" t="str">
            <v>20x40-1.5</v>
          </cell>
          <cell r="E313" t="str">
            <v>kg</v>
          </cell>
          <cell r="G313">
            <v>3182</v>
          </cell>
        </row>
        <row r="314">
          <cell r="A314" t="str">
            <v>L0905</v>
          </cell>
          <cell r="B314" t="str">
            <v>STS BAR</v>
          </cell>
          <cell r="C314" t="str">
            <v>40x80-1.5</v>
          </cell>
          <cell r="E314" t="str">
            <v>m</v>
          </cell>
          <cell r="G314">
            <v>8560</v>
          </cell>
        </row>
        <row r="315">
          <cell r="A315" t="str">
            <v>L0906</v>
          </cell>
          <cell r="B315" t="str">
            <v>STS BAR</v>
          </cell>
          <cell r="C315" t="str">
            <v>D25.4x1.5</v>
          </cell>
          <cell r="E315" t="str">
            <v>m</v>
          </cell>
          <cell r="G315">
            <v>2310</v>
          </cell>
        </row>
        <row r="317">
          <cell r="A317" t="str">
            <v>L1001</v>
          </cell>
          <cell r="B317" t="str">
            <v>PVC 레일</v>
          </cell>
          <cell r="C317" t="str">
            <v>180㎝</v>
          </cell>
          <cell r="E317" t="str">
            <v>개</v>
          </cell>
          <cell r="G317">
            <v>260</v>
          </cell>
        </row>
        <row r="318">
          <cell r="A318" t="str">
            <v>L1002</v>
          </cell>
          <cell r="B318" t="str">
            <v>PVC 레일</v>
          </cell>
          <cell r="C318" t="str">
            <v>270㎝</v>
          </cell>
          <cell r="E318" t="str">
            <v>개</v>
          </cell>
          <cell r="G318">
            <v>400</v>
          </cell>
        </row>
        <row r="319">
          <cell r="A319" t="str">
            <v>L1003</v>
          </cell>
          <cell r="B319" t="str">
            <v>PVC 레일</v>
          </cell>
          <cell r="C319" t="str">
            <v>360㎝</v>
          </cell>
          <cell r="E319" t="str">
            <v>개</v>
          </cell>
          <cell r="G319">
            <v>600</v>
          </cell>
        </row>
        <row r="320">
          <cell r="A320" t="str">
            <v>L1004</v>
          </cell>
          <cell r="B320" t="str">
            <v>황동레일</v>
          </cell>
          <cell r="C320" t="str">
            <v>6x6</v>
          </cell>
          <cell r="E320" t="str">
            <v>m</v>
          </cell>
          <cell r="G320">
            <v>300</v>
          </cell>
        </row>
        <row r="322">
          <cell r="A322" t="str">
            <v>L1101</v>
          </cell>
          <cell r="B322" t="str">
            <v>정첩(황동)</v>
          </cell>
          <cell r="C322" t="str">
            <v>75mm</v>
          </cell>
          <cell r="E322" t="str">
            <v>조</v>
          </cell>
          <cell r="G322">
            <v>1300</v>
          </cell>
        </row>
        <row r="323">
          <cell r="A323" t="str">
            <v>L1102</v>
          </cell>
          <cell r="B323" t="str">
            <v>정첩(황동)</v>
          </cell>
          <cell r="C323" t="str">
            <v>100mm</v>
          </cell>
          <cell r="E323" t="str">
            <v>조</v>
          </cell>
          <cell r="G323">
            <v>1700</v>
          </cell>
        </row>
        <row r="325">
          <cell r="A325" t="str">
            <v>L1201</v>
          </cell>
          <cell r="B325" t="str">
            <v>오르내리황동꼿이쇠</v>
          </cell>
          <cell r="C325" t="str">
            <v>STS 100mm</v>
          </cell>
          <cell r="E325" t="str">
            <v>조</v>
          </cell>
          <cell r="G325">
            <v>600</v>
          </cell>
        </row>
        <row r="326">
          <cell r="A326" t="str">
            <v>L1202</v>
          </cell>
          <cell r="B326" t="str">
            <v xml:space="preserve">      "   황동꼿이쇠</v>
          </cell>
          <cell r="C326" t="str">
            <v>STS125mm</v>
          </cell>
          <cell r="E326" t="str">
            <v>조</v>
          </cell>
          <cell r="G326">
            <v>800</v>
          </cell>
        </row>
        <row r="327">
          <cell r="A327" t="str">
            <v>L1203</v>
          </cell>
          <cell r="B327" t="str">
            <v>꼿이쇠</v>
          </cell>
          <cell r="E327" t="str">
            <v>조</v>
          </cell>
          <cell r="G327">
            <v>400</v>
          </cell>
        </row>
        <row r="328">
          <cell r="A328" t="str">
            <v>L1204</v>
          </cell>
          <cell r="B328" t="str">
            <v>황동꼿이쇠</v>
          </cell>
          <cell r="E328" t="str">
            <v>조</v>
          </cell>
          <cell r="G328">
            <v>300</v>
          </cell>
        </row>
        <row r="330">
          <cell r="A330" t="str">
            <v>L1301</v>
          </cell>
          <cell r="B330" t="str">
            <v>호차</v>
          </cell>
          <cell r="C330" t="str">
            <v>30mm</v>
          </cell>
          <cell r="E330" t="str">
            <v>조</v>
          </cell>
          <cell r="G330">
            <v>250</v>
          </cell>
        </row>
        <row r="331">
          <cell r="A331" t="str">
            <v>L1302</v>
          </cell>
          <cell r="B331" t="str">
            <v>호차</v>
          </cell>
          <cell r="C331" t="str">
            <v>36mm</v>
          </cell>
          <cell r="E331" t="str">
            <v>조</v>
          </cell>
          <cell r="G331">
            <v>350</v>
          </cell>
        </row>
        <row r="333">
          <cell r="A333" t="str">
            <v>L1401</v>
          </cell>
          <cell r="B333" t="str">
            <v>도어체크</v>
          </cell>
          <cell r="C333" t="str">
            <v>King-620</v>
          </cell>
          <cell r="E333" t="str">
            <v>조</v>
          </cell>
          <cell r="G333">
            <v>19000</v>
          </cell>
        </row>
        <row r="334">
          <cell r="A334" t="str">
            <v>L1402</v>
          </cell>
          <cell r="B334" t="str">
            <v>도어록</v>
          </cell>
          <cell r="C334" t="str">
            <v>볼타입(스텐)</v>
          </cell>
          <cell r="E334" t="str">
            <v>조</v>
          </cell>
          <cell r="G334">
            <v>4100</v>
          </cell>
        </row>
        <row r="335">
          <cell r="A335" t="str">
            <v>L1403</v>
          </cell>
          <cell r="B335" t="str">
            <v>도어록</v>
          </cell>
          <cell r="C335" t="str">
            <v>볼타입(스텐)</v>
          </cell>
          <cell r="E335" t="str">
            <v>조</v>
          </cell>
          <cell r="G335">
            <v>4300</v>
          </cell>
        </row>
        <row r="336">
          <cell r="A336" t="str">
            <v>L1404</v>
          </cell>
          <cell r="B336" t="str">
            <v>도어록</v>
          </cell>
          <cell r="C336" t="str">
            <v>볼타입(스텐)</v>
          </cell>
          <cell r="E336" t="str">
            <v>조</v>
          </cell>
          <cell r="G336">
            <v>6500</v>
          </cell>
        </row>
        <row r="338">
          <cell r="A338" t="str">
            <v>L1501</v>
          </cell>
          <cell r="B338" t="str">
            <v>후로아힌지</v>
          </cell>
          <cell r="C338" t="str">
            <v>king-5200</v>
          </cell>
          <cell r="E338" t="str">
            <v>조</v>
          </cell>
          <cell r="G338">
            <v>36000</v>
          </cell>
        </row>
        <row r="339">
          <cell r="A339" t="str">
            <v>L1502</v>
          </cell>
          <cell r="B339" t="str">
            <v>피봇트힌지</v>
          </cell>
          <cell r="C339" t="str">
            <v>king-1200</v>
          </cell>
          <cell r="E339" t="str">
            <v>조</v>
          </cell>
          <cell r="G339">
            <v>5400</v>
          </cell>
        </row>
        <row r="341">
          <cell r="A341" t="str">
            <v>L1601</v>
          </cell>
          <cell r="B341" t="str">
            <v>오목이</v>
          </cell>
          <cell r="C341" t="str">
            <v>(손잡이)</v>
          </cell>
          <cell r="E341" t="str">
            <v>개</v>
          </cell>
          <cell r="G341">
            <v>70</v>
          </cell>
        </row>
        <row r="342">
          <cell r="A342" t="str">
            <v>L1602</v>
          </cell>
          <cell r="B342" t="str">
            <v>크레센트</v>
          </cell>
          <cell r="C342" t="str">
            <v>45m/m</v>
          </cell>
          <cell r="E342" t="str">
            <v>SET</v>
          </cell>
          <cell r="G342">
            <v>260</v>
          </cell>
        </row>
        <row r="344">
          <cell r="C344" t="str">
            <v>M-유리공사</v>
          </cell>
        </row>
        <row r="345">
          <cell r="A345" t="str">
            <v>M0101</v>
          </cell>
          <cell r="B345" t="str">
            <v>투명유리(3mm)</v>
          </cell>
          <cell r="C345" t="str">
            <v>61x91</v>
          </cell>
          <cell r="E345" t="str">
            <v>매</v>
          </cell>
          <cell r="G345">
            <v>1824</v>
          </cell>
        </row>
        <row r="346">
          <cell r="A346" t="str">
            <v>M0102</v>
          </cell>
          <cell r="B346" t="str">
            <v>투명유리(3mm)</v>
          </cell>
          <cell r="C346" t="str">
            <v>61x121</v>
          </cell>
          <cell r="E346" t="str">
            <v>매</v>
          </cell>
          <cell r="G346">
            <v>2385</v>
          </cell>
        </row>
        <row r="347">
          <cell r="A347" t="str">
            <v>M0103</v>
          </cell>
          <cell r="B347" t="str">
            <v>투명유리(3mm)</v>
          </cell>
          <cell r="C347" t="str">
            <v>76x127</v>
          </cell>
          <cell r="E347" t="str">
            <v>매</v>
          </cell>
          <cell r="G347">
            <v>3100</v>
          </cell>
        </row>
        <row r="348">
          <cell r="A348" t="str">
            <v>M0104</v>
          </cell>
          <cell r="B348" t="str">
            <v>투명유리(3mm)</v>
          </cell>
          <cell r="C348" t="str">
            <v>71x152</v>
          </cell>
          <cell r="E348" t="str">
            <v>매</v>
          </cell>
          <cell r="G348">
            <v>3444</v>
          </cell>
        </row>
        <row r="349">
          <cell r="A349" t="str">
            <v>M0105</v>
          </cell>
          <cell r="B349" t="str">
            <v>투명유리(3mm)</v>
          </cell>
          <cell r="C349" t="str">
            <v>91x132</v>
          </cell>
          <cell r="E349" t="str">
            <v>매</v>
          </cell>
          <cell r="G349">
            <v>3875</v>
          </cell>
        </row>
        <row r="350">
          <cell r="A350" t="str">
            <v>M0106</v>
          </cell>
          <cell r="B350" t="str">
            <v>투명유리(3mm)</v>
          </cell>
          <cell r="C350" t="str">
            <v>91x152</v>
          </cell>
          <cell r="E350" t="str">
            <v>매</v>
          </cell>
          <cell r="G350">
            <v>4429</v>
          </cell>
        </row>
        <row r="351">
          <cell r="A351" t="str">
            <v>M0107</v>
          </cell>
          <cell r="B351" t="str">
            <v>투명유리(3mm)</v>
          </cell>
          <cell r="C351" t="str">
            <v>91x182</v>
          </cell>
          <cell r="E351" t="str">
            <v>매</v>
          </cell>
          <cell r="G351">
            <v>5167</v>
          </cell>
        </row>
        <row r="353">
          <cell r="A353" t="str">
            <v>M0201</v>
          </cell>
          <cell r="B353" t="str">
            <v>투명유리(5mm)</v>
          </cell>
          <cell r="C353" t="str">
            <v>76x127</v>
          </cell>
          <cell r="E353" t="str">
            <v>매</v>
          </cell>
          <cell r="G353">
            <v>4700</v>
          </cell>
        </row>
        <row r="354">
          <cell r="A354" t="str">
            <v>M0202</v>
          </cell>
          <cell r="B354" t="str">
            <v>투명유리(5mm)</v>
          </cell>
          <cell r="C354" t="str">
            <v>81x152</v>
          </cell>
          <cell r="E354" t="str">
            <v>매</v>
          </cell>
          <cell r="G354">
            <v>5875</v>
          </cell>
        </row>
        <row r="355">
          <cell r="A355" t="str">
            <v>M0203</v>
          </cell>
          <cell r="B355" t="str">
            <v>투명유리(5mm)</v>
          </cell>
          <cell r="C355" t="str">
            <v>91x132</v>
          </cell>
          <cell r="E355" t="str">
            <v>매</v>
          </cell>
          <cell r="G355">
            <v>5875</v>
          </cell>
        </row>
        <row r="356">
          <cell r="A356" t="str">
            <v>M0204</v>
          </cell>
          <cell r="B356" t="str">
            <v>투명유리(5mm)</v>
          </cell>
          <cell r="C356" t="str">
            <v>91x152</v>
          </cell>
          <cell r="E356" t="str">
            <v>매</v>
          </cell>
          <cell r="G356">
            <v>6714</v>
          </cell>
        </row>
        <row r="357">
          <cell r="A357" t="str">
            <v>M0205</v>
          </cell>
          <cell r="B357" t="str">
            <v>투명유리(5mm)</v>
          </cell>
          <cell r="C357" t="str">
            <v>91x182</v>
          </cell>
          <cell r="E357" t="str">
            <v>매</v>
          </cell>
          <cell r="G357">
            <v>7833</v>
          </cell>
        </row>
        <row r="358">
          <cell r="A358" t="str">
            <v>M0206</v>
          </cell>
          <cell r="B358" t="str">
            <v>투명유리(5mm)</v>
          </cell>
          <cell r="C358" t="str">
            <v>121x152</v>
          </cell>
          <cell r="E358" t="str">
            <v>매</v>
          </cell>
          <cell r="G358">
            <v>9400</v>
          </cell>
        </row>
        <row r="359">
          <cell r="A359" t="str">
            <v>M0207</v>
          </cell>
          <cell r="B359" t="str">
            <v>투명유리(5mm)</v>
          </cell>
          <cell r="C359" t="str">
            <v>121x182</v>
          </cell>
          <cell r="E359" t="str">
            <v>매</v>
          </cell>
          <cell r="G359">
            <v>11750</v>
          </cell>
        </row>
        <row r="360">
          <cell r="A360" t="str">
            <v>M0208</v>
          </cell>
          <cell r="B360" t="str">
            <v>투명유리(5mm)</v>
          </cell>
          <cell r="C360" t="str">
            <v>61x121</v>
          </cell>
          <cell r="E360" t="str">
            <v>매</v>
          </cell>
          <cell r="G360">
            <v>4700</v>
          </cell>
        </row>
        <row r="362">
          <cell r="A362" t="str">
            <v>M0301</v>
          </cell>
          <cell r="B362" t="str">
            <v>무늬유리(3mm)</v>
          </cell>
          <cell r="C362" t="str">
            <v>66x152</v>
          </cell>
          <cell r="E362" t="str">
            <v>매</v>
          </cell>
          <cell r="G362">
            <v>3333</v>
          </cell>
        </row>
        <row r="363">
          <cell r="A363" t="str">
            <v>M0302</v>
          </cell>
          <cell r="B363" t="str">
            <v>무늬유리(3mm)</v>
          </cell>
          <cell r="C363" t="str">
            <v>91x132</v>
          </cell>
          <cell r="E363" t="str">
            <v>매</v>
          </cell>
          <cell r="G363">
            <v>3750</v>
          </cell>
        </row>
        <row r="364">
          <cell r="A364" t="str">
            <v>M0303</v>
          </cell>
          <cell r="B364" t="str">
            <v>무늬유리(3mm)</v>
          </cell>
          <cell r="C364" t="str">
            <v>91x152</v>
          </cell>
          <cell r="E364" t="str">
            <v>매</v>
          </cell>
          <cell r="G364">
            <v>4285</v>
          </cell>
        </row>
        <row r="365">
          <cell r="A365" t="str">
            <v>M0304</v>
          </cell>
          <cell r="B365" t="str">
            <v>무늬유리(3mm)</v>
          </cell>
          <cell r="C365" t="str">
            <v>91x182</v>
          </cell>
          <cell r="E365" t="str">
            <v>매</v>
          </cell>
          <cell r="G365">
            <v>5000</v>
          </cell>
        </row>
        <row r="366">
          <cell r="A366" t="str">
            <v>M0305</v>
          </cell>
          <cell r="B366" t="str">
            <v>무늬유리(3mm)</v>
          </cell>
          <cell r="C366" t="str">
            <v>121x152</v>
          </cell>
          <cell r="E366" t="str">
            <v>매</v>
          </cell>
          <cell r="G366">
            <v>6000</v>
          </cell>
        </row>
        <row r="368">
          <cell r="A368" t="str">
            <v>M0401</v>
          </cell>
          <cell r="B368" t="str">
            <v>무늬유리(4mm)</v>
          </cell>
          <cell r="C368" t="str">
            <v>91x152</v>
          </cell>
          <cell r="E368" t="str">
            <v>매</v>
          </cell>
          <cell r="G368">
            <v>5285</v>
          </cell>
        </row>
        <row r="369">
          <cell r="A369" t="str">
            <v>M0402</v>
          </cell>
          <cell r="B369" t="str">
            <v>무늬유리(4mm)</v>
          </cell>
          <cell r="C369" t="str">
            <v>121x182</v>
          </cell>
          <cell r="E369" t="str">
            <v>매</v>
          </cell>
          <cell r="G369">
            <v>6166</v>
          </cell>
        </row>
        <row r="370">
          <cell r="A370" t="str">
            <v>M0403</v>
          </cell>
          <cell r="B370" t="str">
            <v>무늬유리(4mm)</v>
          </cell>
          <cell r="C370" t="str">
            <v>121x152</v>
          </cell>
          <cell r="E370" t="str">
            <v>매</v>
          </cell>
          <cell r="G370">
            <v>7400</v>
          </cell>
        </row>
        <row r="372">
          <cell r="A372" t="str">
            <v>M0501</v>
          </cell>
          <cell r="B372" t="str">
            <v>무늬유리(2.2mm)</v>
          </cell>
          <cell r="C372" t="str">
            <v>61x91</v>
          </cell>
          <cell r="E372" t="str">
            <v>매</v>
          </cell>
        </row>
        <row r="374">
          <cell r="A374" t="str">
            <v>M0601</v>
          </cell>
          <cell r="B374" t="str">
            <v>복층유리</v>
          </cell>
          <cell r="C374" t="str">
            <v>12x1219x1830</v>
          </cell>
          <cell r="E374" t="str">
            <v>㎡</v>
          </cell>
          <cell r="G374">
            <v>14994</v>
          </cell>
        </row>
        <row r="375">
          <cell r="A375" t="str">
            <v>M0602</v>
          </cell>
          <cell r="B375" t="str">
            <v>복층유리</v>
          </cell>
          <cell r="C375" t="str">
            <v>16x1830x2440</v>
          </cell>
          <cell r="E375" t="str">
            <v>㎡</v>
          </cell>
          <cell r="G375">
            <v>19967</v>
          </cell>
        </row>
        <row r="377">
          <cell r="A377" t="str">
            <v>M0701</v>
          </cell>
          <cell r="B377" t="str">
            <v>강화유리</v>
          </cell>
          <cell r="C377" t="str">
            <v>10mm</v>
          </cell>
          <cell r="E377" t="str">
            <v>㎡</v>
          </cell>
          <cell r="G377">
            <v>24380</v>
          </cell>
        </row>
        <row r="378">
          <cell r="A378" t="str">
            <v>M0702</v>
          </cell>
          <cell r="B378" t="str">
            <v>강화유리</v>
          </cell>
          <cell r="C378" t="str">
            <v>12mm</v>
          </cell>
          <cell r="E378" t="str">
            <v>㎡</v>
          </cell>
          <cell r="G378">
            <v>29257</v>
          </cell>
        </row>
        <row r="380">
          <cell r="B380" t="str">
            <v>N-금속공사</v>
          </cell>
        </row>
        <row r="381">
          <cell r="A381" t="str">
            <v>N0101</v>
          </cell>
          <cell r="B381" t="str">
            <v>M-BAR</v>
          </cell>
          <cell r="C381" t="str">
            <v>더블</v>
          </cell>
          <cell r="E381" t="str">
            <v>m</v>
          </cell>
          <cell r="G381">
            <v>300</v>
          </cell>
        </row>
        <row r="382">
          <cell r="A382" t="str">
            <v>N0102</v>
          </cell>
          <cell r="B382" t="str">
            <v>M-BAR</v>
          </cell>
          <cell r="C382" t="str">
            <v>싱글</v>
          </cell>
          <cell r="E382" t="str">
            <v>m</v>
          </cell>
          <cell r="G382">
            <v>230</v>
          </cell>
        </row>
        <row r="383">
          <cell r="A383" t="str">
            <v>N0103</v>
          </cell>
          <cell r="B383" t="str">
            <v>H-BAR</v>
          </cell>
          <cell r="C383" t="str">
            <v>0.5x20x20</v>
          </cell>
          <cell r="E383" t="str">
            <v>m</v>
          </cell>
          <cell r="G383">
            <v>260</v>
          </cell>
        </row>
        <row r="384">
          <cell r="A384" t="str">
            <v>N0104</v>
          </cell>
          <cell r="B384" t="str">
            <v>Bar 크립</v>
          </cell>
          <cell r="C384" t="str">
            <v>더블</v>
          </cell>
          <cell r="E384" t="str">
            <v>개</v>
          </cell>
          <cell r="G384">
            <v>30</v>
          </cell>
        </row>
        <row r="385">
          <cell r="A385" t="str">
            <v>N0105</v>
          </cell>
          <cell r="B385" t="str">
            <v>Bar 크립</v>
          </cell>
          <cell r="C385" t="str">
            <v>싱글</v>
          </cell>
          <cell r="E385" t="str">
            <v>개</v>
          </cell>
          <cell r="G385">
            <v>24</v>
          </cell>
        </row>
        <row r="386">
          <cell r="A386" t="str">
            <v>N0106</v>
          </cell>
          <cell r="B386" t="str">
            <v>Bar 조인트</v>
          </cell>
          <cell r="C386" t="str">
            <v>더블</v>
          </cell>
          <cell r="E386" t="str">
            <v>개</v>
          </cell>
          <cell r="G386">
            <v>35</v>
          </cell>
        </row>
        <row r="387">
          <cell r="A387" t="str">
            <v>N0107</v>
          </cell>
          <cell r="B387" t="str">
            <v>Bar 조인트</v>
          </cell>
          <cell r="C387" t="str">
            <v>싱글</v>
          </cell>
          <cell r="E387" t="str">
            <v>개</v>
          </cell>
          <cell r="G387">
            <v>27</v>
          </cell>
        </row>
        <row r="388">
          <cell r="A388" t="str">
            <v>N0108</v>
          </cell>
          <cell r="B388" t="str">
            <v>캐링찬넬</v>
          </cell>
          <cell r="C388" t="str">
            <v>38x12x1.2</v>
          </cell>
          <cell r="E388" t="str">
            <v>m</v>
          </cell>
          <cell r="G388">
            <v>340</v>
          </cell>
        </row>
        <row r="389">
          <cell r="A389" t="str">
            <v>N0109</v>
          </cell>
          <cell r="B389" t="str">
            <v>마이너찬넬</v>
          </cell>
          <cell r="E389" t="str">
            <v>m</v>
          </cell>
          <cell r="G389">
            <v>340</v>
          </cell>
        </row>
        <row r="390">
          <cell r="A390" t="str">
            <v>N0110</v>
          </cell>
          <cell r="B390" t="str">
            <v>행가핀</v>
          </cell>
          <cell r="E390" t="str">
            <v>조</v>
          </cell>
          <cell r="G390">
            <v>60</v>
          </cell>
        </row>
        <row r="391">
          <cell r="A391" t="str">
            <v>N0111</v>
          </cell>
          <cell r="B391" t="str">
            <v>찬넬크립</v>
          </cell>
          <cell r="E391" t="str">
            <v>조</v>
          </cell>
          <cell r="G391">
            <v>50</v>
          </cell>
        </row>
        <row r="392">
          <cell r="A392" t="str">
            <v>N0112</v>
          </cell>
          <cell r="B392" t="str">
            <v>캐링조인트</v>
          </cell>
          <cell r="E392" t="str">
            <v>조</v>
          </cell>
          <cell r="G392">
            <v>40</v>
          </cell>
        </row>
        <row r="393">
          <cell r="A393" t="str">
            <v>N0113</v>
          </cell>
          <cell r="B393" t="str">
            <v>와이야크립</v>
          </cell>
          <cell r="E393" t="str">
            <v>개</v>
          </cell>
          <cell r="G393">
            <v>15</v>
          </cell>
        </row>
        <row r="394">
          <cell r="A394" t="str">
            <v>N0114</v>
          </cell>
          <cell r="B394" t="str">
            <v>스프라이사</v>
          </cell>
          <cell r="E394" t="str">
            <v>개</v>
          </cell>
          <cell r="G394">
            <v>29</v>
          </cell>
        </row>
        <row r="395">
          <cell r="A395" t="str">
            <v>N0115</v>
          </cell>
          <cell r="B395" t="str">
            <v>스프라인</v>
          </cell>
          <cell r="E395" t="str">
            <v>개</v>
          </cell>
          <cell r="G395">
            <v>60</v>
          </cell>
        </row>
        <row r="396">
          <cell r="A396" t="str">
            <v>N0116</v>
          </cell>
          <cell r="B396" t="str">
            <v>월스프링</v>
          </cell>
          <cell r="E396" t="str">
            <v>개</v>
          </cell>
          <cell r="G396">
            <v>11</v>
          </cell>
        </row>
        <row r="397">
          <cell r="A397" t="str">
            <v>N0117</v>
          </cell>
          <cell r="B397" t="str">
            <v>피스</v>
          </cell>
          <cell r="E397" t="str">
            <v>개</v>
          </cell>
          <cell r="G397">
            <v>2</v>
          </cell>
        </row>
        <row r="399">
          <cell r="A399" t="str">
            <v>N0201</v>
          </cell>
          <cell r="B399" t="str">
            <v>인서트</v>
          </cell>
          <cell r="C399" t="str">
            <v>￠9</v>
          </cell>
          <cell r="E399" t="str">
            <v>개</v>
          </cell>
          <cell r="G399">
            <v>800</v>
          </cell>
        </row>
        <row r="400">
          <cell r="A400" t="str">
            <v>N0202</v>
          </cell>
          <cell r="B400" t="str">
            <v>인서트</v>
          </cell>
          <cell r="C400" t="str">
            <v>￠6</v>
          </cell>
          <cell r="E400" t="str">
            <v>개</v>
          </cell>
          <cell r="G400">
            <v>570</v>
          </cell>
        </row>
        <row r="401">
          <cell r="A401" t="str">
            <v>N0203</v>
          </cell>
          <cell r="B401" t="str">
            <v>달대볼트</v>
          </cell>
          <cell r="C401" t="str">
            <v>￠9x1000</v>
          </cell>
          <cell r="E401" t="str">
            <v>개</v>
          </cell>
          <cell r="G401">
            <v>280</v>
          </cell>
        </row>
        <row r="402">
          <cell r="A402" t="str">
            <v>N0204</v>
          </cell>
          <cell r="B402" t="str">
            <v>달대볼트</v>
          </cell>
          <cell r="C402" t="str">
            <v>￠9X500</v>
          </cell>
          <cell r="E402" t="str">
            <v>개</v>
          </cell>
          <cell r="G402">
            <v>145</v>
          </cell>
        </row>
        <row r="403">
          <cell r="A403" t="str">
            <v>N0205</v>
          </cell>
          <cell r="B403" t="str">
            <v>달대볼트</v>
          </cell>
          <cell r="C403" t="str">
            <v>￠6x1000</v>
          </cell>
          <cell r="E403" t="str">
            <v>개</v>
          </cell>
          <cell r="G403">
            <v>180</v>
          </cell>
        </row>
        <row r="404">
          <cell r="A404" t="str">
            <v>N0206</v>
          </cell>
          <cell r="B404" t="str">
            <v>달대볼트</v>
          </cell>
          <cell r="C404" t="str">
            <v>￠6x500</v>
          </cell>
          <cell r="E404" t="str">
            <v>개</v>
          </cell>
          <cell r="G404">
            <v>95</v>
          </cell>
        </row>
        <row r="406">
          <cell r="A406" t="str">
            <v>N0301</v>
          </cell>
          <cell r="B406" t="str">
            <v>핸드레일</v>
          </cell>
          <cell r="C406" t="str">
            <v>스텐레스￠50.25</v>
          </cell>
          <cell r="E406" t="str">
            <v>m</v>
          </cell>
          <cell r="G406">
            <v>55000</v>
          </cell>
        </row>
        <row r="408">
          <cell r="A408" t="str">
            <v>N0401</v>
          </cell>
          <cell r="B408" t="str">
            <v>황동줄눈대</v>
          </cell>
          <cell r="C408" t="str">
            <v>45x2.0x1.0</v>
          </cell>
          <cell r="E408" t="str">
            <v>m</v>
          </cell>
          <cell r="G408">
            <v>300</v>
          </cell>
        </row>
        <row r="410">
          <cell r="A410" t="str">
            <v>N0501</v>
          </cell>
          <cell r="B410" t="str">
            <v>와이어메쉬</v>
          </cell>
          <cell r="C410" t="str">
            <v>＃8 150x150</v>
          </cell>
          <cell r="E410" t="str">
            <v>㎡</v>
          </cell>
          <cell r="G410">
            <v>760</v>
          </cell>
        </row>
        <row r="412">
          <cell r="A412" t="str">
            <v>N0601</v>
          </cell>
          <cell r="B412" t="str">
            <v>AL 몰딩</v>
          </cell>
          <cell r="C412" t="str">
            <v>12x12</v>
          </cell>
          <cell r="E412" t="str">
            <v>m</v>
          </cell>
          <cell r="G412">
            <v>700</v>
          </cell>
        </row>
        <row r="414">
          <cell r="A414" t="str">
            <v>N0701</v>
          </cell>
          <cell r="B414" t="str">
            <v>커텐박스</v>
          </cell>
          <cell r="C414" t="str">
            <v>철판1.2T</v>
          </cell>
          <cell r="E414" t="str">
            <v>m</v>
          </cell>
          <cell r="G414">
            <v>9000</v>
          </cell>
        </row>
        <row r="415">
          <cell r="A415" t="str">
            <v>N0702</v>
          </cell>
          <cell r="B415" t="str">
            <v>커텐박스</v>
          </cell>
          <cell r="C415" t="str">
            <v>칼라코팅</v>
          </cell>
          <cell r="E415" t="str">
            <v>m</v>
          </cell>
          <cell r="G415">
            <v>29200</v>
          </cell>
        </row>
        <row r="416">
          <cell r="A416" t="str">
            <v>N0703</v>
          </cell>
          <cell r="B416" t="str">
            <v>큐피클칸막이</v>
          </cell>
          <cell r="C416" t="str">
            <v>AL몰딩</v>
          </cell>
          <cell r="E416" t="str">
            <v>㎡</v>
          </cell>
          <cell r="G416">
            <v>55000</v>
          </cell>
        </row>
        <row r="418">
          <cell r="A418" t="str">
            <v>N0801</v>
          </cell>
          <cell r="B418" t="str">
            <v>황동논슬립</v>
          </cell>
          <cell r="C418" t="str">
            <v>40mm</v>
          </cell>
          <cell r="E418" t="str">
            <v>m</v>
          </cell>
          <cell r="G418">
            <v>2820</v>
          </cell>
        </row>
        <row r="419">
          <cell r="A419" t="str">
            <v>N0802</v>
          </cell>
          <cell r="B419" t="str">
            <v>황동논슬립</v>
          </cell>
          <cell r="C419" t="str">
            <v>50mm</v>
          </cell>
          <cell r="E419" t="str">
            <v>m</v>
          </cell>
          <cell r="G419">
            <v>1450</v>
          </cell>
        </row>
        <row r="421">
          <cell r="A421" t="str">
            <v>N0901</v>
          </cell>
          <cell r="B421" t="str">
            <v xml:space="preserve"> 스판드럴</v>
          </cell>
          <cell r="C421" t="str">
            <v>AL W-100</v>
          </cell>
          <cell r="E421" t="str">
            <v>㎡</v>
          </cell>
          <cell r="G421">
            <v>26000</v>
          </cell>
        </row>
        <row r="422">
          <cell r="A422" t="str">
            <v>N0902</v>
          </cell>
          <cell r="B422" t="str">
            <v xml:space="preserve"> 스판드럴</v>
          </cell>
          <cell r="C422" t="str">
            <v>STS</v>
          </cell>
          <cell r="E422" t="str">
            <v>㎡</v>
          </cell>
          <cell r="G422">
            <v>173000</v>
          </cell>
        </row>
        <row r="424">
          <cell r="A424" t="str">
            <v>N1001</v>
          </cell>
          <cell r="B424" t="str">
            <v>흑관</v>
          </cell>
          <cell r="C424" t="str">
            <v>50A</v>
          </cell>
          <cell r="G424">
            <v>2274</v>
          </cell>
        </row>
        <row r="425">
          <cell r="A425" t="str">
            <v>N1002</v>
          </cell>
          <cell r="B425" t="str">
            <v>흑관</v>
          </cell>
          <cell r="C425" t="str">
            <v>25A</v>
          </cell>
          <cell r="G425">
            <v>1142</v>
          </cell>
        </row>
        <row r="427">
          <cell r="B427" t="str">
            <v>O-위생설비공사</v>
          </cell>
        </row>
        <row r="428">
          <cell r="A428" t="str">
            <v>O0101</v>
          </cell>
          <cell r="B428" t="str">
            <v>기름보일러(내장형)</v>
          </cell>
          <cell r="C428" t="str">
            <v>15000Kcal/h</v>
          </cell>
          <cell r="E428" t="str">
            <v>대</v>
          </cell>
          <cell r="G428">
            <v>377100</v>
          </cell>
        </row>
        <row r="429">
          <cell r="A429" t="str">
            <v>O0102</v>
          </cell>
          <cell r="B429" t="str">
            <v>기름보일러</v>
          </cell>
          <cell r="C429" t="str">
            <v>17000Kcal/h</v>
          </cell>
          <cell r="E429" t="str">
            <v>대</v>
          </cell>
          <cell r="G429">
            <v>391000</v>
          </cell>
        </row>
        <row r="430">
          <cell r="A430" t="str">
            <v>O0103</v>
          </cell>
          <cell r="B430" t="str">
            <v>기름보일러(내장형)</v>
          </cell>
          <cell r="C430" t="str">
            <v>20000Kcal/h</v>
          </cell>
          <cell r="E430" t="str">
            <v>대</v>
          </cell>
          <cell r="G430">
            <v>407100</v>
          </cell>
        </row>
        <row r="432">
          <cell r="A432" t="str">
            <v>O0201</v>
          </cell>
          <cell r="B432" t="str">
            <v>온수분배기</v>
          </cell>
          <cell r="C432" t="str">
            <v>청동주물4-7구</v>
          </cell>
          <cell r="E432" t="str">
            <v>대</v>
          </cell>
          <cell r="G432">
            <v>10500</v>
          </cell>
        </row>
        <row r="433">
          <cell r="A433" t="str">
            <v>O0202</v>
          </cell>
          <cell r="B433" t="str">
            <v>우물펌프</v>
          </cell>
          <cell r="C433" t="str">
            <v>1/3hp-10M</v>
          </cell>
          <cell r="E433" t="str">
            <v>대</v>
          </cell>
          <cell r="G433">
            <v>120000</v>
          </cell>
        </row>
        <row r="435">
          <cell r="A435" t="str">
            <v>O0301</v>
          </cell>
          <cell r="B435" t="str">
            <v>세면기</v>
          </cell>
          <cell r="C435" t="str">
            <v>CL-204</v>
          </cell>
          <cell r="E435" t="str">
            <v>조</v>
          </cell>
          <cell r="G435">
            <v>75000</v>
          </cell>
        </row>
        <row r="436">
          <cell r="A436" t="str">
            <v>O0302</v>
          </cell>
          <cell r="B436" t="str">
            <v>세면기</v>
          </cell>
          <cell r="C436" t="str">
            <v>KSVC-1510</v>
          </cell>
          <cell r="E436" t="str">
            <v>조</v>
          </cell>
          <cell r="G436">
            <v>78000</v>
          </cell>
        </row>
        <row r="437">
          <cell r="A437" t="str">
            <v>O0303</v>
          </cell>
          <cell r="B437" t="str">
            <v>욕조</v>
          </cell>
          <cell r="C437" t="str">
            <v>1600x700x510</v>
          </cell>
          <cell r="E437" t="str">
            <v>조</v>
          </cell>
          <cell r="G437">
            <v>88000</v>
          </cell>
        </row>
        <row r="438">
          <cell r="A438" t="str">
            <v>O0304</v>
          </cell>
          <cell r="B438" t="str">
            <v>양변기</v>
          </cell>
          <cell r="C438" t="str">
            <v>CC-302</v>
          </cell>
          <cell r="E438" t="str">
            <v>조</v>
          </cell>
          <cell r="G438">
            <v>68230</v>
          </cell>
        </row>
        <row r="439">
          <cell r="A439" t="str">
            <v>O0305</v>
          </cell>
          <cell r="B439" t="str">
            <v>양변기</v>
          </cell>
          <cell r="C439" t="str">
            <v>KSVC-1410</v>
          </cell>
          <cell r="E439" t="str">
            <v>조</v>
          </cell>
          <cell r="G439">
            <v>68230</v>
          </cell>
        </row>
        <row r="440">
          <cell r="A440" t="str">
            <v>O0306</v>
          </cell>
          <cell r="B440" t="str">
            <v>소변기</v>
          </cell>
          <cell r="C440" t="str">
            <v>KSVC-220</v>
          </cell>
          <cell r="E440" t="str">
            <v>조</v>
          </cell>
          <cell r="G440">
            <v>27140</v>
          </cell>
        </row>
        <row r="441">
          <cell r="A441" t="str">
            <v>O0307</v>
          </cell>
          <cell r="B441" t="str">
            <v>수도꼭지</v>
          </cell>
          <cell r="C441" t="str">
            <v>1/2" 삼각</v>
          </cell>
          <cell r="E441" t="str">
            <v>조</v>
          </cell>
          <cell r="G441">
            <v>3450</v>
          </cell>
        </row>
        <row r="442">
          <cell r="A442" t="str">
            <v>O0308</v>
          </cell>
          <cell r="B442" t="str">
            <v>샤워기</v>
          </cell>
          <cell r="C442" t="str">
            <v>노출형냉수(호스)</v>
          </cell>
          <cell r="E442" t="str">
            <v>조</v>
          </cell>
          <cell r="G442">
            <v>8050</v>
          </cell>
        </row>
        <row r="443">
          <cell r="A443" t="str">
            <v>O0309</v>
          </cell>
          <cell r="B443" t="str">
            <v>화장경</v>
          </cell>
          <cell r="C443" t="str">
            <v>600x600</v>
          </cell>
          <cell r="E443" t="str">
            <v>조</v>
          </cell>
          <cell r="G443">
            <v>7200</v>
          </cell>
        </row>
        <row r="444">
          <cell r="A444" t="str">
            <v>O0310</v>
          </cell>
          <cell r="B444" t="str">
            <v>수건걸이</v>
          </cell>
          <cell r="C444" t="str">
            <v>BT 33A</v>
          </cell>
          <cell r="E444" t="str">
            <v>조</v>
          </cell>
          <cell r="G444">
            <v>3910</v>
          </cell>
        </row>
        <row r="445">
          <cell r="A445" t="str">
            <v>O0311</v>
          </cell>
          <cell r="B445" t="str">
            <v>휴지걸이</v>
          </cell>
          <cell r="C445" t="str">
            <v>BT21</v>
          </cell>
          <cell r="E445" t="str">
            <v>조</v>
          </cell>
          <cell r="G445">
            <v>3530</v>
          </cell>
        </row>
        <row r="446">
          <cell r="A446" t="str">
            <v>O0312</v>
          </cell>
          <cell r="B446" t="str">
            <v>환풍기</v>
          </cell>
          <cell r="C446" t="str">
            <v>EKS-200AT</v>
          </cell>
          <cell r="E446" t="str">
            <v>조</v>
          </cell>
          <cell r="G446">
            <v>20000</v>
          </cell>
        </row>
        <row r="448">
          <cell r="A448" t="str">
            <v>O0401</v>
          </cell>
          <cell r="B448" t="str">
            <v>렌지후드</v>
          </cell>
          <cell r="C448" t="str">
            <v>HS-620</v>
          </cell>
          <cell r="E448" t="str">
            <v>조</v>
          </cell>
          <cell r="G448">
            <v>30000</v>
          </cell>
        </row>
        <row r="449">
          <cell r="A449" t="str">
            <v>O0402</v>
          </cell>
          <cell r="B449" t="str">
            <v>조리대</v>
          </cell>
          <cell r="C449" t="str">
            <v>BT 33A</v>
          </cell>
          <cell r="E449" t="str">
            <v>조</v>
          </cell>
          <cell r="G449">
            <v>108000</v>
          </cell>
        </row>
        <row r="450">
          <cell r="A450" t="str">
            <v>O0403</v>
          </cell>
          <cell r="B450" t="str">
            <v>물버림대</v>
          </cell>
          <cell r="C450" t="str">
            <v>BT21</v>
          </cell>
          <cell r="E450" t="str">
            <v>조</v>
          </cell>
          <cell r="G450">
            <v>232000</v>
          </cell>
        </row>
        <row r="451">
          <cell r="A451" t="str">
            <v>O0404</v>
          </cell>
          <cell r="B451" t="str">
            <v>가스렌지대</v>
          </cell>
          <cell r="C451" t="str">
            <v>BGR</v>
          </cell>
          <cell r="E451" t="str">
            <v>조</v>
          </cell>
          <cell r="G451">
            <v>157000</v>
          </cell>
        </row>
        <row r="452">
          <cell r="A452" t="str">
            <v>O0405</v>
          </cell>
          <cell r="B452" t="str">
            <v>벽찬장</v>
          </cell>
          <cell r="C452" t="str">
            <v>CBL-400</v>
          </cell>
          <cell r="E452" t="str">
            <v>조</v>
          </cell>
          <cell r="G452">
            <v>117000</v>
          </cell>
        </row>
        <row r="453">
          <cell r="A453" t="str">
            <v>O0406</v>
          </cell>
          <cell r="B453" t="str">
            <v>PVC PIPE</v>
          </cell>
          <cell r="C453" t="str">
            <v>V2</v>
          </cell>
          <cell r="E453" t="str">
            <v>M</v>
          </cell>
          <cell r="G453">
            <v>2606</v>
          </cell>
        </row>
        <row r="455">
          <cell r="A455" t="str">
            <v>O0411</v>
          </cell>
          <cell r="B455" t="str">
            <v>PVC곡관</v>
          </cell>
          <cell r="C455" t="str">
            <v>￠50</v>
          </cell>
          <cell r="E455" t="str">
            <v>개</v>
          </cell>
          <cell r="G455">
            <v>574</v>
          </cell>
        </row>
        <row r="456">
          <cell r="A456" t="str">
            <v>O0412</v>
          </cell>
          <cell r="B456" t="str">
            <v>PVC곡관</v>
          </cell>
          <cell r="C456" t="str">
            <v>￠75</v>
          </cell>
          <cell r="E456" t="str">
            <v>개</v>
          </cell>
          <cell r="G456">
            <v>1366</v>
          </cell>
        </row>
        <row r="458">
          <cell r="A458" t="str">
            <v>O0421</v>
          </cell>
          <cell r="B458" t="str">
            <v>PVC45도관</v>
          </cell>
          <cell r="C458" t="str">
            <v>￠50</v>
          </cell>
          <cell r="E458" t="str">
            <v>개</v>
          </cell>
          <cell r="G458">
            <v>603</v>
          </cell>
        </row>
        <row r="459">
          <cell r="A459" t="str">
            <v>O0422</v>
          </cell>
          <cell r="B459" t="str">
            <v>PVC45도관</v>
          </cell>
          <cell r="C459" t="str">
            <v>￠75</v>
          </cell>
          <cell r="E459" t="str">
            <v>개</v>
          </cell>
          <cell r="G459">
            <v>1412</v>
          </cell>
        </row>
        <row r="461">
          <cell r="A461" t="str">
            <v>O0431</v>
          </cell>
          <cell r="B461" t="str">
            <v>PVC밸브소켓</v>
          </cell>
          <cell r="C461" t="str">
            <v>￠50</v>
          </cell>
          <cell r="E461" t="str">
            <v>개</v>
          </cell>
          <cell r="G461">
            <v>522</v>
          </cell>
        </row>
        <row r="463">
          <cell r="A463" t="str">
            <v>O0441</v>
          </cell>
          <cell r="B463" t="str">
            <v>PVC Y관</v>
          </cell>
          <cell r="C463" t="str">
            <v>￠50x75</v>
          </cell>
          <cell r="E463" t="str">
            <v>개</v>
          </cell>
          <cell r="G463">
            <v>1296</v>
          </cell>
        </row>
        <row r="464">
          <cell r="A464" t="str">
            <v>O0442</v>
          </cell>
          <cell r="B464" t="str">
            <v>PVC Y관</v>
          </cell>
          <cell r="C464" t="str">
            <v>￠75x75</v>
          </cell>
          <cell r="E464" t="str">
            <v>개</v>
          </cell>
          <cell r="G464">
            <v>1412</v>
          </cell>
        </row>
        <row r="466">
          <cell r="A466" t="str">
            <v>O0451</v>
          </cell>
          <cell r="B466" t="str">
            <v>PVC 레듀샤</v>
          </cell>
          <cell r="C466" t="str">
            <v>￠50x75</v>
          </cell>
          <cell r="E466" t="str">
            <v>개</v>
          </cell>
          <cell r="G466">
            <v>1100</v>
          </cell>
        </row>
        <row r="468">
          <cell r="A468" t="str">
            <v>O0501</v>
          </cell>
          <cell r="B468" t="str">
            <v>동관</v>
          </cell>
          <cell r="C468" t="str">
            <v>￠15-L형</v>
          </cell>
          <cell r="E468" t="str">
            <v>M</v>
          </cell>
          <cell r="G468">
            <v>1669</v>
          </cell>
        </row>
        <row r="469">
          <cell r="A469" t="str">
            <v>O0502</v>
          </cell>
          <cell r="B469" t="str">
            <v>동관</v>
          </cell>
          <cell r="C469" t="str">
            <v>￠20-L형</v>
          </cell>
          <cell r="E469" t="str">
            <v>M</v>
          </cell>
          <cell r="G469">
            <v>2622</v>
          </cell>
        </row>
        <row r="470">
          <cell r="A470" t="str">
            <v>O0503</v>
          </cell>
          <cell r="B470" t="str">
            <v>동관</v>
          </cell>
          <cell r="C470" t="str">
            <v>￠25-L형</v>
          </cell>
          <cell r="E470" t="str">
            <v>M</v>
          </cell>
          <cell r="G470">
            <v>3766</v>
          </cell>
        </row>
        <row r="471">
          <cell r="A471" t="str">
            <v>O0504</v>
          </cell>
          <cell r="B471" t="str">
            <v>동관</v>
          </cell>
          <cell r="C471" t="str">
            <v>￠32-L형</v>
          </cell>
          <cell r="E471" t="str">
            <v>M</v>
          </cell>
          <cell r="G471">
            <v>5072</v>
          </cell>
        </row>
        <row r="473">
          <cell r="A473" t="str">
            <v>O0511</v>
          </cell>
          <cell r="B473" t="str">
            <v>동소켓</v>
          </cell>
          <cell r="C473" t="str">
            <v>￠15</v>
          </cell>
          <cell r="E473" t="str">
            <v>개</v>
          </cell>
          <cell r="G473">
            <v>143</v>
          </cell>
        </row>
        <row r="474">
          <cell r="A474" t="str">
            <v>O0512</v>
          </cell>
          <cell r="B474" t="str">
            <v>동소켓</v>
          </cell>
          <cell r="C474" t="str">
            <v>￠20</v>
          </cell>
          <cell r="E474" t="str">
            <v>개</v>
          </cell>
          <cell r="G474">
            <v>216</v>
          </cell>
        </row>
        <row r="475">
          <cell r="A475" t="str">
            <v>O0513</v>
          </cell>
          <cell r="B475" t="str">
            <v>동소켓</v>
          </cell>
          <cell r="C475" t="str">
            <v>￠25</v>
          </cell>
          <cell r="E475" t="str">
            <v>개</v>
          </cell>
          <cell r="G475">
            <v>323</v>
          </cell>
        </row>
        <row r="476">
          <cell r="A476" t="str">
            <v>O0514</v>
          </cell>
          <cell r="B476" t="str">
            <v>동소켓</v>
          </cell>
          <cell r="C476" t="str">
            <v>￠32</v>
          </cell>
          <cell r="E476" t="str">
            <v>개</v>
          </cell>
          <cell r="G476">
            <v>413</v>
          </cell>
        </row>
        <row r="478">
          <cell r="A478" t="str">
            <v>O0521</v>
          </cell>
          <cell r="B478" t="str">
            <v>동엘보</v>
          </cell>
          <cell r="C478" t="str">
            <v>￠15</v>
          </cell>
          <cell r="E478" t="str">
            <v>개</v>
          </cell>
          <cell r="G478">
            <v>217</v>
          </cell>
        </row>
        <row r="479">
          <cell r="A479" t="str">
            <v>O0522</v>
          </cell>
          <cell r="B479" t="str">
            <v>동엘보</v>
          </cell>
          <cell r="C479" t="str">
            <v>￠20</v>
          </cell>
          <cell r="E479" t="str">
            <v>개</v>
          </cell>
          <cell r="G479">
            <v>445</v>
          </cell>
        </row>
        <row r="480">
          <cell r="A480" t="str">
            <v>O0523</v>
          </cell>
          <cell r="B480" t="str">
            <v>동엘보</v>
          </cell>
          <cell r="C480" t="str">
            <v>￠25</v>
          </cell>
          <cell r="E480" t="str">
            <v>개</v>
          </cell>
          <cell r="G480">
            <v>769</v>
          </cell>
        </row>
        <row r="481">
          <cell r="A481" t="str">
            <v>O0524</v>
          </cell>
          <cell r="B481" t="str">
            <v>동엘보</v>
          </cell>
          <cell r="C481" t="str">
            <v>￠32</v>
          </cell>
          <cell r="E481" t="str">
            <v>개</v>
          </cell>
          <cell r="G481">
            <v>1183</v>
          </cell>
        </row>
        <row r="483">
          <cell r="A483" t="str">
            <v>O0531</v>
          </cell>
          <cell r="B483" t="str">
            <v>동티</v>
          </cell>
          <cell r="C483" t="str">
            <v>￠15</v>
          </cell>
          <cell r="E483" t="str">
            <v>개</v>
          </cell>
          <cell r="G483">
            <v>475</v>
          </cell>
        </row>
        <row r="484">
          <cell r="A484" t="str">
            <v>O0532</v>
          </cell>
          <cell r="B484" t="str">
            <v>동티</v>
          </cell>
          <cell r="C484" t="str">
            <v>￠20</v>
          </cell>
          <cell r="E484" t="str">
            <v>개</v>
          </cell>
          <cell r="G484">
            <v>700</v>
          </cell>
        </row>
        <row r="485">
          <cell r="A485" t="str">
            <v>O0533</v>
          </cell>
          <cell r="B485" t="str">
            <v>동티</v>
          </cell>
          <cell r="C485" t="str">
            <v>￠25</v>
          </cell>
          <cell r="E485" t="str">
            <v>개</v>
          </cell>
          <cell r="G485">
            <v>1078</v>
          </cell>
        </row>
        <row r="486">
          <cell r="A486" t="str">
            <v>O0534</v>
          </cell>
          <cell r="B486" t="str">
            <v>동티</v>
          </cell>
          <cell r="C486" t="str">
            <v>￠32</v>
          </cell>
          <cell r="E486" t="str">
            <v>개</v>
          </cell>
          <cell r="G486">
            <v>1832</v>
          </cell>
        </row>
        <row r="488">
          <cell r="A488" t="str">
            <v>O0541</v>
          </cell>
          <cell r="B488" t="str">
            <v>동유니온</v>
          </cell>
          <cell r="C488" t="str">
            <v>￠15</v>
          </cell>
          <cell r="E488" t="str">
            <v>개</v>
          </cell>
          <cell r="G488">
            <v>1380</v>
          </cell>
        </row>
        <row r="489">
          <cell r="A489" t="str">
            <v>O0542</v>
          </cell>
          <cell r="B489" t="str">
            <v>동유니온</v>
          </cell>
          <cell r="C489" t="str">
            <v>￠20</v>
          </cell>
          <cell r="E489" t="str">
            <v>개</v>
          </cell>
          <cell r="G489">
            <v>2311</v>
          </cell>
        </row>
        <row r="490">
          <cell r="A490" t="str">
            <v>O0543</v>
          </cell>
          <cell r="B490" t="str">
            <v>동유니온</v>
          </cell>
          <cell r="C490" t="str">
            <v>￠25</v>
          </cell>
          <cell r="E490" t="str">
            <v>개</v>
          </cell>
          <cell r="G490">
            <v>3053</v>
          </cell>
        </row>
        <row r="491">
          <cell r="A491" t="str">
            <v>O0544</v>
          </cell>
          <cell r="B491" t="str">
            <v>동유니온</v>
          </cell>
          <cell r="C491" t="str">
            <v>￠32</v>
          </cell>
          <cell r="E491" t="str">
            <v>개</v>
          </cell>
          <cell r="G491">
            <v>6088</v>
          </cell>
        </row>
        <row r="493">
          <cell r="A493" t="str">
            <v>O0551</v>
          </cell>
          <cell r="B493" t="str">
            <v>동니플</v>
          </cell>
          <cell r="C493" t="str">
            <v>￠15</v>
          </cell>
          <cell r="E493" t="str">
            <v>개</v>
          </cell>
          <cell r="G493">
            <v>380</v>
          </cell>
        </row>
        <row r="494">
          <cell r="A494" t="str">
            <v>O0552</v>
          </cell>
          <cell r="B494" t="str">
            <v>동니플</v>
          </cell>
          <cell r="C494" t="str">
            <v>￠20</v>
          </cell>
          <cell r="E494" t="str">
            <v>개</v>
          </cell>
          <cell r="G494">
            <v>740</v>
          </cell>
        </row>
        <row r="495">
          <cell r="A495" t="str">
            <v>O0553</v>
          </cell>
          <cell r="B495" t="str">
            <v>동니플</v>
          </cell>
          <cell r="C495" t="str">
            <v>￠25</v>
          </cell>
          <cell r="E495" t="str">
            <v>개</v>
          </cell>
          <cell r="G495">
            <v>1150</v>
          </cell>
        </row>
        <row r="496">
          <cell r="A496" t="str">
            <v>O0554</v>
          </cell>
          <cell r="B496" t="str">
            <v>동니플</v>
          </cell>
          <cell r="C496" t="str">
            <v>￠32</v>
          </cell>
          <cell r="E496" t="str">
            <v>개</v>
          </cell>
          <cell r="G496">
            <v>2130</v>
          </cell>
        </row>
        <row r="498">
          <cell r="A498" t="str">
            <v>O0601</v>
          </cell>
          <cell r="B498" t="str">
            <v>CxM</v>
          </cell>
          <cell r="C498" t="str">
            <v>￠15</v>
          </cell>
          <cell r="E498" t="str">
            <v>개</v>
          </cell>
          <cell r="G498">
            <v>360</v>
          </cell>
        </row>
        <row r="499">
          <cell r="A499" t="str">
            <v>O0602</v>
          </cell>
          <cell r="B499" t="str">
            <v>CxM</v>
          </cell>
          <cell r="C499" t="str">
            <v>￠20</v>
          </cell>
          <cell r="E499" t="str">
            <v>개</v>
          </cell>
          <cell r="G499">
            <v>710</v>
          </cell>
        </row>
        <row r="500">
          <cell r="A500" t="str">
            <v>O0603</v>
          </cell>
          <cell r="B500" t="str">
            <v>CxM</v>
          </cell>
          <cell r="C500" t="str">
            <v>￠25</v>
          </cell>
          <cell r="E500" t="str">
            <v>개</v>
          </cell>
          <cell r="G500">
            <v>1110</v>
          </cell>
        </row>
        <row r="501">
          <cell r="A501" t="str">
            <v>O0604</v>
          </cell>
          <cell r="B501" t="str">
            <v>CxM</v>
          </cell>
          <cell r="C501" t="str">
            <v>￠32</v>
          </cell>
          <cell r="E501" t="str">
            <v>개</v>
          </cell>
          <cell r="G501">
            <v>2010</v>
          </cell>
        </row>
        <row r="503">
          <cell r="A503" t="str">
            <v>O0611</v>
          </cell>
          <cell r="B503" t="str">
            <v>CxF</v>
          </cell>
          <cell r="C503" t="str">
            <v>￠15</v>
          </cell>
          <cell r="E503" t="str">
            <v>개</v>
          </cell>
          <cell r="G503">
            <v>510</v>
          </cell>
        </row>
        <row r="504">
          <cell r="A504" t="str">
            <v>O0612</v>
          </cell>
          <cell r="B504" t="str">
            <v>CxF</v>
          </cell>
          <cell r="C504" t="str">
            <v>￠20</v>
          </cell>
          <cell r="E504" t="str">
            <v>개</v>
          </cell>
          <cell r="G504">
            <v>890</v>
          </cell>
        </row>
        <row r="505">
          <cell r="A505" t="str">
            <v>O0613</v>
          </cell>
          <cell r="B505" t="str">
            <v>CxF</v>
          </cell>
          <cell r="C505" t="str">
            <v>￠25</v>
          </cell>
          <cell r="E505" t="str">
            <v>개</v>
          </cell>
          <cell r="G505">
            <v>2010</v>
          </cell>
        </row>
        <row r="506">
          <cell r="A506" t="str">
            <v>O0614</v>
          </cell>
          <cell r="B506" t="str">
            <v>CxF</v>
          </cell>
          <cell r="C506" t="str">
            <v>￠32</v>
          </cell>
          <cell r="E506" t="str">
            <v>개</v>
          </cell>
          <cell r="G506">
            <v>3360</v>
          </cell>
        </row>
        <row r="508">
          <cell r="A508" t="str">
            <v>O0701</v>
          </cell>
          <cell r="B508" t="str">
            <v>백강관</v>
          </cell>
          <cell r="C508" t="str">
            <v>￠15</v>
          </cell>
          <cell r="E508" t="str">
            <v>M</v>
          </cell>
          <cell r="G508">
            <v>919</v>
          </cell>
        </row>
        <row r="509">
          <cell r="A509" t="str">
            <v>O0702</v>
          </cell>
          <cell r="B509" t="str">
            <v>백강관</v>
          </cell>
          <cell r="C509" t="str">
            <v>￠20</v>
          </cell>
          <cell r="E509" t="str">
            <v>M</v>
          </cell>
          <cell r="G509">
            <v>1159</v>
          </cell>
        </row>
        <row r="510">
          <cell r="A510" t="str">
            <v>O0703</v>
          </cell>
          <cell r="B510" t="str">
            <v>백강관</v>
          </cell>
          <cell r="C510" t="str">
            <v>￠25</v>
          </cell>
          <cell r="E510" t="str">
            <v>M</v>
          </cell>
          <cell r="G510">
            <v>1650</v>
          </cell>
        </row>
        <row r="511">
          <cell r="A511" t="str">
            <v>O0704</v>
          </cell>
          <cell r="B511" t="str">
            <v>백강관</v>
          </cell>
          <cell r="C511" t="str">
            <v>￠32</v>
          </cell>
          <cell r="E511" t="str">
            <v>M</v>
          </cell>
          <cell r="G511">
            <v>1994</v>
          </cell>
        </row>
        <row r="513">
          <cell r="A513" t="str">
            <v>O0711</v>
          </cell>
          <cell r="B513" t="str">
            <v>백엘보</v>
          </cell>
          <cell r="C513" t="str">
            <v>￠15</v>
          </cell>
          <cell r="E513" t="str">
            <v>개</v>
          </cell>
          <cell r="G513">
            <v>270</v>
          </cell>
        </row>
        <row r="514">
          <cell r="A514" t="str">
            <v>O0712</v>
          </cell>
          <cell r="B514" t="str">
            <v>백엘보</v>
          </cell>
          <cell r="C514" t="str">
            <v>￠20</v>
          </cell>
          <cell r="E514" t="str">
            <v>개</v>
          </cell>
          <cell r="G514">
            <v>397</v>
          </cell>
        </row>
        <row r="515">
          <cell r="A515" t="str">
            <v>O0713</v>
          </cell>
          <cell r="B515" t="str">
            <v>백엘보</v>
          </cell>
          <cell r="C515" t="str">
            <v>￠25</v>
          </cell>
          <cell r="E515" t="str">
            <v>개</v>
          </cell>
          <cell r="G515">
            <v>637</v>
          </cell>
        </row>
        <row r="516">
          <cell r="A516" t="str">
            <v>O0714</v>
          </cell>
          <cell r="B516" t="str">
            <v>백엘보</v>
          </cell>
          <cell r="C516" t="str">
            <v>￠32</v>
          </cell>
          <cell r="E516" t="str">
            <v>개</v>
          </cell>
          <cell r="G516">
            <v>981</v>
          </cell>
        </row>
        <row r="518">
          <cell r="A518" t="str">
            <v>O0721</v>
          </cell>
          <cell r="B518" t="str">
            <v>백티</v>
          </cell>
          <cell r="C518" t="str">
            <v>￠15</v>
          </cell>
          <cell r="E518" t="str">
            <v>개</v>
          </cell>
          <cell r="G518">
            <v>402</v>
          </cell>
        </row>
        <row r="519">
          <cell r="A519" t="str">
            <v>O0722</v>
          </cell>
          <cell r="B519" t="str">
            <v>백티</v>
          </cell>
          <cell r="C519" t="str">
            <v>￠20</v>
          </cell>
          <cell r="E519" t="str">
            <v>개</v>
          </cell>
          <cell r="G519">
            <v>588</v>
          </cell>
        </row>
        <row r="520">
          <cell r="A520" t="str">
            <v>O0723</v>
          </cell>
          <cell r="B520" t="str">
            <v>백티</v>
          </cell>
          <cell r="C520" t="str">
            <v>￠25</v>
          </cell>
          <cell r="E520" t="str">
            <v>개</v>
          </cell>
          <cell r="G520">
            <v>883</v>
          </cell>
        </row>
        <row r="521">
          <cell r="A521" t="str">
            <v>O0724</v>
          </cell>
          <cell r="B521" t="str">
            <v>백티</v>
          </cell>
          <cell r="C521" t="str">
            <v>￠32</v>
          </cell>
          <cell r="E521" t="str">
            <v>개</v>
          </cell>
          <cell r="G521">
            <v>1218</v>
          </cell>
        </row>
        <row r="523">
          <cell r="A523" t="str">
            <v>O0731</v>
          </cell>
          <cell r="B523" t="str">
            <v>백유니온</v>
          </cell>
          <cell r="C523" t="str">
            <v>￠15</v>
          </cell>
          <cell r="E523" t="str">
            <v>개</v>
          </cell>
          <cell r="G523">
            <v>1237</v>
          </cell>
        </row>
        <row r="524">
          <cell r="A524" t="str">
            <v>O0732</v>
          </cell>
          <cell r="B524" t="str">
            <v>백유니온</v>
          </cell>
          <cell r="C524" t="str">
            <v>￠20</v>
          </cell>
          <cell r="E524" t="str">
            <v>개</v>
          </cell>
          <cell r="G524">
            <v>1350</v>
          </cell>
        </row>
        <row r="525">
          <cell r="A525" t="str">
            <v>O0733</v>
          </cell>
          <cell r="B525" t="str">
            <v>백유니온</v>
          </cell>
          <cell r="C525" t="str">
            <v>￠25</v>
          </cell>
          <cell r="E525" t="str">
            <v>개</v>
          </cell>
          <cell r="G525">
            <v>1889</v>
          </cell>
        </row>
        <row r="526">
          <cell r="A526" t="str">
            <v>O0734</v>
          </cell>
          <cell r="B526" t="str">
            <v>백유니온</v>
          </cell>
          <cell r="C526" t="str">
            <v>￠32</v>
          </cell>
          <cell r="E526" t="str">
            <v>개</v>
          </cell>
          <cell r="G526">
            <v>2394</v>
          </cell>
        </row>
        <row r="528">
          <cell r="A528" t="str">
            <v>O0741</v>
          </cell>
          <cell r="B528" t="str">
            <v>백레듀샤</v>
          </cell>
          <cell r="C528" t="str">
            <v>￠20</v>
          </cell>
          <cell r="E528" t="str">
            <v>개</v>
          </cell>
          <cell r="G528">
            <v>326</v>
          </cell>
        </row>
        <row r="529">
          <cell r="A529" t="str">
            <v>O0742</v>
          </cell>
          <cell r="B529" t="str">
            <v>백레듀샤</v>
          </cell>
          <cell r="C529" t="str">
            <v>￠25</v>
          </cell>
          <cell r="E529" t="str">
            <v>개</v>
          </cell>
          <cell r="G529">
            <v>528</v>
          </cell>
        </row>
        <row r="530">
          <cell r="A530" t="str">
            <v>O0743</v>
          </cell>
          <cell r="B530" t="str">
            <v>백레듀샤</v>
          </cell>
          <cell r="C530" t="str">
            <v>￠32</v>
          </cell>
          <cell r="E530" t="str">
            <v>개</v>
          </cell>
          <cell r="G530">
            <v>676</v>
          </cell>
        </row>
        <row r="532">
          <cell r="A532" t="str">
            <v>O0751</v>
          </cell>
          <cell r="B532" t="str">
            <v>백플러그</v>
          </cell>
          <cell r="C532" t="str">
            <v>￠15</v>
          </cell>
          <cell r="E532" t="str">
            <v>개</v>
          </cell>
          <cell r="G532">
            <v>197</v>
          </cell>
        </row>
        <row r="533">
          <cell r="A533" t="str">
            <v>O0752</v>
          </cell>
          <cell r="B533" t="str">
            <v>백플러그</v>
          </cell>
          <cell r="C533" t="str">
            <v>￠25</v>
          </cell>
          <cell r="E533" t="str">
            <v>개</v>
          </cell>
          <cell r="G533">
            <v>359</v>
          </cell>
        </row>
        <row r="535">
          <cell r="A535" t="str">
            <v>O0761</v>
          </cell>
          <cell r="B535" t="str">
            <v>백니플</v>
          </cell>
          <cell r="C535" t="str">
            <v>￠15</v>
          </cell>
          <cell r="E535" t="str">
            <v>개</v>
          </cell>
          <cell r="G535">
            <v>329</v>
          </cell>
        </row>
        <row r="536">
          <cell r="A536" t="str">
            <v>O0762</v>
          </cell>
          <cell r="B536" t="str">
            <v>백니플</v>
          </cell>
          <cell r="C536" t="str">
            <v>￠20</v>
          </cell>
          <cell r="E536" t="str">
            <v>개</v>
          </cell>
          <cell r="G536">
            <v>380</v>
          </cell>
        </row>
        <row r="537">
          <cell r="A537" t="str">
            <v>O0763</v>
          </cell>
          <cell r="B537" t="str">
            <v>백니플</v>
          </cell>
          <cell r="C537" t="str">
            <v>￠25</v>
          </cell>
          <cell r="E537" t="str">
            <v>개</v>
          </cell>
          <cell r="G537">
            <v>544</v>
          </cell>
        </row>
        <row r="538">
          <cell r="A538" t="str">
            <v>O0764</v>
          </cell>
          <cell r="B538" t="str">
            <v>백니플</v>
          </cell>
          <cell r="C538" t="str">
            <v>￠32</v>
          </cell>
          <cell r="E538" t="str">
            <v>개</v>
          </cell>
          <cell r="G538">
            <v>694</v>
          </cell>
        </row>
        <row r="540">
          <cell r="A540" t="str">
            <v>O0771</v>
          </cell>
          <cell r="B540" t="str">
            <v>백캡</v>
          </cell>
          <cell r="C540" t="str">
            <v>￠15</v>
          </cell>
          <cell r="E540" t="str">
            <v>개</v>
          </cell>
          <cell r="G540">
            <v>213</v>
          </cell>
        </row>
        <row r="542">
          <cell r="A542" t="str">
            <v>O0801</v>
          </cell>
          <cell r="B542" t="str">
            <v>볼탭</v>
          </cell>
          <cell r="C542" t="str">
            <v>￠15</v>
          </cell>
          <cell r="E542" t="str">
            <v>조</v>
          </cell>
          <cell r="G542">
            <v>2000</v>
          </cell>
        </row>
        <row r="543">
          <cell r="A543" t="str">
            <v>O0802</v>
          </cell>
          <cell r="B543" t="str">
            <v>볼탭</v>
          </cell>
          <cell r="C543" t="str">
            <v>￠20</v>
          </cell>
          <cell r="E543" t="str">
            <v>조</v>
          </cell>
          <cell r="G543">
            <v>2800</v>
          </cell>
        </row>
        <row r="544">
          <cell r="A544" t="str">
            <v>O0803</v>
          </cell>
          <cell r="B544" t="str">
            <v>볼탭</v>
          </cell>
          <cell r="C544" t="str">
            <v>￠25</v>
          </cell>
          <cell r="E544" t="str">
            <v>조</v>
          </cell>
          <cell r="G544">
            <v>4240</v>
          </cell>
        </row>
        <row r="546">
          <cell r="A546" t="str">
            <v>O0901</v>
          </cell>
          <cell r="B546" t="str">
            <v>게이트밸브</v>
          </cell>
          <cell r="C546" t="str">
            <v>￠15-청동</v>
          </cell>
          <cell r="E546" t="str">
            <v>조</v>
          </cell>
          <cell r="G546">
            <v>2490</v>
          </cell>
        </row>
        <row r="547">
          <cell r="A547" t="str">
            <v>O0902</v>
          </cell>
          <cell r="B547" t="str">
            <v>게이트밸브</v>
          </cell>
          <cell r="C547" t="str">
            <v>￠20-청동</v>
          </cell>
          <cell r="E547" t="str">
            <v>조</v>
          </cell>
          <cell r="G547">
            <v>3120</v>
          </cell>
        </row>
        <row r="548">
          <cell r="A548" t="str">
            <v>O0903</v>
          </cell>
          <cell r="B548" t="str">
            <v>게이트밸브</v>
          </cell>
          <cell r="C548" t="str">
            <v>￠25-청동</v>
          </cell>
          <cell r="E548" t="str">
            <v>조</v>
          </cell>
          <cell r="G548">
            <v>4940</v>
          </cell>
        </row>
        <row r="549">
          <cell r="A549" t="str">
            <v>O0904</v>
          </cell>
          <cell r="B549" t="str">
            <v>게이트밸브</v>
          </cell>
          <cell r="C549" t="str">
            <v>￠32-청동</v>
          </cell>
          <cell r="E549" t="str">
            <v>조</v>
          </cell>
          <cell r="G549">
            <v>6500</v>
          </cell>
        </row>
        <row r="551">
          <cell r="A551" t="str">
            <v>O0911</v>
          </cell>
          <cell r="B551" t="str">
            <v>앵글밸브</v>
          </cell>
          <cell r="C551" t="str">
            <v>￠15-청동</v>
          </cell>
          <cell r="E551" t="str">
            <v>조</v>
          </cell>
          <cell r="G551">
            <v>3850</v>
          </cell>
        </row>
        <row r="552">
          <cell r="A552" t="str">
            <v>O0912</v>
          </cell>
          <cell r="B552" t="str">
            <v>앵글밸브</v>
          </cell>
          <cell r="C552" t="str">
            <v>￠20-청동</v>
          </cell>
          <cell r="E552" t="str">
            <v>조</v>
          </cell>
          <cell r="G552">
            <v>5779</v>
          </cell>
        </row>
        <row r="554">
          <cell r="A554" t="str">
            <v>O0921</v>
          </cell>
          <cell r="B554" t="str">
            <v>체크밸브</v>
          </cell>
          <cell r="C554" t="str">
            <v>￠15-청동</v>
          </cell>
          <cell r="E554" t="str">
            <v>조</v>
          </cell>
          <cell r="G554">
            <v>2890</v>
          </cell>
        </row>
        <row r="555">
          <cell r="A555" t="str">
            <v>O0922</v>
          </cell>
          <cell r="B555" t="str">
            <v>체크밸브</v>
          </cell>
          <cell r="C555" t="str">
            <v>￠25-청동</v>
          </cell>
          <cell r="E555" t="str">
            <v>조</v>
          </cell>
          <cell r="G555">
            <v>6920</v>
          </cell>
        </row>
        <row r="557">
          <cell r="A557" t="str">
            <v>O1001</v>
          </cell>
          <cell r="B557" t="str">
            <v>혼합수전</v>
          </cell>
          <cell r="C557" t="str">
            <v>￠15</v>
          </cell>
          <cell r="E557" t="str">
            <v>조</v>
          </cell>
          <cell r="G557">
            <v>49450</v>
          </cell>
        </row>
        <row r="558">
          <cell r="A558" t="str">
            <v>O1002</v>
          </cell>
          <cell r="B558" t="str">
            <v>압력계</v>
          </cell>
          <cell r="C558" t="str">
            <v>￠100</v>
          </cell>
          <cell r="E558" t="str">
            <v>개</v>
          </cell>
          <cell r="G558">
            <v>5400</v>
          </cell>
        </row>
        <row r="559">
          <cell r="A559" t="str">
            <v>O1101</v>
          </cell>
          <cell r="B559" t="str">
            <v>스트레이너</v>
          </cell>
          <cell r="C559" t="str">
            <v>￠25-청동</v>
          </cell>
          <cell r="E559" t="str">
            <v>조</v>
          </cell>
          <cell r="G559">
            <v>20000</v>
          </cell>
        </row>
        <row r="560">
          <cell r="A560" t="str">
            <v>O1102</v>
          </cell>
          <cell r="B560" t="str">
            <v>스트레이너</v>
          </cell>
          <cell r="C560" t="str">
            <v>￠32-청동</v>
          </cell>
          <cell r="E560" t="str">
            <v>조</v>
          </cell>
          <cell r="G560">
            <v>27000</v>
          </cell>
        </row>
        <row r="562">
          <cell r="A562" t="str">
            <v>O1201</v>
          </cell>
          <cell r="B562" t="str">
            <v>주철관</v>
          </cell>
          <cell r="C562" t="str">
            <v>￠100x1000</v>
          </cell>
          <cell r="E562" t="str">
            <v>개</v>
          </cell>
          <cell r="G562">
            <v>23030</v>
          </cell>
        </row>
        <row r="563">
          <cell r="A563" t="str">
            <v>O1202</v>
          </cell>
          <cell r="B563" t="str">
            <v>주철관</v>
          </cell>
          <cell r="C563" t="str">
            <v>￠75x1000</v>
          </cell>
          <cell r="E563" t="str">
            <v>개</v>
          </cell>
          <cell r="G563">
            <v>18190</v>
          </cell>
        </row>
        <row r="564">
          <cell r="A564" t="str">
            <v>O1203</v>
          </cell>
          <cell r="B564" t="str">
            <v>주철관</v>
          </cell>
          <cell r="C564" t="str">
            <v>￠50x1000</v>
          </cell>
          <cell r="E564" t="str">
            <v>개</v>
          </cell>
          <cell r="G564">
            <v>13430</v>
          </cell>
        </row>
        <row r="565">
          <cell r="A565" t="str">
            <v>O1204</v>
          </cell>
          <cell r="B565" t="str">
            <v>주철관</v>
          </cell>
          <cell r="C565" t="str">
            <v>￠50x400</v>
          </cell>
          <cell r="E565" t="str">
            <v>개</v>
          </cell>
          <cell r="G565">
            <v>6460</v>
          </cell>
        </row>
        <row r="566">
          <cell r="A566" t="str">
            <v>O1205</v>
          </cell>
          <cell r="B566" t="str">
            <v>주철관</v>
          </cell>
          <cell r="C566" t="str">
            <v>￠75x1600</v>
          </cell>
          <cell r="E566" t="str">
            <v>개</v>
          </cell>
          <cell r="G566">
            <v>27600</v>
          </cell>
        </row>
        <row r="567">
          <cell r="A567" t="str">
            <v>O1211</v>
          </cell>
          <cell r="B567" t="str">
            <v>Y관(주철관)</v>
          </cell>
          <cell r="C567" t="str">
            <v>￠100</v>
          </cell>
          <cell r="E567" t="str">
            <v>개</v>
          </cell>
          <cell r="G567">
            <v>15470</v>
          </cell>
        </row>
        <row r="568">
          <cell r="A568" t="str">
            <v>O1212</v>
          </cell>
          <cell r="B568" t="str">
            <v>Y관(주철관)</v>
          </cell>
          <cell r="C568" t="str">
            <v>￠75</v>
          </cell>
          <cell r="E568" t="str">
            <v>개</v>
          </cell>
          <cell r="G568">
            <v>11220</v>
          </cell>
        </row>
        <row r="570">
          <cell r="A570" t="str">
            <v>O1221</v>
          </cell>
          <cell r="B570" t="str">
            <v>90。곡관(주철관)</v>
          </cell>
          <cell r="C570" t="str">
            <v>￠100,90</v>
          </cell>
          <cell r="E570" t="str">
            <v>개</v>
          </cell>
          <cell r="G570">
            <v>11050</v>
          </cell>
        </row>
        <row r="571">
          <cell r="A571" t="str">
            <v>O1222</v>
          </cell>
          <cell r="B571" t="str">
            <v>90。곡관(주철관)</v>
          </cell>
          <cell r="C571" t="str">
            <v>￠75,90</v>
          </cell>
          <cell r="E571" t="str">
            <v>개</v>
          </cell>
          <cell r="G571">
            <v>5520</v>
          </cell>
        </row>
        <row r="572">
          <cell r="A572" t="str">
            <v>O1223</v>
          </cell>
          <cell r="B572" t="str">
            <v>90。곡관(주철관)</v>
          </cell>
          <cell r="C572" t="str">
            <v>￠75,45</v>
          </cell>
          <cell r="E572" t="str">
            <v>개</v>
          </cell>
          <cell r="G572">
            <v>5270</v>
          </cell>
        </row>
        <row r="574">
          <cell r="A574" t="str">
            <v>O1231</v>
          </cell>
          <cell r="B574" t="str">
            <v>배수용 확대관</v>
          </cell>
          <cell r="C574" t="str">
            <v>￠100x75</v>
          </cell>
          <cell r="E574" t="str">
            <v xml:space="preserve">개 </v>
          </cell>
          <cell r="G574">
            <v>6200</v>
          </cell>
        </row>
        <row r="575">
          <cell r="A575" t="str">
            <v>O1232</v>
          </cell>
          <cell r="B575" t="str">
            <v>배수용 확대관</v>
          </cell>
          <cell r="C575" t="str">
            <v>￠75x50</v>
          </cell>
          <cell r="E575" t="str">
            <v xml:space="preserve">개 </v>
          </cell>
          <cell r="G575">
            <v>3990</v>
          </cell>
        </row>
        <row r="577">
          <cell r="A577" t="str">
            <v>O1241</v>
          </cell>
          <cell r="B577" t="str">
            <v>배수용 T관</v>
          </cell>
          <cell r="C577" t="str">
            <v>￠100</v>
          </cell>
          <cell r="G577">
            <v>10000</v>
          </cell>
        </row>
        <row r="578">
          <cell r="A578" t="str">
            <v>O1242</v>
          </cell>
          <cell r="B578" t="str">
            <v>배수용 T관</v>
          </cell>
          <cell r="C578" t="str">
            <v>￠75</v>
          </cell>
          <cell r="G578">
            <v>7200</v>
          </cell>
        </row>
        <row r="580">
          <cell r="A580" t="str">
            <v>O1251</v>
          </cell>
          <cell r="B580" t="str">
            <v>배수용 연관</v>
          </cell>
          <cell r="C580" t="str">
            <v>￠100</v>
          </cell>
          <cell r="E580" t="str">
            <v>개</v>
          </cell>
          <cell r="G580">
            <v>11000</v>
          </cell>
        </row>
        <row r="581">
          <cell r="A581" t="str">
            <v>O1252</v>
          </cell>
          <cell r="B581" t="str">
            <v>배수용 연관</v>
          </cell>
          <cell r="C581" t="str">
            <v>￠75</v>
          </cell>
          <cell r="E581" t="str">
            <v>개</v>
          </cell>
          <cell r="G581">
            <v>8300</v>
          </cell>
        </row>
        <row r="582">
          <cell r="A582" t="str">
            <v>O1253</v>
          </cell>
          <cell r="B582" t="str">
            <v>배수용 연관</v>
          </cell>
          <cell r="C582" t="str">
            <v>￠50</v>
          </cell>
          <cell r="E582" t="str">
            <v>개</v>
          </cell>
          <cell r="G582">
            <v>5700</v>
          </cell>
        </row>
        <row r="584">
          <cell r="A584" t="str">
            <v>O1301</v>
          </cell>
          <cell r="B584" t="str">
            <v>F D바닥소재구</v>
          </cell>
          <cell r="C584" t="str">
            <v>￠50</v>
          </cell>
          <cell r="E584" t="str">
            <v>개</v>
          </cell>
          <cell r="G584">
            <v>5270</v>
          </cell>
        </row>
        <row r="585">
          <cell r="A585" t="str">
            <v>O1302</v>
          </cell>
          <cell r="B585" t="str">
            <v>C O     소재구</v>
          </cell>
          <cell r="C585" t="str">
            <v>￠100</v>
          </cell>
          <cell r="E585" t="str">
            <v>개</v>
          </cell>
          <cell r="G585">
            <v>5180</v>
          </cell>
        </row>
        <row r="586">
          <cell r="A586" t="str">
            <v>O1303</v>
          </cell>
          <cell r="B586" t="str">
            <v>C O     소재구</v>
          </cell>
          <cell r="C586" t="str">
            <v>￠50</v>
          </cell>
          <cell r="E586" t="str">
            <v>개</v>
          </cell>
          <cell r="G586">
            <v>3990</v>
          </cell>
        </row>
        <row r="587">
          <cell r="A587" t="str">
            <v>O1304</v>
          </cell>
          <cell r="B587" t="str">
            <v>C O     소재구</v>
          </cell>
          <cell r="C587" t="str">
            <v>￠75</v>
          </cell>
          <cell r="E587" t="str">
            <v>개</v>
          </cell>
          <cell r="G587">
            <v>4500</v>
          </cell>
        </row>
        <row r="589">
          <cell r="A589" t="str">
            <v>O1401</v>
          </cell>
          <cell r="B589" t="str">
            <v>물탱크(보온)</v>
          </cell>
          <cell r="E589" t="str">
            <v>조</v>
          </cell>
          <cell r="G589">
            <v>200000</v>
          </cell>
        </row>
        <row r="590">
          <cell r="A590" t="str">
            <v>O1402</v>
          </cell>
          <cell r="B590" t="str">
            <v>팽창탱크(STS)</v>
          </cell>
          <cell r="C590" t="str">
            <v>0.4x0.35x0.3</v>
          </cell>
          <cell r="E590" t="str">
            <v>대</v>
          </cell>
          <cell r="G590">
            <v>65000</v>
          </cell>
        </row>
        <row r="592">
          <cell r="A592" t="str">
            <v>O1501</v>
          </cell>
          <cell r="B592" t="str">
            <v>관보온</v>
          </cell>
          <cell r="C592" t="str">
            <v>￠15-25t</v>
          </cell>
          <cell r="E592" t="str">
            <v>M</v>
          </cell>
          <cell r="G592">
            <v>275</v>
          </cell>
        </row>
        <row r="593">
          <cell r="A593" t="str">
            <v>O1502</v>
          </cell>
          <cell r="B593" t="str">
            <v>관보온</v>
          </cell>
          <cell r="C593" t="str">
            <v>￠25-25t</v>
          </cell>
          <cell r="E593" t="str">
            <v>M</v>
          </cell>
          <cell r="G593">
            <v>390</v>
          </cell>
        </row>
        <row r="594">
          <cell r="A594" t="str">
            <v>O1503</v>
          </cell>
          <cell r="B594" t="str">
            <v>관보온</v>
          </cell>
          <cell r="C594" t="str">
            <v>￠32-25t</v>
          </cell>
          <cell r="E594" t="str">
            <v>M</v>
          </cell>
          <cell r="G594">
            <v>468</v>
          </cell>
        </row>
        <row r="596">
          <cell r="A596" t="str">
            <v>O1601</v>
          </cell>
          <cell r="B596" t="str">
            <v>정화조</v>
          </cell>
          <cell r="C596" t="str">
            <v>5인용</v>
          </cell>
          <cell r="E596" t="str">
            <v>조</v>
          </cell>
          <cell r="G596">
            <v>180000</v>
          </cell>
        </row>
        <row r="597">
          <cell r="A597" t="str">
            <v>O1602</v>
          </cell>
          <cell r="B597" t="str">
            <v>정화조</v>
          </cell>
          <cell r="C597" t="str">
            <v>10인용</v>
          </cell>
          <cell r="E597" t="str">
            <v>조</v>
          </cell>
          <cell r="G597">
            <v>220000</v>
          </cell>
        </row>
        <row r="598">
          <cell r="A598" t="str">
            <v>O1603</v>
          </cell>
          <cell r="B598" t="str">
            <v>이동식화장실</v>
          </cell>
          <cell r="E598" t="str">
            <v>대</v>
          </cell>
          <cell r="G598">
            <v>550000</v>
          </cell>
        </row>
        <row r="600">
          <cell r="A600" t="str">
            <v>O1701</v>
          </cell>
          <cell r="B600" t="str">
            <v>동용접</v>
          </cell>
          <cell r="E600" t="str">
            <v>g</v>
          </cell>
          <cell r="G600">
            <v>20.8</v>
          </cell>
        </row>
        <row r="601">
          <cell r="A601" t="str">
            <v>O1702</v>
          </cell>
          <cell r="B601" t="str">
            <v>프락스</v>
          </cell>
          <cell r="E601" t="str">
            <v>g</v>
          </cell>
          <cell r="G601">
            <v>13</v>
          </cell>
        </row>
        <row r="603">
          <cell r="A603" t="str">
            <v>O1801</v>
          </cell>
          <cell r="B603" t="str">
            <v>연</v>
          </cell>
          <cell r="E603" t="str">
            <v>kg</v>
          </cell>
          <cell r="G603">
            <v>720</v>
          </cell>
        </row>
        <row r="604">
          <cell r="A604" t="str">
            <v>O1802</v>
          </cell>
          <cell r="B604" t="str">
            <v>양</v>
          </cell>
          <cell r="E604" t="str">
            <v>kg</v>
          </cell>
          <cell r="G604">
            <v>533</v>
          </cell>
        </row>
        <row r="605">
          <cell r="A605" t="str">
            <v>O1803</v>
          </cell>
          <cell r="B605" t="str">
            <v>콜탈</v>
          </cell>
          <cell r="E605" t="str">
            <v>kg</v>
          </cell>
          <cell r="G605">
            <v>206</v>
          </cell>
        </row>
        <row r="606">
          <cell r="A606" t="str">
            <v>O1804</v>
          </cell>
          <cell r="B606" t="str">
            <v>목탄</v>
          </cell>
          <cell r="E606" t="str">
            <v>kg</v>
          </cell>
          <cell r="G606">
            <v>400</v>
          </cell>
        </row>
        <row r="608">
          <cell r="A608" t="str">
            <v>O1901</v>
          </cell>
          <cell r="B608" t="str">
            <v>수중펌프(우물용)</v>
          </cell>
          <cell r="C608" t="str">
            <v>￠32 2.2KW</v>
          </cell>
          <cell r="E608" t="str">
            <v>조</v>
          </cell>
          <cell r="G608">
            <v>1300000</v>
          </cell>
        </row>
        <row r="609">
          <cell r="A609" t="str">
            <v>O1902</v>
          </cell>
          <cell r="B609" t="str">
            <v>태양열온수기</v>
          </cell>
          <cell r="E609" t="str">
            <v>대</v>
          </cell>
          <cell r="G609">
            <v>4200000</v>
          </cell>
        </row>
        <row r="610">
          <cell r="A610" t="str">
            <v>O1903</v>
          </cell>
          <cell r="B610" t="str">
            <v>수중펌프(우물용)</v>
          </cell>
          <cell r="C610" t="str">
            <v>￠50 2.2KW</v>
          </cell>
          <cell r="E610" t="str">
            <v>조</v>
          </cell>
          <cell r="G610">
            <v>1800000</v>
          </cell>
        </row>
        <row r="611">
          <cell r="A611" t="str">
            <v>O1904</v>
          </cell>
          <cell r="B611" t="str">
            <v>전기히터</v>
          </cell>
          <cell r="C611" t="str">
            <v>HCEU-05</v>
          </cell>
          <cell r="E611" t="str">
            <v>대</v>
          </cell>
          <cell r="G611">
            <v>560000</v>
          </cell>
        </row>
        <row r="612">
          <cell r="A612" t="str">
            <v>O1905</v>
          </cell>
          <cell r="B612" t="str">
            <v>AL방열기</v>
          </cell>
          <cell r="C612" t="str">
            <v>AR-450</v>
          </cell>
          <cell r="E612" t="str">
            <v>매</v>
          </cell>
          <cell r="G612">
            <v>3700</v>
          </cell>
        </row>
        <row r="613">
          <cell r="A613" t="str">
            <v>O1906</v>
          </cell>
          <cell r="B613" t="str">
            <v>자동공기변</v>
          </cell>
          <cell r="C613" t="str">
            <v>￠15</v>
          </cell>
          <cell r="E613" t="str">
            <v>개</v>
          </cell>
          <cell r="G613">
            <v>21000</v>
          </cell>
        </row>
        <row r="614">
          <cell r="A614" t="str">
            <v>O1907</v>
          </cell>
          <cell r="B614" t="str">
            <v>자동공기변</v>
          </cell>
          <cell r="C614" t="str">
            <v>￠9</v>
          </cell>
          <cell r="E614" t="str">
            <v>개</v>
          </cell>
          <cell r="G614">
            <v>21000</v>
          </cell>
        </row>
        <row r="615">
          <cell r="A615" t="str">
            <v>O1908</v>
          </cell>
          <cell r="B615" t="str">
            <v>기름탱크</v>
          </cell>
          <cell r="C615" t="str">
            <v>500ℓ</v>
          </cell>
          <cell r="E615" t="str">
            <v>기</v>
          </cell>
          <cell r="G615">
            <v>50000</v>
          </cell>
        </row>
        <row r="616">
          <cell r="A616" t="str">
            <v>O1909</v>
          </cell>
          <cell r="B616" t="str">
            <v>환풍기</v>
          </cell>
          <cell r="C616" t="str">
            <v>EKS-300AT</v>
          </cell>
          <cell r="E616" t="str">
            <v>대</v>
          </cell>
          <cell r="G616">
            <v>25000</v>
          </cell>
        </row>
        <row r="618">
          <cell r="B618" t="str">
            <v>P-전기공사</v>
          </cell>
        </row>
        <row r="619">
          <cell r="A619" t="str">
            <v>P0101</v>
          </cell>
          <cell r="B619" t="str">
            <v>전선관</v>
          </cell>
          <cell r="C619" t="str">
            <v>ST. 36mm</v>
          </cell>
          <cell r="E619" t="str">
            <v>M</v>
          </cell>
          <cell r="G619">
            <v>1920</v>
          </cell>
        </row>
        <row r="620">
          <cell r="A620" t="str">
            <v>P0102</v>
          </cell>
          <cell r="B620" t="str">
            <v>전선관</v>
          </cell>
          <cell r="C620" t="str">
            <v>ST. 22mm</v>
          </cell>
          <cell r="E620" t="str">
            <v>M</v>
          </cell>
          <cell r="G620">
            <v>1192</v>
          </cell>
        </row>
        <row r="621">
          <cell r="A621" t="str">
            <v>P0103</v>
          </cell>
          <cell r="B621" t="str">
            <v>전선관</v>
          </cell>
          <cell r="C621" t="str">
            <v>ST. 16mm</v>
          </cell>
          <cell r="E621" t="str">
            <v>M</v>
          </cell>
          <cell r="G621">
            <v>932</v>
          </cell>
        </row>
        <row r="622">
          <cell r="A622" t="str">
            <v>P0104</v>
          </cell>
          <cell r="B622" t="str">
            <v>전선관</v>
          </cell>
          <cell r="C622" t="str">
            <v>PE. 16mm</v>
          </cell>
          <cell r="E622" t="str">
            <v>M</v>
          </cell>
          <cell r="G622">
            <v>285</v>
          </cell>
        </row>
        <row r="623">
          <cell r="A623" t="str">
            <v>P0105</v>
          </cell>
          <cell r="B623" t="str">
            <v>가요전선관</v>
          </cell>
          <cell r="C623" t="str">
            <v>16mm</v>
          </cell>
          <cell r="E623" t="str">
            <v>M</v>
          </cell>
          <cell r="G623">
            <v>1350</v>
          </cell>
        </row>
        <row r="625">
          <cell r="A625" t="str">
            <v>P0201</v>
          </cell>
          <cell r="B625" t="str">
            <v>후렉스블콘넥타</v>
          </cell>
          <cell r="C625" t="str">
            <v>16mm</v>
          </cell>
          <cell r="E625" t="str">
            <v>개</v>
          </cell>
          <cell r="G625">
            <v>900</v>
          </cell>
        </row>
        <row r="626">
          <cell r="A626" t="str">
            <v>P0202</v>
          </cell>
          <cell r="B626" t="str">
            <v>후렉시블죠인트</v>
          </cell>
          <cell r="C626" t="str">
            <v>￠25</v>
          </cell>
          <cell r="E626" t="str">
            <v>개</v>
          </cell>
          <cell r="G626">
            <v>16250</v>
          </cell>
        </row>
        <row r="627">
          <cell r="A627" t="str">
            <v>P0301</v>
          </cell>
          <cell r="B627" t="str">
            <v>웨샤캡</v>
          </cell>
          <cell r="C627" t="str">
            <v>ST. 36mm</v>
          </cell>
          <cell r="E627" t="str">
            <v>개</v>
          </cell>
          <cell r="G627">
            <v>2752</v>
          </cell>
        </row>
        <row r="628">
          <cell r="A628" t="str">
            <v>P0302</v>
          </cell>
          <cell r="B628" t="str">
            <v>웨샤캡</v>
          </cell>
          <cell r="C628" t="str">
            <v>ST. 22mm</v>
          </cell>
          <cell r="E628" t="str">
            <v>개</v>
          </cell>
          <cell r="G628">
            <v>1809</v>
          </cell>
        </row>
        <row r="630">
          <cell r="A630" t="str">
            <v>P0401</v>
          </cell>
          <cell r="B630" t="str">
            <v>노말밴드</v>
          </cell>
          <cell r="C630" t="str">
            <v>ST. 36mm</v>
          </cell>
          <cell r="E630" t="str">
            <v>개</v>
          </cell>
          <cell r="G630">
            <v>2500</v>
          </cell>
        </row>
        <row r="632">
          <cell r="A632" t="str">
            <v>P0501</v>
          </cell>
          <cell r="B632" t="str">
            <v>카프링</v>
          </cell>
          <cell r="C632" t="str">
            <v>ST. 36mm</v>
          </cell>
          <cell r="E632" t="str">
            <v>개</v>
          </cell>
          <cell r="G632">
            <v>577</v>
          </cell>
        </row>
        <row r="633">
          <cell r="A633" t="str">
            <v>P0502</v>
          </cell>
          <cell r="B633" t="str">
            <v>카프링</v>
          </cell>
          <cell r="C633" t="str">
            <v>ST. 22mm</v>
          </cell>
          <cell r="E633" t="str">
            <v>개</v>
          </cell>
          <cell r="G633">
            <v>326</v>
          </cell>
        </row>
        <row r="634">
          <cell r="A634" t="str">
            <v>P0503</v>
          </cell>
          <cell r="B634" t="str">
            <v>카프링</v>
          </cell>
          <cell r="C634" t="str">
            <v>ST. 16mm</v>
          </cell>
          <cell r="E634" t="str">
            <v>개</v>
          </cell>
          <cell r="G634">
            <v>244</v>
          </cell>
        </row>
        <row r="636">
          <cell r="A636" t="str">
            <v>P0601</v>
          </cell>
          <cell r="B636" t="str">
            <v>부싱＆록크너트</v>
          </cell>
          <cell r="C636" t="str">
            <v>ST. 22mm</v>
          </cell>
          <cell r="E636" t="str">
            <v>개</v>
          </cell>
          <cell r="G636">
            <v>205</v>
          </cell>
        </row>
        <row r="637">
          <cell r="A637" t="str">
            <v>P0602</v>
          </cell>
          <cell r="B637" t="str">
            <v>부싱＆록크너트</v>
          </cell>
          <cell r="C637" t="str">
            <v>ST. 16mm</v>
          </cell>
          <cell r="E637" t="str">
            <v>개</v>
          </cell>
          <cell r="G637">
            <v>150</v>
          </cell>
        </row>
        <row r="639">
          <cell r="A639" t="str">
            <v>P0701</v>
          </cell>
          <cell r="B639" t="str">
            <v>전선관박스</v>
          </cell>
          <cell r="C639" t="str">
            <v>각종</v>
          </cell>
          <cell r="E639" t="str">
            <v>개</v>
          </cell>
          <cell r="G639">
            <v>630</v>
          </cell>
        </row>
        <row r="641">
          <cell r="A641" t="str">
            <v>P0801</v>
          </cell>
          <cell r="B641" t="str">
            <v>케이블</v>
          </cell>
          <cell r="C641" t="str">
            <v>600V EV14x2C</v>
          </cell>
          <cell r="E641" t="str">
            <v>M</v>
          </cell>
          <cell r="G641">
            <v>1904</v>
          </cell>
        </row>
        <row r="642">
          <cell r="A642" t="str">
            <v>P0802</v>
          </cell>
          <cell r="B642" t="str">
            <v>케이블</v>
          </cell>
          <cell r="C642" t="str">
            <v>600V EV3.5x2C</v>
          </cell>
          <cell r="E642" t="str">
            <v>M</v>
          </cell>
          <cell r="G642">
            <v>632</v>
          </cell>
        </row>
        <row r="643">
          <cell r="A643" t="str">
            <v>P0803</v>
          </cell>
          <cell r="B643" t="str">
            <v>동축케이블</v>
          </cell>
          <cell r="C643" t="str">
            <v>7C-2C</v>
          </cell>
          <cell r="E643" t="str">
            <v>M</v>
          </cell>
          <cell r="G643">
            <v>775</v>
          </cell>
        </row>
        <row r="645">
          <cell r="A645" t="str">
            <v>P0901</v>
          </cell>
          <cell r="B645" t="str">
            <v>전화선</v>
          </cell>
          <cell r="C645" t="str">
            <v>0.8x2C</v>
          </cell>
          <cell r="E645" t="str">
            <v>M</v>
          </cell>
          <cell r="G645">
            <v>70</v>
          </cell>
        </row>
        <row r="646">
          <cell r="A646" t="str">
            <v>P0902</v>
          </cell>
          <cell r="B646" t="str">
            <v>전선</v>
          </cell>
          <cell r="C646" t="str">
            <v>IV 8Sq</v>
          </cell>
          <cell r="E646" t="str">
            <v>M</v>
          </cell>
          <cell r="G646">
            <v>333</v>
          </cell>
        </row>
        <row r="647">
          <cell r="A647" t="str">
            <v>P0903</v>
          </cell>
          <cell r="B647" t="str">
            <v>전선</v>
          </cell>
          <cell r="C647" t="str">
            <v>IV 5.5Sq</v>
          </cell>
          <cell r="E647" t="str">
            <v>M</v>
          </cell>
          <cell r="G647">
            <v>233</v>
          </cell>
        </row>
        <row r="648">
          <cell r="A648" t="str">
            <v>P0904</v>
          </cell>
          <cell r="B648" t="str">
            <v>전선</v>
          </cell>
          <cell r="C648" t="str">
            <v>IV 2mm</v>
          </cell>
          <cell r="E648" t="str">
            <v>M</v>
          </cell>
          <cell r="G648">
            <v>129</v>
          </cell>
        </row>
        <row r="650">
          <cell r="A650" t="str">
            <v>P1001</v>
          </cell>
          <cell r="B650" t="str">
            <v>철주</v>
          </cell>
          <cell r="C650" t="str">
            <v>아연도 4mm</v>
          </cell>
          <cell r="E650" t="str">
            <v>본</v>
          </cell>
          <cell r="G650">
            <v>40000</v>
          </cell>
        </row>
        <row r="651">
          <cell r="A651" t="str">
            <v>P1002</v>
          </cell>
          <cell r="B651" t="str">
            <v>앙카볼트</v>
          </cell>
          <cell r="C651" t="str">
            <v>M22-400</v>
          </cell>
          <cell r="E651" t="str">
            <v>개</v>
          </cell>
          <cell r="G651">
            <v>1630</v>
          </cell>
        </row>
        <row r="652">
          <cell r="A652" t="str">
            <v>P1003</v>
          </cell>
          <cell r="B652" t="str">
            <v>접지봉</v>
          </cell>
          <cell r="C652" t="str">
            <v>￠16x1800</v>
          </cell>
          <cell r="E652" t="str">
            <v>등</v>
          </cell>
          <cell r="G652">
            <v>3700</v>
          </cell>
        </row>
        <row r="653">
          <cell r="A653" t="str">
            <v>P1004</v>
          </cell>
          <cell r="B653" t="str">
            <v>접지콘넥트</v>
          </cell>
          <cell r="C653" t="str">
            <v>14 Sq</v>
          </cell>
          <cell r="E653" t="str">
            <v>등</v>
          </cell>
          <cell r="G653">
            <v>600</v>
          </cell>
        </row>
        <row r="654">
          <cell r="A654" t="str">
            <v>P1005</v>
          </cell>
          <cell r="B654" t="str">
            <v>계량지함</v>
          </cell>
          <cell r="C654" t="str">
            <v>PVC</v>
          </cell>
          <cell r="E654" t="str">
            <v>면</v>
          </cell>
          <cell r="G654">
            <v>17000</v>
          </cell>
        </row>
        <row r="655">
          <cell r="A655" t="str">
            <v>P1006</v>
          </cell>
          <cell r="B655" t="str">
            <v>분전함</v>
          </cell>
          <cell r="C655" t="str">
            <v>PVC 5회로</v>
          </cell>
          <cell r="E655" t="str">
            <v>면</v>
          </cell>
          <cell r="G655">
            <v>25000</v>
          </cell>
        </row>
        <row r="657">
          <cell r="A657" t="str">
            <v>P1011</v>
          </cell>
          <cell r="B657" t="str">
            <v>TV . 안테나</v>
          </cell>
          <cell r="C657" t="str">
            <v>스텐레스</v>
          </cell>
          <cell r="E657" t="str">
            <v>set</v>
          </cell>
          <cell r="G657">
            <v>120000</v>
          </cell>
        </row>
        <row r="659">
          <cell r="A659" t="str">
            <v>P1101</v>
          </cell>
          <cell r="B659" t="str">
            <v>샹데리아</v>
          </cell>
          <cell r="C659" t="str">
            <v>IL 60Wx3EA</v>
          </cell>
          <cell r="E659" t="str">
            <v>등</v>
          </cell>
          <cell r="G659">
            <v>70000</v>
          </cell>
        </row>
        <row r="660">
          <cell r="A660" t="str">
            <v>P1102</v>
          </cell>
          <cell r="B660" t="str">
            <v>형광등</v>
          </cell>
          <cell r="C660" t="str">
            <v>매입 FL40Wx2</v>
          </cell>
          <cell r="E660" t="str">
            <v>등</v>
          </cell>
          <cell r="G660">
            <v>48000</v>
          </cell>
        </row>
        <row r="661">
          <cell r="A661" t="str">
            <v>P1103</v>
          </cell>
          <cell r="B661" t="str">
            <v>셔크라인</v>
          </cell>
          <cell r="C661" t="str">
            <v>32Wx2</v>
          </cell>
          <cell r="E661" t="str">
            <v>등</v>
          </cell>
          <cell r="G661">
            <v>15000</v>
          </cell>
        </row>
        <row r="662">
          <cell r="A662" t="str">
            <v>P1104</v>
          </cell>
          <cell r="B662" t="str">
            <v>셔크라인</v>
          </cell>
          <cell r="C662" t="str">
            <v>32Wx1</v>
          </cell>
          <cell r="E662" t="str">
            <v>등</v>
          </cell>
          <cell r="G662">
            <v>10180</v>
          </cell>
        </row>
        <row r="663">
          <cell r="A663" t="str">
            <v>P1105</v>
          </cell>
          <cell r="B663" t="str">
            <v>백열등</v>
          </cell>
          <cell r="C663" t="str">
            <v>직부</v>
          </cell>
          <cell r="E663" t="str">
            <v>등</v>
          </cell>
          <cell r="G663">
            <v>8000</v>
          </cell>
        </row>
        <row r="664">
          <cell r="A664" t="str">
            <v>P1106</v>
          </cell>
          <cell r="B664" t="str">
            <v>백열등</v>
          </cell>
          <cell r="C664" t="str">
            <v>벽부</v>
          </cell>
          <cell r="E664" t="str">
            <v>등</v>
          </cell>
          <cell r="G664">
            <v>13000</v>
          </cell>
        </row>
        <row r="666">
          <cell r="A666" t="str">
            <v>P1201</v>
          </cell>
          <cell r="B666" t="str">
            <v>콘센트</v>
          </cell>
          <cell r="C666" t="str">
            <v>2구접지</v>
          </cell>
          <cell r="E666" t="str">
            <v>개</v>
          </cell>
          <cell r="G666">
            <v>1112</v>
          </cell>
        </row>
        <row r="667">
          <cell r="A667" t="str">
            <v>P1202</v>
          </cell>
          <cell r="B667" t="str">
            <v>전화콘센트</v>
          </cell>
          <cell r="C667" t="str">
            <v>4구용</v>
          </cell>
          <cell r="E667" t="str">
            <v>개</v>
          </cell>
          <cell r="G667">
            <v>879</v>
          </cell>
        </row>
        <row r="669">
          <cell r="A669" t="str">
            <v>P1301</v>
          </cell>
          <cell r="B669" t="str">
            <v>덤블러 SW</v>
          </cell>
          <cell r="C669" t="str">
            <v>1 개연</v>
          </cell>
          <cell r="E669" t="str">
            <v>개</v>
          </cell>
          <cell r="G669">
            <v>2468</v>
          </cell>
        </row>
        <row r="670">
          <cell r="A670" t="str">
            <v>P1302</v>
          </cell>
          <cell r="B670" t="str">
            <v>덤블러 SW</v>
          </cell>
          <cell r="C670" t="str">
            <v>2 개연</v>
          </cell>
          <cell r="E670" t="str">
            <v>개</v>
          </cell>
          <cell r="G670">
            <v>3240</v>
          </cell>
        </row>
        <row r="672">
          <cell r="A672" t="str">
            <v>P1401</v>
          </cell>
          <cell r="B672" t="str">
            <v>TV 직렬유니트</v>
          </cell>
          <cell r="E672" t="str">
            <v>개</v>
          </cell>
          <cell r="G672">
            <v>2183</v>
          </cell>
        </row>
        <row r="674">
          <cell r="B674" t="str">
            <v>Q-기타공사</v>
          </cell>
        </row>
        <row r="675">
          <cell r="A675" t="str">
            <v>Q0101</v>
          </cell>
          <cell r="B675" t="str">
            <v>아세칠렌</v>
          </cell>
          <cell r="C675" t="str">
            <v>3KG B급</v>
          </cell>
          <cell r="E675" t="str">
            <v>g</v>
          </cell>
          <cell r="G675">
            <v>6</v>
          </cell>
        </row>
        <row r="676">
          <cell r="A676" t="str">
            <v>Q0102</v>
          </cell>
          <cell r="B676" t="str">
            <v>산소</v>
          </cell>
          <cell r="E676" t="str">
            <v>ℓ</v>
          </cell>
          <cell r="G676">
            <v>0.92</v>
          </cell>
        </row>
        <row r="677">
          <cell r="A677" t="str">
            <v>Q0103</v>
          </cell>
          <cell r="B677" t="str">
            <v>휘발유</v>
          </cell>
          <cell r="E677" t="str">
            <v>ℓ</v>
          </cell>
          <cell r="G677">
            <v>1060.22</v>
          </cell>
        </row>
        <row r="678">
          <cell r="A678" t="str">
            <v>Q0104</v>
          </cell>
          <cell r="B678" t="str">
            <v>경유</v>
          </cell>
          <cell r="E678" t="str">
            <v>ℓ</v>
          </cell>
          <cell r="G678">
            <v>463.4</v>
          </cell>
        </row>
        <row r="679">
          <cell r="A679" t="str">
            <v>Q0105</v>
          </cell>
          <cell r="B679" t="str">
            <v>중유</v>
          </cell>
          <cell r="C679" t="str">
            <v>박리제</v>
          </cell>
          <cell r="E679" t="str">
            <v>ℓ</v>
          </cell>
          <cell r="G679">
            <v>192</v>
          </cell>
        </row>
        <row r="680">
          <cell r="A680" t="str">
            <v>Q0106</v>
          </cell>
          <cell r="B680" t="str">
            <v>방카 C DB</v>
          </cell>
          <cell r="E680" t="str">
            <v>ℓ</v>
          </cell>
          <cell r="G680">
            <v>157</v>
          </cell>
        </row>
        <row r="682">
          <cell r="A682" t="str">
            <v>Q0201</v>
          </cell>
          <cell r="B682" t="str">
            <v>용접봉</v>
          </cell>
          <cell r="C682" t="str">
            <v>스텐레스강용</v>
          </cell>
          <cell r="E682" t="str">
            <v>KG</v>
          </cell>
          <cell r="G682">
            <v>5690</v>
          </cell>
        </row>
        <row r="683">
          <cell r="A683" t="str">
            <v>Q0202</v>
          </cell>
          <cell r="B683" t="str">
            <v>용접봉</v>
          </cell>
          <cell r="C683" t="str">
            <v>산소</v>
          </cell>
          <cell r="E683" t="str">
            <v>KG</v>
          </cell>
          <cell r="G683">
            <v>486</v>
          </cell>
        </row>
        <row r="684">
          <cell r="A684" t="str">
            <v>Q0203</v>
          </cell>
          <cell r="B684" t="str">
            <v>전기용접봉</v>
          </cell>
          <cell r="C684" t="str">
            <v>3.2D</v>
          </cell>
          <cell r="E684" t="str">
            <v>KG</v>
          </cell>
          <cell r="G684">
            <v>1820</v>
          </cell>
        </row>
        <row r="685">
          <cell r="A685" t="str">
            <v>Q0204</v>
          </cell>
          <cell r="B685" t="str">
            <v>용접기손료</v>
          </cell>
          <cell r="E685" t="str">
            <v>시간</v>
          </cell>
          <cell r="H685">
            <v>93</v>
          </cell>
        </row>
        <row r="686">
          <cell r="A686" t="str">
            <v>Q0205</v>
          </cell>
          <cell r="B686" t="str">
            <v>전력소요량</v>
          </cell>
          <cell r="E686" t="str">
            <v>kwh</v>
          </cell>
          <cell r="H686">
            <v>61.6</v>
          </cell>
        </row>
        <row r="687">
          <cell r="A687" t="str">
            <v>Q0206</v>
          </cell>
          <cell r="B687" t="str">
            <v>AL안전사다리</v>
          </cell>
          <cell r="C687" t="str">
            <v>5000mm</v>
          </cell>
          <cell r="E687" t="str">
            <v>대</v>
          </cell>
          <cell r="G687">
            <v>235000</v>
          </cell>
        </row>
        <row r="689">
          <cell r="B689" t="str">
            <v>우물파기</v>
          </cell>
        </row>
        <row r="690">
          <cell r="A690" t="str">
            <v>Q0301</v>
          </cell>
          <cell r="B690" t="str">
            <v>코아튜브</v>
          </cell>
          <cell r="E690" t="str">
            <v>개</v>
          </cell>
          <cell r="G690">
            <v>195000</v>
          </cell>
        </row>
        <row r="691">
          <cell r="A691" t="str">
            <v>Q0302</v>
          </cell>
          <cell r="B691" t="str">
            <v>메탈크라운비트</v>
          </cell>
          <cell r="E691" t="str">
            <v>개</v>
          </cell>
          <cell r="G691">
            <v>11000</v>
          </cell>
        </row>
        <row r="692">
          <cell r="A692" t="str">
            <v>Q0303</v>
          </cell>
          <cell r="B692" t="str">
            <v>메탈리빙쉘비트</v>
          </cell>
          <cell r="E692" t="str">
            <v>개</v>
          </cell>
          <cell r="G692">
            <v>9000</v>
          </cell>
        </row>
        <row r="693">
          <cell r="A693" t="str">
            <v>Q0304</v>
          </cell>
          <cell r="B693" t="str">
            <v>코아리프티</v>
          </cell>
          <cell r="E693" t="str">
            <v>개</v>
          </cell>
          <cell r="G693">
            <v>6200</v>
          </cell>
        </row>
        <row r="694">
          <cell r="A694" t="str">
            <v>Q0305</v>
          </cell>
          <cell r="B694" t="str">
            <v>디젤엔진</v>
          </cell>
          <cell r="C694" t="str">
            <v>15HP</v>
          </cell>
          <cell r="E694" t="str">
            <v>hr</v>
          </cell>
          <cell r="G694">
            <v>668.8</v>
          </cell>
        </row>
        <row r="696">
          <cell r="A696" t="str">
            <v>Q0307</v>
          </cell>
          <cell r="B696" t="str">
            <v>보오링기계</v>
          </cell>
          <cell r="C696" t="str">
            <v>50x300</v>
          </cell>
          <cell r="E696" t="str">
            <v>hr</v>
          </cell>
          <cell r="H696">
            <v>3371.1</v>
          </cell>
        </row>
        <row r="697">
          <cell r="A697" t="str">
            <v>Q0308</v>
          </cell>
          <cell r="B697" t="str">
            <v>디젤엔진</v>
          </cell>
          <cell r="C697" t="str">
            <v>15HP</v>
          </cell>
          <cell r="E697" t="str">
            <v>hr</v>
          </cell>
          <cell r="H697">
            <v>668.8</v>
          </cell>
        </row>
        <row r="699">
          <cell r="B699" t="str">
            <v>R-조경공사</v>
          </cell>
        </row>
        <row r="700">
          <cell r="A700" t="str">
            <v>R0101</v>
          </cell>
          <cell r="B700" t="str">
            <v>가이즈까향</v>
          </cell>
          <cell r="C700" t="str">
            <v>1.5(H)x0.5(W)</v>
          </cell>
          <cell r="E700" t="str">
            <v>주</v>
          </cell>
          <cell r="G700">
            <v>13400</v>
          </cell>
        </row>
        <row r="701">
          <cell r="A701" t="str">
            <v>R0102</v>
          </cell>
          <cell r="B701" t="str">
            <v>감나무</v>
          </cell>
          <cell r="C701" t="str">
            <v>2.5(H)x7Cm</v>
          </cell>
          <cell r="E701" t="str">
            <v>주</v>
          </cell>
          <cell r="G701">
            <v>46200</v>
          </cell>
        </row>
        <row r="702">
          <cell r="A702" t="str">
            <v>R0103</v>
          </cell>
          <cell r="B702" t="str">
            <v>개나리</v>
          </cell>
          <cell r="C702" t="str">
            <v>3가지</v>
          </cell>
          <cell r="E702" t="str">
            <v>주</v>
          </cell>
          <cell r="G702">
            <v>710</v>
          </cell>
        </row>
        <row r="703">
          <cell r="A703" t="str">
            <v>R0104</v>
          </cell>
          <cell r="B703" t="str">
            <v>대추나무</v>
          </cell>
          <cell r="C703" t="str">
            <v>2.5(H)x4Cm</v>
          </cell>
          <cell r="E703" t="str">
            <v>주</v>
          </cell>
          <cell r="G703">
            <v>13400</v>
          </cell>
        </row>
        <row r="704">
          <cell r="A704" t="str">
            <v>R0105</v>
          </cell>
          <cell r="B704" t="str">
            <v>목련</v>
          </cell>
          <cell r="C704" t="str">
            <v>2.0(H)x5Cm</v>
          </cell>
          <cell r="E704" t="str">
            <v>주</v>
          </cell>
          <cell r="G704">
            <v>20200</v>
          </cell>
        </row>
        <row r="705">
          <cell r="A705" t="str">
            <v>R0106</v>
          </cell>
          <cell r="B705" t="str">
            <v>무궁화</v>
          </cell>
          <cell r="C705" t="str">
            <v>1.0(H)x0.3(W)</v>
          </cell>
          <cell r="E705" t="str">
            <v>주</v>
          </cell>
          <cell r="G705">
            <v>800</v>
          </cell>
        </row>
        <row r="706">
          <cell r="A706" t="str">
            <v>R0107</v>
          </cell>
          <cell r="B706" t="str">
            <v>백철죽</v>
          </cell>
          <cell r="C706" t="str">
            <v>0.3(H)x0.4(W)</v>
          </cell>
          <cell r="E706" t="str">
            <v>주</v>
          </cell>
          <cell r="G706">
            <v>2000</v>
          </cell>
        </row>
        <row r="707">
          <cell r="A707" t="str">
            <v>R0108</v>
          </cell>
          <cell r="B707" t="str">
            <v>사철나무</v>
          </cell>
          <cell r="C707" t="str">
            <v>1.2(H)x0.4(W)</v>
          </cell>
          <cell r="E707" t="str">
            <v>주</v>
          </cell>
          <cell r="G707">
            <v>2300</v>
          </cell>
        </row>
        <row r="708">
          <cell r="A708" t="str">
            <v>R0109</v>
          </cell>
          <cell r="B708" t="str">
            <v>살구나무</v>
          </cell>
          <cell r="C708" t="str">
            <v>2.5(H)x6Cm</v>
          </cell>
          <cell r="E708" t="str">
            <v>주</v>
          </cell>
          <cell r="G708">
            <v>22400</v>
          </cell>
        </row>
        <row r="709">
          <cell r="A709" t="str">
            <v>R0110</v>
          </cell>
          <cell r="B709" t="str">
            <v>소나무</v>
          </cell>
          <cell r="C709" t="str">
            <v>3.0(H)x1.5(W)</v>
          </cell>
          <cell r="E709" t="str">
            <v>주</v>
          </cell>
          <cell r="G709">
            <v>190000</v>
          </cell>
        </row>
        <row r="710">
          <cell r="A710" t="str">
            <v>R0111</v>
          </cell>
          <cell r="B710" t="str">
            <v>앵두나무</v>
          </cell>
          <cell r="C710" t="str">
            <v>1.2(H)x0.6(W)</v>
          </cell>
          <cell r="E710" t="str">
            <v>주</v>
          </cell>
          <cell r="G710">
            <v>11700</v>
          </cell>
        </row>
        <row r="711">
          <cell r="A711" t="str">
            <v>R0112</v>
          </cell>
          <cell r="B711" t="str">
            <v>은행나무</v>
          </cell>
          <cell r="C711" t="str">
            <v>2.5(H)x4.0(W)</v>
          </cell>
          <cell r="E711" t="str">
            <v>주</v>
          </cell>
          <cell r="G711">
            <v>22000</v>
          </cell>
        </row>
        <row r="712">
          <cell r="A712" t="str">
            <v>R0113</v>
          </cell>
          <cell r="B712" t="str">
            <v>잦나무</v>
          </cell>
          <cell r="C712" t="str">
            <v>1.0(H)x0.3(W)</v>
          </cell>
          <cell r="E712" t="str">
            <v>주</v>
          </cell>
          <cell r="G712">
            <v>2600</v>
          </cell>
        </row>
        <row r="713">
          <cell r="A713" t="str">
            <v>R0114</v>
          </cell>
          <cell r="B713" t="str">
            <v>장미</v>
          </cell>
          <cell r="C713" t="str">
            <v>1.0(H)x2가지</v>
          </cell>
          <cell r="E713" t="str">
            <v>주</v>
          </cell>
          <cell r="G713">
            <v>1800</v>
          </cell>
        </row>
        <row r="714">
          <cell r="A714" t="str">
            <v>R0115</v>
          </cell>
          <cell r="B714" t="str">
            <v>진달래</v>
          </cell>
          <cell r="C714" t="str">
            <v>0.4(H)x0.4(W)</v>
          </cell>
          <cell r="E714" t="str">
            <v>주</v>
          </cell>
          <cell r="G714">
            <v>1800</v>
          </cell>
        </row>
        <row r="715">
          <cell r="A715" t="str">
            <v>R0116</v>
          </cell>
          <cell r="B715" t="str">
            <v>히말리아시아</v>
          </cell>
          <cell r="C715" t="str">
            <v>2.0H)x0.8(W)</v>
          </cell>
          <cell r="E715" t="str">
            <v>주</v>
          </cell>
          <cell r="G715">
            <v>13000</v>
          </cell>
        </row>
        <row r="716">
          <cell r="B716" t="str">
            <v>회양목</v>
          </cell>
          <cell r="C716" t="str">
            <v>0.15(H)x0.15(W)</v>
          </cell>
          <cell r="E716" t="str">
            <v>주</v>
          </cell>
          <cell r="G716">
            <v>1400</v>
          </cell>
        </row>
        <row r="718">
          <cell r="B718" t="str">
            <v>S-토목공통단가</v>
          </cell>
        </row>
        <row r="719">
          <cell r="A719" t="str">
            <v>S0101</v>
          </cell>
          <cell r="B719" t="str">
            <v>시멘트</v>
          </cell>
          <cell r="E719" t="str">
            <v>kg</v>
          </cell>
          <cell r="F719">
            <v>5.867</v>
          </cell>
          <cell r="G719">
            <v>2.4E-2</v>
          </cell>
          <cell r="H719">
            <v>0.128</v>
          </cell>
        </row>
        <row r="720">
          <cell r="A720" t="str">
            <v>S0102</v>
          </cell>
          <cell r="B720" t="str">
            <v>모래</v>
          </cell>
          <cell r="E720" t="str">
            <v>㎥</v>
          </cell>
          <cell r="F720">
            <v>5328</v>
          </cell>
          <cell r="G720">
            <v>9193</v>
          </cell>
          <cell r="H720">
            <v>1560</v>
          </cell>
        </row>
        <row r="721">
          <cell r="A721" t="str">
            <v>S0103</v>
          </cell>
          <cell r="B721" t="str">
            <v>막자갈</v>
          </cell>
          <cell r="E721" t="str">
            <v>㎥</v>
          </cell>
          <cell r="F721">
            <v>6239</v>
          </cell>
          <cell r="G721">
            <v>6364</v>
          </cell>
          <cell r="H721">
            <v>1649</v>
          </cell>
        </row>
        <row r="722">
          <cell r="A722" t="str">
            <v>S0104</v>
          </cell>
          <cell r="B722" t="str">
            <v>자갈</v>
          </cell>
          <cell r="E722" t="str">
            <v>㎥</v>
          </cell>
          <cell r="F722">
            <v>6239</v>
          </cell>
          <cell r="G722">
            <v>6364</v>
          </cell>
          <cell r="H722">
            <v>1649</v>
          </cell>
        </row>
        <row r="723">
          <cell r="A723" t="str">
            <v>S0105</v>
          </cell>
          <cell r="B723" t="str">
            <v>잡석</v>
          </cell>
          <cell r="E723" t="str">
            <v>㎥</v>
          </cell>
          <cell r="F723">
            <v>6239</v>
          </cell>
          <cell r="G723">
            <v>6364</v>
          </cell>
          <cell r="H723">
            <v>1649</v>
          </cell>
        </row>
        <row r="724">
          <cell r="A724" t="str">
            <v>S0106</v>
          </cell>
        </row>
        <row r="725">
          <cell r="A725" t="str">
            <v>S0107</v>
          </cell>
          <cell r="B725" t="str">
            <v>레미콘타설</v>
          </cell>
          <cell r="C725" t="str">
            <v>25-210-8</v>
          </cell>
          <cell r="E725" t="str">
            <v>㎥</v>
          </cell>
          <cell r="F725">
            <v>23044</v>
          </cell>
          <cell r="G725">
            <v>181</v>
          </cell>
          <cell r="H725">
            <v>30</v>
          </cell>
        </row>
        <row r="726">
          <cell r="A726" t="str">
            <v>S0108</v>
          </cell>
          <cell r="B726" t="str">
            <v>레미콘타설</v>
          </cell>
          <cell r="C726" t="str">
            <v>25-160-8</v>
          </cell>
          <cell r="E726" t="str">
            <v>㎥</v>
          </cell>
          <cell r="F726">
            <v>20865</v>
          </cell>
          <cell r="G726">
            <v>181</v>
          </cell>
          <cell r="H726">
            <v>30</v>
          </cell>
        </row>
        <row r="727">
          <cell r="A727" t="str">
            <v>S0109</v>
          </cell>
          <cell r="B727" t="str">
            <v>철근가공조립</v>
          </cell>
          <cell r="E727" t="str">
            <v>ton</v>
          </cell>
          <cell r="F727">
            <v>391389</v>
          </cell>
          <cell r="G727">
            <v>4531</v>
          </cell>
          <cell r="H727">
            <v>9953</v>
          </cell>
        </row>
        <row r="728">
          <cell r="A728" t="str">
            <v>S0110</v>
          </cell>
          <cell r="B728" t="str">
            <v>지급자재단가</v>
          </cell>
        </row>
        <row r="729">
          <cell r="A729" t="str">
            <v>S0111</v>
          </cell>
          <cell r="B729" t="str">
            <v>양회</v>
          </cell>
          <cell r="E729" t="str">
            <v>대</v>
          </cell>
          <cell r="G729">
            <v>2304</v>
          </cell>
        </row>
        <row r="730">
          <cell r="A730" t="str">
            <v>S0112</v>
          </cell>
        </row>
        <row r="731">
          <cell r="A731" t="str">
            <v>S0113</v>
          </cell>
          <cell r="B731" t="str">
            <v>철근</v>
          </cell>
          <cell r="C731" t="str">
            <v>D10</v>
          </cell>
          <cell r="E731" t="str">
            <v>kg</v>
          </cell>
          <cell r="G731">
            <v>385.93</v>
          </cell>
        </row>
        <row r="732">
          <cell r="A732" t="str">
            <v>S0114</v>
          </cell>
          <cell r="C732" t="str">
            <v>D13</v>
          </cell>
          <cell r="E732" t="str">
            <v>kg</v>
          </cell>
          <cell r="G732">
            <v>380.07</v>
          </cell>
        </row>
        <row r="733">
          <cell r="A733" t="str">
            <v>S0115</v>
          </cell>
          <cell r="C733" t="str">
            <v>D16이상</v>
          </cell>
          <cell r="E733" t="str">
            <v>kg</v>
          </cell>
          <cell r="G733">
            <v>375.57</v>
          </cell>
        </row>
        <row r="734">
          <cell r="A734" t="str">
            <v>S0116</v>
          </cell>
        </row>
        <row r="735">
          <cell r="A735" t="str">
            <v>S0117</v>
          </cell>
          <cell r="B735" t="str">
            <v>레미콘</v>
          </cell>
          <cell r="C735" t="str">
            <v>25-210-8</v>
          </cell>
          <cell r="E735" t="str">
            <v>㎥</v>
          </cell>
          <cell r="G735">
            <v>49300</v>
          </cell>
        </row>
        <row r="736">
          <cell r="A736" t="str">
            <v>S0118</v>
          </cell>
          <cell r="C736" t="str">
            <v>25-180-8</v>
          </cell>
          <cell r="E736" t="str">
            <v>㎥</v>
          </cell>
          <cell r="G736">
            <v>48250</v>
          </cell>
        </row>
        <row r="737">
          <cell r="A737" t="str">
            <v>S0119</v>
          </cell>
          <cell r="C737" t="str">
            <v>40-160-8</v>
          </cell>
          <cell r="E737" t="str">
            <v>㎥</v>
          </cell>
          <cell r="G737">
            <v>46320</v>
          </cell>
        </row>
        <row r="738">
          <cell r="A738" t="str">
            <v>S0120</v>
          </cell>
        </row>
        <row r="739">
          <cell r="A739" t="str">
            <v>S0121</v>
          </cell>
        </row>
        <row r="740">
          <cell r="A740" t="str">
            <v>S0122</v>
          </cell>
          <cell r="B740" t="str">
            <v>터파기</v>
          </cell>
          <cell r="E740" t="str">
            <v>㎥</v>
          </cell>
          <cell r="F740">
            <v>196</v>
          </cell>
          <cell r="G740">
            <v>199</v>
          </cell>
          <cell r="H740">
            <v>248</v>
          </cell>
        </row>
        <row r="741">
          <cell r="A741" t="str">
            <v>S0123</v>
          </cell>
          <cell r="B741" t="str">
            <v>잔토처리</v>
          </cell>
          <cell r="E741" t="str">
            <v>㎥</v>
          </cell>
          <cell r="F741">
            <v>360</v>
          </cell>
          <cell r="G741">
            <v>266</v>
          </cell>
          <cell r="H741">
            <v>290</v>
          </cell>
        </row>
        <row r="742">
          <cell r="A742" t="str">
            <v>S0124</v>
          </cell>
          <cell r="B742" t="str">
            <v>되메우기</v>
          </cell>
          <cell r="E742" t="str">
            <v>㎥</v>
          </cell>
          <cell r="F742">
            <v>157</v>
          </cell>
          <cell r="G742">
            <v>69</v>
          </cell>
          <cell r="H742">
            <v>148</v>
          </cell>
        </row>
        <row r="743">
          <cell r="A743" t="str">
            <v>S0125</v>
          </cell>
          <cell r="B743" t="str">
            <v>잡석깔기</v>
          </cell>
          <cell r="E743" t="str">
            <v>㎥</v>
          </cell>
          <cell r="F743">
            <v>36169</v>
          </cell>
          <cell r="G743">
            <v>15795</v>
          </cell>
          <cell r="H743">
            <v>5076</v>
          </cell>
        </row>
        <row r="744">
          <cell r="A744" t="str">
            <v>S0126</v>
          </cell>
        </row>
        <row r="745">
          <cell r="A745" t="str">
            <v>S0127</v>
          </cell>
        </row>
        <row r="746">
          <cell r="A746" t="str">
            <v>S0128</v>
          </cell>
        </row>
        <row r="747">
          <cell r="A747" t="str">
            <v>S0129</v>
          </cell>
        </row>
        <row r="748">
          <cell r="A748" t="str">
            <v>S0130</v>
          </cell>
        </row>
        <row r="749">
          <cell r="A749" t="str">
            <v>S0131</v>
          </cell>
        </row>
        <row r="750">
          <cell r="A750" t="str">
            <v>S0132</v>
          </cell>
        </row>
        <row r="751">
          <cell r="A751" t="str">
            <v>S0133</v>
          </cell>
        </row>
        <row r="752">
          <cell r="A752" t="str">
            <v>S0134</v>
          </cell>
        </row>
        <row r="753">
          <cell r="A753" t="str">
            <v>S0135</v>
          </cell>
        </row>
        <row r="754">
          <cell r="A754" t="str">
            <v>629</v>
          </cell>
        </row>
        <row r="755">
          <cell r="A755" t="str">
            <v>630</v>
          </cell>
        </row>
        <row r="756">
          <cell r="A756" t="str">
            <v>631</v>
          </cell>
        </row>
        <row r="757">
          <cell r="A757" t="str">
            <v>632</v>
          </cell>
        </row>
        <row r="758">
          <cell r="A758" t="str">
            <v>633</v>
          </cell>
        </row>
        <row r="759">
          <cell r="A759" t="str">
            <v>634</v>
          </cell>
        </row>
        <row r="760">
          <cell r="A760" t="str">
            <v>635</v>
          </cell>
        </row>
        <row r="761">
          <cell r="A761" t="str">
            <v>636</v>
          </cell>
        </row>
        <row r="762">
          <cell r="A762" t="str">
            <v>637</v>
          </cell>
        </row>
        <row r="763">
          <cell r="A763" t="str">
            <v>638</v>
          </cell>
        </row>
        <row r="764">
          <cell r="A764" t="str">
            <v>639</v>
          </cell>
        </row>
        <row r="765">
          <cell r="A765" t="str">
            <v>640</v>
          </cell>
        </row>
        <row r="766">
          <cell r="A766" t="str">
            <v>641</v>
          </cell>
        </row>
        <row r="767">
          <cell r="A767" t="str">
            <v>642</v>
          </cell>
        </row>
        <row r="768">
          <cell r="A768" t="str">
            <v>643</v>
          </cell>
        </row>
        <row r="769">
          <cell r="A769" t="str">
            <v>644</v>
          </cell>
        </row>
        <row r="770">
          <cell r="A770" t="str">
            <v>645</v>
          </cell>
        </row>
        <row r="771">
          <cell r="A771" t="str">
            <v>646</v>
          </cell>
        </row>
        <row r="772">
          <cell r="A772" t="str">
            <v>647</v>
          </cell>
        </row>
        <row r="773">
          <cell r="A773" t="str">
            <v>648</v>
          </cell>
        </row>
        <row r="774">
          <cell r="A774" t="str">
            <v>649</v>
          </cell>
        </row>
        <row r="775">
          <cell r="A775" t="str">
            <v>650</v>
          </cell>
        </row>
        <row r="776">
          <cell r="A776" t="str">
            <v>651</v>
          </cell>
        </row>
        <row r="777">
          <cell r="A777" t="str">
            <v>652</v>
          </cell>
        </row>
        <row r="778">
          <cell r="A778" t="str">
            <v>653</v>
          </cell>
        </row>
        <row r="779">
          <cell r="A779" t="str">
            <v>654</v>
          </cell>
        </row>
        <row r="780">
          <cell r="A780" t="str">
            <v>655</v>
          </cell>
        </row>
        <row r="781">
          <cell r="A781" t="str">
            <v>656</v>
          </cell>
        </row>
        <row r="782">
          <cell r="A782" t="str">
            <v>657</v>
          </cell>
        </row>
        <row r="783">
          <cell r="A783" t="str">
            <v>658</v>
          </cell>
        </row>
        <row r="784">
          <cell r="A784" t="str">
            <v>659</v>
          </cell>
        </row>
        <row r="785">
          <cell r="A785" t="str">
            <v>660</v>
          </cell>
        </row>
        <row r="786">
          <cell r="A786" t="str">
            <v>661</v>
          </cell>
        </row>
        <row r="787">
          <cell r="A787" t="str">
            <v>662</v>
          </cell>
        </row>
        <row r="788">
          <cell r="A788" t="str">
            <v>663</v>
          </cell>
        </row>
        <row r="789">
          <cell r="A789" t="str">
            <v>664</v>
          </cell>
        </row>
        <row r="790">
          <cell r="A790" t="str">
            <v>665</v>
          </cell>
        </row>
        <row r="791">
          <cell r="A791" t="str">
            <v>666</v>
          </cell>
        </row>
        <row r="792">
          <cell r="A792" t="str">
            <v>667</v>
          </cell>
        </row>
        <row r="793">
          <cell r="A793" t="str">
            <v>668</v>
          </cell>
        </row>
        <row r="794">
          <cell r="A794" t="str">
            <v>669</v>
          </cell>
        </row>
        <row r="795">
          <cell r="A795" t="str">
            <v>670</v>
          </cell>
        </row>
        <row r="796">
          <cell r="A796" t="str">
            <v>671</v>
          </cell>
        </row>
        <row r="797">
          <cell r="A797" t="str">
            <v>672</v>
          </cell>
        </row>
        <row r="798">
          <cell r="A798" t="str">
            <v>673</v>
          </cell>
        </row>
        <row r="799">
          <cell r="A799" t="str">
            <v>674</v>
          </cell>
        </row>
        <row r="800">
          <cell r="A800" t="str">
            <v>675</v>
          </cell>
        </row>
        <row r="801">
          <cell r="A801" t="str">
            <v>676</v>
          </cell>
        </row>
        <row r="802">
          <cell r="A802" t="str">
            <v>677</v>
          </cell>
        </row>
        <row r="803">
          <cell r="A803" t="str">
            <v>678</v>
          </cell>
        </row>
        <row r="804">
          <cell r="A804" t="str">
            <v>679</v>
          </cell>
        </row>
        <row r="805">
          <cell r="A805" t="str">
            <v>680</v>
          </cell>
        </row>
        <row r="806">
          <cell r="A806" t="str">
            <v>681</v>
          </cell>
        </row>
        <row r="807">
          <cell r="A807" t="str">
            <v>682</v>
          </cell>
        </row>
        <row r="808">
          <cell r="A808" t="str">
            <v>683</v>
          </cell>
        </row>
        <row r="809">
          <cell r="A809" t="str">
            <v>684</v>
          </cell>
        </row>
        <row r="810">
          <cell r="A810" t="str">
            <v>685</v>
          </cell>
        </row>
        <row r="811">
          <cell r="A811" t="str">
            <v>686</v>
          </cell>
        </row>
        <row r="812">
          <cell r="A812" t="str">
            <v>687</v>
          </cell>
        </row>
        <row r="813">
          <cell r="A813" t="str">
            <v>688</v>
          </cell>
        </row>
        <row r="814">
          <cell r="A814" t="str">
            <v>689</v>
          </cell>
        </row>
        <row r="815">
          <cell r="A815" t="str">
            <v>690</v>
          </cell>
        </row>
        <row r="816">
          <cell r="A816" t="str">
            <v>691</v>
          </cell>
        </row>
        <row r="817">
          <cell r="A817" t="str">
            <v>692</v>
          </cell>
        </row>
        <row r="818">
          <cell r="A818" t="str">
            <v>693</v>
          </cell>
        </row>
        <row r="819">
          <cell r="A819" t="str">
            <v>694</v>
          </cell>
        </row>
        <row r="820">
          <cell r="A820" t="str">
            <v>695</v>
          </cell>
        </row>
        <row r="821">
          <cell r="A821" t="str">
            <v>696</v>
          </cell>
        </row>
        <row r="822">
          <cell r="A822" t="str">
            <v>697</v>
          </cell>
        </row>
        <row r="823">
          <cell r="A823" t="str">
            <v>698</v>
          </cell>
        </row>
        <row r="824">
          <cell r="A824" t="str">
            <v>699</v>
          </cell>
        </row>
        <row r="825">
          <cell r="A825" t="str">
            <v>700</v>
          </cell>
        </row>
        <row r="826">
          <cell r="A826" t="str">
            <v>701</v>
          </cell>
        </row>
        <row r="827">
          <cell r="A827" t="str">
            <v>702</v>
          </cell>
        </row>
        <row r="828">
          <cell r="A828" t="str">
            <v>703</v>
          </cell>
        </row>
        <row r="829">
          <cell r="A829" t="str">
            <v>704</v>
          </cell>
        </row>
        <row r="830">
          <cell r="A830" t="str">
            <v>705</v>
          </cell>
        </row>
        <row r="831">
          <cell r="A831" t="str">
            <v>706</v>
          </cell>
        </row>
        <row r="832">
          <cell r="A832" t="str">
            <v>707</v>
          </cell>
        </row>
        <row r="833">
          <cell r="A833" t="str">
            <v>708</v>
          </cell>
        </row>
        <row r="834">
          <cell r="A834" t="str">
            <v>709</v>
          </cell>
        </row>
        <row r="835">
          <cell r="A835" t="str">
            <v>710</v>
          </cell>
        </row>
        <row r="836">
          <cell r="A836" t="str">
            <v>711</v>
          </cell>
        </row>
        <row r="837">
          <cell r="A837" t="str">
            <v>712</v>
          </cell>
        </row>
        <row r="838">
          <cell r="A838" t="str">
            <v>713</v>
          </cell>
        </row>
        <row r="839">
          <cell r="A839" t="str">
            <v>714</v>
          </cell>
        </row>
        <row r="840">
          <cell r="A840" t="str">
            <v>715</v>
          </cell>
        </row>
        <row r="841">
          <cell r="A841" t="str">
            <v>716</v>
          </cell>
        </row>
        <row r="842">
          <cell r="A842" t="str">
            <v>717</v>
          </cell>
        </row>
        <row r="843">
          <cell r="A843" t="str">
            <v>718</v>
          </cell>
        </row>
        <row r="844">
          <cell r="A844" t="str">
            <v>719</v>
          </cell>
        </row>
        <row r="845">
          <cell r="A845" t="str">
            <v>720</v>
          </cell>
        </row>
        <row r="846">
          <cell r="A846" t="str">
            <v>721</v>
          </cell>
        </row>
        <row r="847">
          <cell r="A847" t="str">
            <v>722</v>
          </cell>
        </row>
        <row r="848">
          <cell r="A848" t="str">
            <v>723</v>
          </cell>
        </row>
        <row r="849">
          <cell r="A849" t="str">
            <v>724</v>
          </cell>
        </row>
        <row r="850">
          <cell r="A850" t="str">
            <v>725</v>
          </cell>
        </row>
        <row r="851">
          <cell r="A851" t="str">
            <v>726</v>
          </cell>
        </row>
        <row r="852">
          <cell r="A852" t="str">
            <v>727</v>
          </cell>
        </row>
        <row r="853">
          <cell r="A853" t="str">
            <v>728</v>
          </cell>
        </row>
        <row r="854">
          <cell r="A854" t="str">
            <v>729</v>
          </cell>
        </row>
        <row r="855">
          <cell r="A855" t="str">
            <v>730</v>
          </cell>
        </row>
        <row r="856">
          <cell r="A856" t="str">
            <v>731</v>
          </cell>
        </row>
        <row r="857">
          <cell r="A857" t="str">
            <v>732</v>
          </cell>
        </row>
        <row r="858">
          <cell r="A858" t="str">
            <v>733</v>
          </cell>
        </row>
        <row r="859">
          <cell r="A859" t="str">
            <v>734</v>
          </cell>
        </row>
        <row r="860">
          <cell r="A860" t="str">
            <v>735</v>
          </cell>
        </row>
        <row r="861">
          <cell r="A861" t="str">
            <v>736</v>
          </cell>
        </row>
        <row r="862">
          <cell r="A862" t="str">
            <v>737</v>
          </cell>
        </row>
        <row r="863">
          <cell r="A863" t="str">
            <v>738</v>
          </cell>
        </row>
        <row r="864">
          <cell r="A864" t="str">
            <v>739</v>
          </cell>
        </row>
        <row r="865">
          <cell r="A865" t="str">
            <v>740</v>
          </cell>
        </row>
        <row r="866">
          <cell r="A866" t="str">
            <v>741</v>
          </cell>
        </row>
        <row r="867">
          <cell r="A867" t="str">
            <v>742</v>
          </cell>
        </row>
        <row r="868">
          <cell r="A868" t="str">
            <v>743</v>
          </cell>
        </row>
        <row r="869">
          <cell r="A869" t="str">
            <v>744</v>
          </cell>
        </row>
        <row r="870">
          <cell r="A870" t="str">
            <v>745</v>
          </cell>
        </row>
        <row r="871">
          <cell r="A871" t="str">
            <v>746</v>
          </cell>
        </row>
        <row r="872">
          <cell r="A872" t="str">
            <v>747</v>
          </cell>
        </row>
        <row r="873">
          <cell r="A873" t="str">
            <v>748</v>
          </cell>
        </row>
        <row r="874">
          <cell r="A874" t="str">
            <v>749</v>
          </cell>
        </row>
        <row r="875">
          <cell r="A875" t="str">
            <v>750</v>
          </cell>
        </row>
        <row r="876">
          <cell r="A876" t="str">
            <v>751</v>
          </cell>
        </row>
        <row r="877">
          <cell r="A877" t="str">
            <v>752</v>
          </cell>
        </row>
        <row r="878">
          <cell r="A878" t="str">
            <v>753</v>
          </cell>
        </row>
        <row r="879">
          <cell r="A879" t="str">
            <v>754</v>
          </cell>
        </row>
        <row r="880">
          <cell r="A880" t="str">
            <v>755</v>
          </cell>
        </row>
        <row r="881">
          <cell r="A881" t="str">
            <v>756</v>
          </cell>
        </row>
        <row r="882">
          <cell r="A882" t="str">
            <v>757</v>
          </cell>
        </row>
        <row r="883">
          <cell r="A883" t="str">
            <v>758</v>
          </cell>
        </row>
        <row r="884">
          <cell r="A884" t="str">
            <v>759</v>
          </cell>
        </row>
        <row r="885">
          <cell r="A885" t="str">
            <v>760</v>
          </cell>
        </row>
        <row r="886">
          <cell r="A886" t="str">
            <v>761</v>
          </cell>
        </row>
        <row r="887">
          <cell r="A887" t="str">
            <v>762</v>
          </cell>
        </row>
        <row r="888">
          <cell r="A888" t="str">
            <v>763</v>
          </cell>
        </row>
        <row r="889">
          <cell r="A889" t="str">
            <v>764</v>
          </cell>
        </row>
        <row r="890">
          <cell r="A890" t="str">
            <v>765</v>
          </cell>
        </row>
        <row r="891">
          <cell r="A891" t="str">
            <v>766</v>
          </cell>
        </row>
        <row r="892">
          <cell r="A892" t="str">
            <v>767</v>
          </cell>
        </row>
        <row r="893">
          <cell r="A893" t="str">
            <v>768</v>
          </cell>
        </row>
        <row r="894">
          <cell r="A894" t="str">
            <v>769</v>
          </cell>
        </row>
        <row r="895">
          <cell r="A895" t="str">
            <v>770</v>
          </cell>
        </row>
        <row r="896">
          <cell r="A896" t="str">
            <v>771</v>
          </cell>
        </row>
        <row r="897">
          <cell r="A897" t="str">
            <v>772</v>
          </cell>
        </row>
        <row r="898">
          <cell r="A898" t="str">
            <v>773</v>
          </cell>
        </row>
        <row r="899">
          <cell r="A899" t="str">
            <v>774</v>
          </cell>
        </row>
        <row r="900">
          <cell r="A900" t="str">
            <v>775</v>
          </cell>
        </row>
        <row r="901">
          <cell r="A901" t="str">
            <v>776</v>
          </cell>
        </row>
        <row r="902">
          <cell r="A902" t="str">
            <v>777</v>
          </cell>
        </row>
        <row r="903">
          <cell r="A903" t="str">
            <v>778</v>
          </cell>
        </row>
        <row r="904">
          <cell r="A904" t="str">
            <v>779</v>
          </cell>
        </row>
        <row r="905">
          <cell r="A905" t="str">
            <v>780</v>
          </cell>
        </row>
        <row r="906">
          <cell r="A906" t="str">
            <v>781</v>
          </cell>
        </row>
        <row r="907">
          <cell r="A907" t="str">
            <v>782</v>
          </cell>
        </row>
        <row r="908">
          <cell r="A908" t="str">
            <v>783</v>
          </cell>
        </row>
        <row r="909">
          <cell r="A909" t="str">
            <v>784</v>
          </cell>
        </row>
        <row r="910">
          <cell r="A910" t="str">
            <v>785</v>
          </cell>
        </row>
        <row r="911">
          <cell r="A911" t="str">
            <v>786</v>
          </cell>
        </row>
        <row r="912">
          <cell r="A912" t="str">
            <v>787</v>
          </cell>
        </row>
        <row r="913">
          <cell r="A913" t="str">
            <v>788</v>
          </cell>
        </row>
        <row r="914">
          <cell r="A914" t="str">
            <v>789</v>
          </cell>
        </row>
        <row r="915">
          <cell r="A915" t="str">
            <v>790</v>
          </cell>
        </row>
        <row r="916">
          <cell r="A916" t="str">
            <v>791</v>
          </cell>
        </row>
        <row r="917">
          <cell r="A917" t="str">
            <v>792</v>
          </cell>
        </row>
        <row r="918">
          <cell r="A918" t="str">
            <v>793</v>
          </cell>
        </row>
        <row r="919">
          <cell r="A919" t="str">
            <v>794</v>
          </cell>
        </row>
        <row r="920">
          <cell r="A920" t="str">
            <v>795</v>
          </cell>
        </row>
        <row r="921">
          <cell r="A921" t="str">
            <v>796</v>
          </cell>
        </row>
        <row r="922">
          <cell r="A922" t="str">
            <v>797</v>
          </cell>
        </row>
        <row r="923">
          <cell r="A923" t="str">
            <v>798</v>
          </cell>
        </row>
        <row r="924">
          <cell r="A924" t="str">
            <v>799</v>
          </cell>
        </row>
        <row r="925">
          <cell r="A925" t="str">
            <v>800</v>
          </cell>
        </row>
        <row r="926">
          <cell r="A926" t="str">
            <v>801</v>
          </cell>
        </row>
        <row r="927">
          <cell r="A927" t="str">
            <v>802</v>
          </cell>
        </row>
        <row r="928">
          <cell r="A928" t="str">
            <v>803</v>
          </cell>
        </row>
        <row r="929">
          <cell r="A929" t="str">
            <v>804</v>
          </cell>
        </row>
        <row r="930">
          <cell r="A930" t="str">
            <v>805</v>
          </cell>
        </row>
        <row r="931">
          <cell r="A931" t="str">
            <v>806</v>
          </cell>
        </row>
        <row r="932">
          <cell r="A932" t="str">
            <v>807</v>
          </cell>
        </row>
        <row r="933">
          <cell r="A933" t="str">
            <v>808</v>
          </cell>
        </row>
        <row r="934">
          <cell r="A934" t="str">
            <v>809</v>
          </cell>
        </row>
        <row r="935">
          <cell r="A935" t="str">
            <v>810</v>
          </cell>
        </row>
        <row r="936">
          <cell r="A936" t="str">
            <v>811</v>
          </cell>
        </row>
        <row r="937">
          <cell r="A937" t="str">
            <v>812</v>
          </cell>
        </row>
        <row r="938">
          <cell r="A938" t="str">
            <v>813</v>
          </cell>
        </row>
        <row r="939">
          <cell r="A939" t="str">
            <v>814</v>
          </cell>
        </row>
        <row r="940">
          <cell r="A940" t="str">
            <v>815</v>
          </cell>
        </row>
        <row r="941">
          <cell r="A941" t="str">
            <v>816</v>
          </cell>
        </row>
        <row r="942">
          <cell r="A942" t="str">
            <v>817</v>
          </cell>
        </row>
        <row r="943">
          <cell r="A943" t="str">
            <v>818</v>
          </cell>
        </row>
        <row r="944">
          <cell r="A944" t="str">
            <v>819</v>
          </cell>
        </row>
        <row r="945">
          <cell r="A945" t="str">
            <v>820</v>
          </cell>
        </row>
        <row r="946">
          <cell r="A946" t="str">
            <v>821</v>
          </cell>
        </row>
        <row r="947">
          <cell r="A947" t="str">
            <v>822</v>
          </cell>
        </row>
        <row r="948">
          <cell r="A948" t="str">
            <v>823</v>
          </cell>
        </row>
        <row r="949">
          <cell r="A949" t="str">
            <v>824</v>
          </cell>
        </row>
        <row r="950">
          <cell r="A950" t="str">
            <v>825</v>
          </cell>
        </row>
        <row r="951">
          <cell r="A951" t="str">
            <v>826</v>
          </cell>
        </row>
        <row r="952">
          <cell r="A952" t="str">
            <v>827</v>
          </cell>
        </row>
        <row r="953">
          <cell r="A953" t="str">
            <v>828</v>
          </cell>
        </row>
        <row r="954">
          <cell r="A954" t="str">
            <v>829</v>
          </cell>
        </row>
        <row r="955">
          <cell r="A955" t="str">
            <v>830</v>
          </cell>
        </row>
        <row r="956">
          <cell r="A956" t="str">
            <v>831</v>
          </cell>
        </row>
        <row r="957">
          <cell r="A957" t="str">
            <v>832</v>
          </cell>
        </row>
        <row r="958">
          <cell r="A958" t="str">
            <v>833</v>
          </cell>
        </row>
        <row r="959">
          <cell r="A959" t="str">
            <v>834</v>
          </cell>
        </row>
        <row r="960">
          <cell r="A960" t="str">
            <v>835</v>
          </cell>
        </row>
        <row r="961">
          <cell r="A961" t="str">
            <v>836</v>
          </cell>
        </row>
        <row r="962">
          <cell r="A962" t="str">
            <v>837</v>
          </cell>
        </row>
        <row r="963">
          <cell r="A963" t="str">
            <v>838</v>
          </cell>
        </row>
        <row r="964">
          <cell r="A964" t="str">
            <v>839</v>
          </cell>
        </row>
        <row r="965">
          <cell r="A965" t="str">
            <v>840</v>
          </cell>
        </row>
        <row r="966">
          <cell r="A966" t="str">
            <v>841</v>
          </cell>
        </row>
        <row r="967">
          <cell r="A967" t="str">
            <v>842</v>
          </cell>
        </row>
        <row r="968">
          <cell r="A968" t="str">
            <v>843</v>
          </cell>
        </row>
        <row r="969">
          <cell r="A969" t="str">
            <v>844</v>
          </cell>
        </row>
        <row r="970">
          <cell r="A970" t="str">
            <v>845</v>
          </cell>
        </row>
        <row r="971">
          <cell r="A971" t="str">
            <v>846</v>
          </cell>
        </row>
        <row r="972">
          <cell r="A972" t="str">
            <v>847</v>
          </cell>
        </row>
        <row r="973">
          <cell r="A973" t="str">
            <v>848</v>
          </cell>
        </row>
        <row r="974">
          <cell r="A974" t="str">
            <v>849</v>
          </cell>
        </row>
        <row r="975">
          <cell r="A975" t="str">
            <v>850</v>
          </cell>
        </row>
        <row r="976">
          <cell r="A976" t="str">
            <v>851</v>
          </cell>
        </row>
        <row r="977">
          <cell r="A977" t="str">
            <v>852</v>
          </cell>
        </row>
        <row r="978">
          <cell r="A978" t="str">
            <v>853</v>
          </cell>
        </row>
        <row r="979">
          <cell r="A979" t="str">
            <v>854</v>
          </cell>
        </row>
        <row r="980">
          <cell r="A980" t="str">
            <v>855</v>
          </cell>
        </row>
        <row r="981">
          <cell r="A981" t="str">
            <v>856</v>
          </cell>
        </row>
        <row r="982">
          <cell r="A982" t="str">
            <v>857</v>
          </cell>
        </row>
        <row r="983">
          <cell r="A983" t="str">
            <v>858</v>
          </cell>
        </row>
        <row r="984">
          <cell r="A984" t="str">
            <v>859</v>
          </cell>
        </row>
        <row r="985">
          <cell r="A985" t="str">
            <v>860</v>
          </cell>
        </row>
        <row r="986">
          <cell r="A986" t="str">
            <v>861</v>
          </cell>
        </row>
        <row r="987">
          <cell r="A987" t="str">
            <v>862</v>
          </cell>
        </row>
        <row r="988">
          <cell r="A988" t="str">
            <v>863</v>
          </cell>
        </row>
        <row r="989">
          <cell r="A989" t="str">
            <v>864</v>
          </cell>
        </row>
        <row r="990">
          <cell r="A990" t="str">
            <v>865</v>
          </cell>
        </row>
        <row r="991">
          <cell r="A991" t="str">
            <v>866</v>
          </cell>
        </row>
        <row r="992">
          <cell r="A992" t="str">
            <v>867</v>
          </cell>
        </row>
        <row r="993">
          <cell r="A993" t="str">
            <v>868</v>
          </cell>
        </row>
        <row r="994">
          <cell r="A994" t="str">
            <v>869</v>
          </cell>
        </row>
        <row r="995">
          <cell r="A995" t="str">
            <v>870</v>
          </cell>
        </row>
        <row r="996">
          <cell r="A996" t="str">
            <v>871</v>
          </cell>
        </row>
        <row r="997">
          <cell r="A997" t="str">
            <v>872</v>
          </cell>
        </row>
        <row r="998">
          <cell r="A998" t="str">
            <v>873</v>
          </cell>
        </row>
        <row r="999">
          <cell r="A999" t="str">
            <v>874</v>
          </cell>
        </row>
        <row r="1000">
          <cell r="A1000" t="str">
            <v>875</v>
          </cell>
        </row>
        <row r="1001">
          <cell r="A1001" t="str">
            <v>876</v>
          </cell>
        </row>
        <row r="1002">
          <cell r="A1002" t="str">
            <v>877</v>
          </cell>
        </row>
        <row r="1003">
          <cell r="A1003" t="str">
            <v>878</v>
          </cell>
        </row>
        <row r="1004">
          <cell r="A1004" t="str">
            <v>879</v>
          </cell>
        </row>
        <row r="1005">
          <cell r="A1005" t="str">
            <v>880</v>
          </cell>
        </row>
        <row r="1006">
          <cell r="A1006" t="str">
            <v>881</v>
          </cell>
        </row>
        <row r="1007">
          <cell r="A1007" t="str">
            <v>882</v>
          </cell>
        </row>
        <row r="1008">
          <cell r="A1008" t="str">
            <v>883</v>
          </cell>
        </row>
        <row r="1009">
          <cell r="A1009" t="str">
            <v>884</v>
          </cell>
        </row>
        <row r="1010">
          <cell r="A1010" t="str">
            <v>885</v>
          </cell>
        </row>
        <row r="1011">
          <cell r="A1011" t="str">
            <v>886</v>
          </cell>
        </row>
        <row r="1012">
          <cell r="A1012" t="str">
            <v>887</v>
          </cell>
        </row>
        <row r="1013">
          <cell r="A1013" t="str">
            <v>888</v>
          </cell>
        </row>
        <row r="1014">
          <cell r="A1014" t="str">
            <v>889</v>
          </cell>
        </row>
        <row r="1015">
          <cell r="A1015" t="str">
            <v>890</v>
          </cell>
        </row>
        <row r="1016">
          <cell r="A1016" t="str">
            <v>891</v>
          </cell>
        </row>
        <row r="1017">
          <cell r="A1017" t="str">
            <v>892</v>
          </cell>
        </row>
        <row r="1018">
          <cell r="A1018" t="str">
            <v>893</v>
          </cell>
        </row>
        <row r="1019">
          <cell r="A1019" t="str">
            <v>894</v>
          </cell>
        </row>
        <row r="1020">
          <cell r="A1020" t="str">
            <v>895</v>
          </cell>
        </row>
        <row r="1021">
          <cell r="A1021" t="str">
            <v>896</v>
          </cell>
        </row>
        <row r="1022">
          <cell r="A1022" t="str">
            <v>897</v>
          </cell>
        </row>
        <row r="1023">
          <cell r="A1023" t="str">
            <v>898</v>
          </cell>
        </row>
        <row r="1024">
          <cell r="A1024" t="str">
            <v>899</v>
          </cell>
        </row>
        <row r="1025">
          <cell r="A1025" t="str">
            <v>900</v>
          </cell>
        </row>
        <row r="1026">
          <cell r="A1026" t="str">
            <v>901</v>
          </cell>
        </row>
        <row r="1027">
          <cell r="A1027" t="str">
            <v>902</v>
          </cell>
        </row>
        <row r="1028">
          <cell r="A1028" t="str">
            <v>903</v>
          </cell>
        </row>
        <row r="1029">
          <cell r="A1029" t="str">
            <v>904</v>
          </cell>
        </row>
        <row r="1030">
          <cell r="A1030" t="str">
            <v>905</v>
          </cell>
        </row>
        <row r="1031">
          <cell r="A1031" t="str">
            <v>906</v>
          </cell>
        </row>
        <row r="1032">
          <cell r="A1032" t="str">
            <v>907</v>
          </cell>
        </row>
        <row r="1033">
          <cell r="A1033" t="str">
            <v>908</v>
          </cell>
        </row>
        <row r="1034">
          <cell r="A1034" t="str">
            <v>909</v>
          </cell>
        </row>
        <row r="1035">
          <cell r="A1035" t="str">
            <v>910</v>
          </cell>
        </row>
        <row r="1036">
          <cell r="A1036" t="str">
            <v>911</v>
          </cell>
        </row>
        <row r="1037">
          <cell r="A1037" t="str">
            <v>912</v>
          </cell>
        </row>
        <row r="1038">
          <cell r="A1038" t="str">
            <v>913</v>
          </cell>
        </row>
        <row r="1039">
          <cell r="A1039" t="str">
            <v>914</v>
          </cell>
        </row>
        <row r="1040">
          <cell r="A1040" t="str">
            <v>915</v>
          </cell>
        </row>
        <row r="1041">
          <cell r="A1041" t="str">
            <v>916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2000시행총괄"/>
      <sheetName val="청하배수"/>
      <sheetName val="수문일1"/>
      <sheetName val="자재단가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2000시행총괄"/>
      <sheetName val="청하배수"/>
      <sheetName val="수문일1"/>
      <sheetName val="자재단가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대"/>
      <sheetName val="자재"/>
      <sheetName val="정지총"/>
      <sheetName val="보통지균"/>
      <sheetName val="특별지균"/>
      <sheetName val="표토처리"/>
      <sheetName val="석력제거"/>
      <sheetName val="논두렁쌓기"/>
      <sheetName val="논두렁계산"/>
      <sheetName val="노선총공사비"/>
      <sheetName val="용수지거토공"/>
      <sheetName val="용수지거구조물"/>
      <sheetName val="배수지선토공"/>
      <sheetName val="배수지선구조물"/>
      <sheetName val="배수지거토공"/>
      <sheetName val="배수지거구조물"/>
      <sheetName val="도로공사비"/>
      <sheetName val="도로토공"/>
      <sheetName val="사리부설"/>
      <sheetName val="부대공사공사비"/>
      <sheetName val="헐기집계"/>
      <sheetName val="헐기계산"/>
      <sheetName val="시험물량"/>
      <sheetName val="단가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지선총"/>
      <sheetName val="배수지선토공공사비"/>
      <sheetName val="사리부설조서"/>
      <sheetName val="공사비명세서"/>
      <sheetName val="자재집계"/>
      <sheetName val="총괄"/>
      <sheetName val="개거"/>
      <sheetName val="PC호안바닥"/>
      <sheetName val="개거(내역)"/>
      <sheetName val="암거"/>
      <sheetName val="암거(내역)"/>
      <sheetName val="유말공"/>
      <sheetName val="유말공(내역)"/>
      <sheetName val="자료"/>
      <sheetName val="토공단가"/>
      <sheetName val="단가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소요대수조서"/>
      <sheetName val="헐기집계"/>
      <sheetName val="경지헐기"/>
      <sheetName val="배수헐기"/>
      <sheetName val="공동이용집계"/>
      <sheetName val="공동이용내용"/>
      <sheetName val="시험횟수"/>
      <sheetName val="시험대상물량"/>
      <sheetName val="적용기준"/>
      <sheetName val="단가(경지정리)"/>
      <sheetName val="단가(배수개선)"/>
    </sheetNames>
    <sheetDataSet>
      <sheetData sheetId="0" refreshError="1"/>
      <sheetData sheetId="1" refreshError="1"/>
      <sheetData sheetId="2">
        <row r="172">
          <cell r="J172" t="str">
            <v>구   분</v>
          </cell>
          <cell r="N172" t="str">
            <v>철근 콘크리트</v>
          </cell>
          <cell r="S172" t="str">
            <v>무근콘크리트</v>
          </cell>
        </row>
        <row r="173">
          <cell r="J173" t="str">
            <v>농   로</v>
          </cell>
          <cell r="S173">
            <v>13.84</v>
          </cell>
        </row>
        <row r="174">
          <cell r="J174" t="str">
            <v>수로관</v>
          </cell>
          <cell r="N174">
            <v>19.2</v>
          </cell>
          <cell r="S174">
            <v>103.98</v>
          </cell>
        </row>
        <row r="175">
          <cell r="J175" t="str">
            <v>분수관</v>
          </cell>
          <cell r="N175">
            <v>3.8400000000000003</v>
          </cell>
          <cell r="S175">
            <v>14.8</v>
          </cell>
        </row>
        <row r="176">
          <cell r="J176" t="str">
            <v>유말공</v>
          </cell>
          <cell r="N176">
            <v>0.66</v>
          </cell>
          <cell r="S176">
            <v>1.62</v>
          </cell>
        </row>
        <row r="177">
          <cell r="J177" t="str">
            <v>급수관</v>
          </cell>
        </row>
        <row r="178">
          <cell r="J178" t="str">
            <v>계</v>
          </cell>
          <cell r="N178">
            <v>23.7</v>
          </cell>
          <cell r="S178">
            <v>134.24</v>
          </cell>
        </row>
      </sheetData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경지)"/>
      <sheetName val="명세서(경지)"/>
      <sheetName val="자재집계(병행)"/>
      <sheetName val="명세서(병행)"/>
      <sheetName val="단가"/>
    </sheetNames>
    <sheetDataSet>
      <sheetData sheetId="0" refreshError="1">
        <row r="2">
          <cell r="B2" t="str">
            <v>공  종</v>
          </cell>
          <cell r="C2" t="str">
            <v>재  료</v>
          </cell>
          <cell r="D2" t="str">
            <v>단위</v>
          </cell>
          <cell r="E2" t="str">
            <v>용수지선</v>
          </cell>
          <cell r="F2" t="str">
            <v>용수지거</v>
          </cell>
          <cell r="G2" t="str">
            <v>배수지거</v>
          </cell>
          <cell r="J2" t="str">
            <v>소계</v>
          </cell>
          <cell r="K2" t="str">
            <v>할증(%)</v>
          </cell>
          <cell r="L2" t="str">
            <v>합계</v>
          </cell>
          <cell r="M2" t="str">
            <v>비고</v>
          </cell>
        </row>
        <row r="3">
          <cell r="B3" t="str">
            <v>레    미    콘</v>
          </cell>
          <cell r="C3" t="str">
            <v>소  계</v>
          </cell>
          <cell r="D3" t="str">
            <v>㎥</v>
          </cell>
          <cell r="E3">
            <v>1287.8699999999999</v>
          </cell>
          <cell r="F3">
            <v>425.84</v>
          </cell>
          <cell r="G3">
            <v>0</v>
          </cell>
          <cell r="J3">
            <v>1713.7099999999998</v>
          </cell>
          <cell r="L3">
            <v>1734</v>
          </cell>
        </row>
        <row r="4">
          <cell r="A4">
            <v>100</v>
          </cell>
          <cell r="B4" t="str">
            <v>레미콘</v>
          </cell>
          <cell r="C4" t="str">
            <v>B-240-25</v>
          </cell>
          <cell r="D4" t="str">
            <v>㎥</v>
          </cell>
          <cell r="E4">
            <v>1144.83</v>
          </cell>
          <cell r="F4">
            <v>212.92</v>
          </cell>
          <cell r="G4" t="str">
            <v/>
          </cell>
          <cell r="J4">
            <v>1357.75</v>
          </cell>
          <cell r="K4">
            <v>1</v>
          </cell>
          <cell r="L4">
            <v>1371</v>
          </cell>
        </row>
        <row r="5">
          <cell r="A5">
            <v>200</v>
          </cell>
          <cell r="B5" t="str">
            <v>레미콘</v>
          </cell>
          <cell r="C5" t="str">
            <v>B-160-25</v>
          </cell>
          <cell r="D5" t="str">
            <v>㎥</v>
          </cell>
          <cell r="E5">
            <v>143.04</v>
          </cell>
          <cell r="F5">
            <v>212.92</v>
          </cell>
          <cell r="G5" t="str">
            <v/>
          </cell>
          <cell r="J5">
            <v>355.96</v>
          </cell>
          <cell r="K5">
            <v>2</v>
          </cell>
          <cell r="L5">
            <v>363</v>
          </cell>
        </row>
        <row r="6">
          <cell r="B6" t="str">
            <v>철           근</v>
          </cell>
          <cell r="C6" t="str">
            <v>소  계</v>
          </cell>
          <cell r="D6" t="str">
            <v>kg</v>
          </cell>
          <cell r="E6">
            <v>41067.72</v>
          </cell>
          <cell r="F6">
            <v>8145</v>
          </cell>
          <cell r="G6">
            <v>0</v>
          </cell>
          <cell r="J6">
            <v>49212.72</v>
          </cell>
          <cell r="L6">
            <v>50687</v>
          </cell>
        </row>
        <row r="7">
          <cell r="A7">
            <v>300</v>
          </cell>
          <cell r="B7" t="str">
            <v>철근</v>
          </cell>
          <cell r="C7" t="str">
            <v>D10</v>
          </cell>
          <cell r="D7" t="str">
            <v>kg</v>
          </cell>
          <cell r="E7">
            <v>23296.720000000001</v>
          </cell>
          <cell r="F7">
            <v>7564</v>
          </cell>
          <cell r="G7" t="str">
            <v/>
          </cell>
          <cell r="J7">
            <v>30860.720000000001</v>
          </cell>
          <cell r="K7">
            <v>3</v>
          </cell>
          <cell r="L7">
            <v>31786</v>
          </cell>
        </row>
        <row r="8">
          <cell r="A8">
            <v>400</v>
          </cell>
          <cell r="B8" t="str">
            <v>철근</v>
          </cell>
          <cell r="C8" t="str">
            <v>D13</v>
          </cell>
          <cell r="D8" t="str">
            <v>kg</v>
          </cell>
          <cell r="E8">
            <v>17082</v>
          </cell>
          <cell r="F8">
            <v>581</v>
          </cell>
          <cell r="G8" t="str">
            <v/>
          </cell>
          <cell r="J8">
            <v>17663</v>
          </cell>
          <cell r="K8">
            <v>3</v>
          </cell>
          <cell r="L8">
            <v>18192</v>
          </cell>
        </row>
        <row r="9">
          <cell r="A9">
            <v>500</v>
          </cell>
          <cell r="B9" t="str">
            <v>철근</v>
          </cell>
          <cell r="C9" t="str">
            <v>D16~D32</v>
          </cell>
          <cell r="D9" t="str">
            <v>kg</v>
          </cell>
          <cell r="E9">
            <v>689</v>
          </cell>
          <cell r="F9">
            <v>0</v>
          </cell>
          <cell r="G9" t="str">
            <v/>
          </cell>
          <cell r="J9">
            <v>689</v>
          </cell>
          <cell r="K9">
            <v>3</v>
          </cell>
          <cell r="L9">
            <v>709</v>
          </cell>
        </row>
        <row r="10">
          <cell r="B10" t="str">
            <v>수    로    관</v>
          </cell>
          <cell r="C10" t="str">
            <v>소  계</v>
          </cell>
          <cell r="D10" t="str">
            <v>본</v>
          </cell>
          <cell r="E10">
            <v>268</v>
          </cell>
          <cell r="F10">
            <v>3787</v>
          </cell>
          <cell r="G10">
            <v>787</v>
          </cell>
          <cell r="J10">
            <v>4842</v>
          </cell>
          <cell r="L10">
            <v>4986</v>
          </cell>
        </row>
        <row r="11">
          <cell r="A11">
            <v>87</v>
          </cell>
          <cell r="B11" t="str">
            <v>수로관</v>
          </cell>
          <cell r="C11" t="str">
            <v>800*700</v>
          </cell>
          <cell r="D11" t="str">
            <v>본</v>
          </cell>
          <cell r="E11">
            <v>268</v>
          </cell>
          <cell r="F11" t="str">
            <v/>
          </cell>
          <cell r="G11" t="str">
            <v/>
          </cell>
          <cell r="J11">
            <v>268</v>
          </cell>
          <cell r="K11">
            <v>3</v>
          </cell>
          <cell r="L11">
            <v>276</v>
          </cell>
        </row>
        <row r="12">
          <cell r="A12">
            <v>84</v>
          </cell>
          <cell r="B12" t="str">
            <v>수로관</v>
          </cell>
          <cell r="C12" t="str">
            <v>600*600</v>
          </cell>
          <cell r="D12" t="str">
            <v>본</v>
          </cell>
          <cell r="E12" t="str">
            <v/>
          </cell>
          <cell r="F12">
            <v>3378</v>
          </cell>
          <cell r="G12" t="str">
            <v/>
          </cell>
          <cell r="J12">
            <v>3378</v>
          </cell>
          <cell r="K12">
            <v>3</v>
          </cell>
          <cell r="L12">
            <v>3479</v>
          </cell>
        </row>
        <row r="13">
          <cell r="A13">
            <v>82</v>
          </cell>
          <cell r="B13" t="str">
            <v>수로관</v>
          </cell>
          <cell r="C13" t="str">
            <v>500*500</v>
          </cell>
          <cell r="D13" t="str">
            <v>본</v>
          </cell>
          <cell r="E13" t="str">
            <v/>
          </cell>
          <cell r="F13">
            <v>409</v>
          </cell>
          <cell r="G13" t="str">
            <v/>
          </cell>
          <cell r="J13">
            <v>409</v>
          </cell>
          <cell r="K13">
            <v>3</v>
          </cell>
          <cell r="L13">
            <v>421</v>
          </cell>
        </row>
        <row r="14">
          <cell r="A14">
            <v>80</v>
          </cell>
          <cell r="B14" t="str">
            <v>수로관</v>
          </cell>
          <cell r="C14" t="str">
            <v>400*400</v>
          </cell>
          <cell r="D14" t="str">
            <v>본</v>
          </cell>
          <cell r="E14" t="str">
            <v/>
          </cell>
          <cell r="F14" t="str">
            <v/>
          </cell>
          <cell r="G14">
            <v>787</v>
          </cell>
          <cell r="J14">
            <v>787</v>
          </cell>
          <cell r="K14">
            <v>3</v>
          </cell>
          <cell r="L14">
            <v>810</v>
          </cell>
        </row>
        <row r="15">
          <cell r="B15" t="str">
            <v>흄          관</v>
          </cell>
          <cell r="C15" t="str">
            <v>소  계</v>
          </cell>
          <cell r="D15" t="str">
            <v>본</v>
          </cell>
          <cell r="E15">
            <v>274</v>
          </cell>
          <cell r="F15">
            <v>0</v>
          </cell>
          <cell r="G15">
            <v>0</v>
          </cell>
          <cell r="J15">
            <v>274</v>
          </cell>
          <cell r="L15">
            <v>282</v>
          </cell>
        </row>
        <row r="16">
          <cell r="A16">
            <v>76</v>
          </cell>
          <cell r="B16" t="str">
            <v>흄관</v>
          </cell>
          <cell r="C16" t="str">
            <v>D=1.0</v>
          </cell>
          <cell r="D16" t="str">
            <v>본</v>
          </cell>
          <cell r="E16">
            <v>4</v>
          </cell>
          <cell r="F16" t="str">
            <v/>
          </cell>
          <cell r="G16" t="str">
            <v/>
          </cell>
          <cell r="J16">
            <v>4</v>
          </cell>
          <cell r="K16">
            <v>3</v>
          </cell>
          <cell r="L16">
            <v>4</v>
          </cell>
        </row>
        <row r="17">
          <cell r="A17">
            <v>87</v>
          </cell>
          <cell r="B17" t="str">
            <v>흄관</v>
          </cell>
          <cell r="C17" t="str">
            <v>D=0.8</v>
          </cell>
          <cell r="D17" t="str">
            <v>본</v>
          </cell>
          <cell r="E17">
            <v>268</v>
          </cell>
          <cell r="F17" t="str">
            <v/>
          </cell>
          <cell r="G17" t="str">
            <v/>
          </cell>
          <cell r="J17">
            <v>268</v>
          </cell>
          <cell r="K17">
            <v>3</v>
          </cell>
          <cell r="L17">
            <v>276</v>
          </cell>
        </row>
        <row r="18">
          <cell r="A18">
            <v>92</v>
          </cell>
          <cell r="B18" t="str">
            <v>흄관</v>
          </cell>
          <cell r="C18" t="str">
            <v>D=0.7</v>
          </cell>
          <cell r="D18" t="str">
            <v>본</v>
          </cell>
          <cell r="E18">
            <v>1</v>
          </cell>
          <cell r="F18" t="str">
            <v/>
          </cell>
          <cell r="G18" t="str">
            <v/>
          </cell>
          <cell r="J18">
            <v>1</v>
          </cell>
          <cell r="K18">
            <v>3</v>
          </cell>
          <cell r="L18">
            <v>1</v>
          </cell>
        </row>
        <row r="19">
          <cell r="A19">
            <v>95</v>
          </cell>
          <cell r="B19" t="str">
            <v>흄관</v>
          </cell>
          <cell r="C19" t="str">
            <v>D=0.6</v>
          </cell>
          <cell r="D19" t="str">
            <v>본</v>
          </cell>
          <cell r="E19">
            <v>1</v>
          </cell>
          <cell r="F19" t="str">
            <v/>
          </cell>
          <cell r="G19" t="str">
            <v/>
          </cell>
          <cell r="J19">
            <v>1</v>
          </cell>
          <cell r="K19">
            <v>3</v>
          </cell>
          <cell r="L19">
            <v>1</v>
          </cell>
        </row>
        <row r="20">
          <cell r="B20" t="str">
            <v>흄관</v>
          </cell>
          <cell r="C20" t="str">
            <v>D=0.5</v>
          </cell>
          <cell r="D20" t="str">
            <v>본</v>
          </cell>
          <cell r="E20" t="str">
            <v/>
          </cell>
          <cell r="F20" t="str">
            <v/>
          </cell>
          <cell r="G20" t="str">
            <v/>
          </cell>
          <cell r="J20">
            <v>0</v>
          </cell>
          <cell r="K20">
            <v>3</v>
          </cell>
          <cell r="L20">
            <v>0</v>
          </cell>
        </row>
        <row r="21">
          <cell r="B21" t="str">
            <v>조립식 면벽</v>
          </cell>
          <cell r="C21" t="str">
            <v>소  계</v>
          </cell>
          <cell r="D21" t="str">
            <v>본</v>
          </cell>
          <cell r="E21">
            <v>1</v>
          </cell>
          <cell r="F21">
            <v>15</v>
          </cell>
          <cell r="G21">
            <v>0</v>
          </cell>
          <cell r="J21">
            <v>16</v>
          </cell>
          <cell r="L21">
            <v>16</v>
          </cell>
        </row>
        <row r="22">
          <cell r="A22">
            <v>93</v>
          </cell>
          <cell r="B22" t="str">
            <v>조립식 면벽</v>
          </cell>
          <cell r="C22" t="str">
            <v>D=1.0</v>
          </cell>
          <cell r="D22" t="str">
            <v>본</v>
          </cell>
          <cell r="E22" t="str">
            <v/>
          </cell>
          <cell r="F22" t="str">
            <v/>
          </cell>
          <cell r="G22" t="str">
            <v/>
          </cell>
          <cell r="J22">
            <v>0</v>
          </cell>
          <cell r="L22">
            <v>0</v>
          </cell>
        </row>
        <row r="23">
          <cell r="A23">
            <v>92</v>
          </cell>
          <cell r="B23" t="str">
            <v>조립식 면벽</v>
          </cell>
          <cell r="C23" t="str">
            <v>D=0.8</v>
          </cell>
          <cell r="D23" t="str">
            <v>본</v>
          </cell>
          <cell r="E23">
            <v>1</v>
          </cell>
          <cell r="F23" t="str">
            <v/>
          </cell>
          <cell r="G23" t="str">
            <v/>
          </cell>
          <cell r="J23">
            <v>1</v>
          </cell>
          <cell r="L23">
            <v>1</v>
          </cell>
        </row>
        <row r="24">
          <cell r="A24">
            <v>91</v>
          </cell>
          <cell r="B24" t="str">
            <v>조립식 면벽</v>
          </cell>
          <cell r="C24" t="str">
            <v>D=0.6</v>
          </cell>
          <cell r="D24" t="str">
            <v>본</v>
          </cell>
          <cell r="E24" t="str">
            <v/>
          </cell>
          <cell r="F24">
            <v>15</v>
          </cell>
          <cell r="G24" t="str">
            <v/>
          </cell>
          <cell r="J24">
            <v>15</v>
          </cell>
          <cell r="L24">
            <v>15</v>
          </cell>
        </row>
        <row r="25">
          <cell r="B25" t="str">
            <v>조립식 유말공</v>
          </cell>
          <cell r="C25" t="str">
            <v>소  계</v>
          </cell>
          <cell r="D25" t="str">
            <v>본</v>
          </cell>
          <cell r="E25">
            <v>1</v>
          </cell>
          <cell r="F25">
            <v>15</v>
          </cell>
          <cell r="G25">
            <v>0</v>
          </cell>
          <cell r="J25">
            <v>16</v>
          </cell>
          <cell r="L25">
            <v>16</v>
          </cell>
        </row>
        <row r="26">
          <cell r="A26">
            <v>96</v>
          </cell>
          <cell r="B26" t="str">
            <v>조립식 유말공</v>
          </cell>
          <cell r="C26" t="str">
            <v>D=1.0</v>
          </cell>
          <cell r="D26" t="str">
            <v>본</v>
          </cell>
          <cell r="E26" t="str">
            <v/>
          </cell>
          <cell r="F26" t="str">
            <v/>
          </cell>
          <cell r="G26" t="str">
            <v/>
          </cell>
          <cell r="J26">
            <v>0</v>
          </cell>
          <cell r="L26">
            <v>0</v>
          </cell>
        </row>
        <row r="27">
          <cell r="A27">
            <v>95</v>
          </cell>
          <cell r="B27" t="str">
            <v>조립식 유말공</v>
          </cell>
          <cell r="C27" t="str">
            <v>D=0.8</v>
          </cell>
          <cell r="D27" t="str">
            <v>본</v>
          </cell>
          <cell r="E27">
            <v>1</v>
          </cell>
          <cell r="F27" t="str">
            <v/>
          </cell>
          <cell r="G27" t="str">
            <v/>
          </cell>
          <cell r="J27">
            <v>1</v>
          </cell>
          <cell r="L27">
            <v>1</v>
          </cell>
        </row>
        <row r="28">
          <cell r="A28">
            <v>94</v>
          </cell>
          <cell r="B28" t="str">
            <v>조립식 유말공</v>
          </cell>
          <cell r="C28" t="str">
            <v>D=0.6</v>
          </cell>
          <cell r="D28" t="str">
            <v>본</v>
          </cell>
          <cell r="E28" t="str">
            <v/>
          </cell>
          <cell r="F28">
            <v>15</v>
          </cell>
          <cell r="G28" t="str">
            <v/>
          </cell>
          <cell r="J28">
            <v>15</v>
          </cell>
          <cell r="L28">
            <v>15</v>
          </cell>
        </row>
        <row r="29">
          <cell r="A29">
            <v>106</v>
          </cell>
          <cell r="B29" t="str">
            <v>급수관(고강도PE)</v>
          </cell>
          <cell r="C29" t="str">
            <v>D-0.15</v>
          </cell>
          <cell r="D29" t="str">
            <v>m</v>
          </cell>
          <cell r="E29" t="str">
            <v/>
          </cell>
          <cell r="F29">
            <v>334</v>
          </cell>
          <cell r="G29" t="str">
            <v/>
          </cell>
          <cell r="J29">
            <v>334</v>
          </cell>
        </row>
        <row r="30">
          <cell r="A30">
            <v>107</v>
          </cell>
          <cell r="B30" t="str">
            <v>배수관(고강도PE)</v>
          </cell>
          <cell r="C30" t="str">
            <v>D-0.20</v>
          </cell>
          <cell r="D30" t="str">
            <v>m</v>
          </cell>
          <cell r="E30" t="str">
            <v/>
          </cell>
          <cell r="F30" t="str">
            <v/>
          </cell>
          <cell r="G30" t="str">
            <v/>
          </cell>
          <cell r="J30">
            <v>0</v>
          </cell>
        </row>
        <row r="31">
          <cell r="A31">
            <v>108</v>
          </cell>
          <cell r="B31" t="str">
            <v>자동식급수개폐기</v>
          </cell>
          <cell r="C31" t="str">
            <v>150mm</v>
          </cell>
          <cell r="D31" t="str">
            <v xml:space="preserve"> 개 </v>
          </cell>
          <cell r="E31" t="str">
            <v/>
          </cell>
          <cell r="F31">
            <v>149</v>
          </cell>
          <cell r="G31" t="str">
            <v/>
          </cell>
          <cell r="J31">
            <v>149</v>
          </cell>
        </row>
        <row r="32">
          <cell r="A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E40" t="str">
            <v/>
          </cell>
          <cell r="F40" t="str">
            <v/>
          </cell>
          <cell r="G40" t="str">
            <v/>
          </cell>
        </row>
      </sheetData>
      <sheetData sheetId="1"/>
      <sheetData sheetId="2" refreshError="1">
        <row r="2">
          <cell r="B2" t="str">
            <v>공  종</v>
          </cell>
          <cell r="C2" t="str">
            <v>재  료</v>
          </cell>
          <cell r="D2" t="str">
            <v>단위</v>
          </cell>
          <cell r="E2" t="str">
            <v>배수지선</v>
          </cell>
          <cell r="F2" t="str">
            <v>배수지거</v>
          </cell>
          <cell r="J2" t="str">
            <v>소계</v>
          </cell>
          <cell r="K2" t="str">
            <v>할증(%)</v>
          </cell>
          <cell r="L2" t="str">
            <v>합계</v>
          </cell>
          <cell r="M2" t="str">
            <v>비고</v>
          </cell>
        </row>
        <row r="3">
          <cell r="B3" t="str">
            <v>레    미    콘</v>
          </cell>
          <cell r="C3" t="str">
            <v>소  계</v>
          </cell>
          <cell r="D3" t="str">
            <v>㎥</v>
          </cell>
          <cell r="E3">
            <v>574.29</v>
          </cell>
          <cell r="F3">
            <v>272.05</v>
          </cell>
          <cell r="J3">
            <v>846.33999999999992</v>
          </cell>
          <cell r="L3">
            <v>855</v>
          </cell>
        </row>
        <row r="4">
          <cell r="A4">
            <v>1</v>
          </cell>
          <cell r="B4" t="str">
            <v>레미콘</v>
          </cell>
          <cell r="C4" t="str">
            <v>B-240-25</v>
          </cell>
          <cell r="D4" t="str">
            <v>㎥</v>
          </cell>
          <cell r="E4">
            <v>525.98</v>
          </cell>
          <cell r="F4">
            <v>267.10000000000002</v>
          </cell>
          <cell r="J4">
            <v>793.08</v>
          </cell>
          <cell r="K4">
            <v>1</v>
          </cell>
          <cell r="L4">
            <v>801</v>
          </cell>
        </row>
        <row r="5">
          <cell r="A5">
            <v>2</v>
          </cell>
          <cell r="B5" t="str">
            <v>레미콘</v>
          </cell>
          <cell r="C5" t="str">
            <v>B-160-25</v>
          </cell>
          <cell r="D5" t="str">
            <v>㎥</v>
          </cell>
          <cell r="E5">
            <v>48.31</v>
          </cell>
          <cell r="F5">
            <v>4.95</v>
          </cell>
          <cell r="J5">
            <v>53.260000000000005</v>
          </cell>
          <cell r="K5">
            <v>2</v>
          </cell>
          <cell r="L5">
            <v>54</v>
          </cell>
        </row>
        <row r="6">
          <cell r="B6" t="str">
            <v>철           근</v>
          </cell>
          <cell r="C6" t="str">
            <v>소  계</v>
          </cell>
          <cell r="D6" t="str">
            <v>kg</v>
          </cell>
          <cell r="E6">
            <v>40452</v>
          </cell>
          <cell r="F6">
            <v>20423</v>
          </cell>
          <cell r="J6">
            <v>60875</v>
          </cell>
          <cell r="L6">
            <v>62701</v>
          </cell>
        </row>
        <row r="7">
          <cell r="A7">
            <v>3</v>
          </cell>
          <cell r="B7" t="str">
            <v>철근</v>
          </cell>
          <cell r="C7" t="str">
            <v>D10</v>
          </cell>
          <cell r="D7" t="str">
            <v>kg</v>
          </cell>
          <cell r="E7">
            <v>0</v>
          </cell>
          <cell r="F7">
            <v>2834</v>
          </cell>
          <cell r="J7">
            <v>2834</v>
          </cell>
          <cell r="K7">
            <v>3</v>
          </cell>
          <cell r="L7">
            <v>2919</v>
          </cell>
        </row>
        <row r="8">
          <cell r="A8">
            <v>4</v>
          </cell>
          <cell r="B8" t="str">
            <v>철근</v>
          </cell>
          <cell r="C8" t="str">
            <v>D13</v>
          </cell>
          <cell r="D8" t="str">
            <v>kg</v>
          </cell>
          <cell r="E8">
            <v>17434</v>
          </cell>
          <cell r="F8">
            <v>16503</v>
          </cell>
          <cell r="J8">
            <v>33937</v>
          </cell>
          <cell r="K8">
            <v>3</v>
          </cell>
          <cell r="L8">
            <v>34955</v>
          </cell>
        </row>
        <row r="9">
          <cell r="A9">
            <v>5</v>
          </cell>
          <cell r="B9" t="str">
            <v>철근</v>
          </cell>
          <cell r="C9" t="str">
            <v>D16~D32</v>
          </cell>
          <cell r="D9" t="str">
            <v>kg</v>
          </cell>
          <cell r="E9">
            <v>23018</v>
          </cell>
          <cell r="F9">
            <v>1086</v>
          </cell>
          <cell r="J9">
            <v>24104</v>
          </cell>
          <cell r="K9">
            <v>3</v>
          </cell>
          <cell r="L9">
            <v>24827</v>
          </cell>
        </row>
        <row r="10">
          <cell r="B10" t="str">
            <v>조립식배수로관</v>
          </cell>
          <cell r="C10" t="str">
            <v>소  계</v>
          </cell>
          <cell r="D10" t="str">
            <v>본</v>
          </cell>
          <cell r="E10">
            <v>0</v>
          </cell>
          <cell r="F10">
            <v>2281</v>
          </cell>
          <cell r="J10">
            <v>2281</v>
          </cell>
          <cell r="L10">
            <v>2349</v>
          </cell>
        </row>
        <row r="11">
          <cell r="A11">
            <v>90</v>
          </cell>
          <cell r="B11" t="str">
            <v>조립식배수로관</v>
          </cell>
          <cell r="C11" t="str">
            <v>900*1000</v>
          </cell>
          <cell r="D11" t="str">
            <v>본</v>
          </cell>
          <cell r="E11" t="str">
            <v/>
          </cell>
          <cell r="F11">
            <v>1811</v>
          </cell>
          <cell r="J11">
            <v>1811</v>
          </cell>
          <cell r="K11">
            <v>3</v>
          </cell>
          <cell r="L11">
            <v>1865</v>
          </cell>
        </row>
        <row r="12">
          <cell r="A12">
            <v>89</v>
          </cell>
          <cell r="B12" t="str">
            <v>조립식배수로관</v>
          </cell>
          <cell r="C12" t="str">
            <v>800*800</v>
          </cell>
          <cell r="D12" t="str">
            <v>본</v>
          </cell>
          <cell r="E12" t="str">
            <v/>
          </cell>
          <cell r="F12">
            <v>470</v>
          </cell>
          <cell r="J12">
            <v>470</v>
          </cell>
          <cell r="K12">
            <v>3</v>
          </cell>
          <cell r="L12">
            <v>484</v>
          </cell>
        </row>
        <row r="13">
          <cell r="B13" t="str">
            <v>수    로    관</v>
          </cell>
          <cell r="C13" t="str">
            <v>소  계</v>
          </cell>
          <cell r="D13" t="str">
            <v>본</v>
          </cell>
          <cell r="E13">
            <v>0</v>
          </cell>
          <cell r="F13">
            <v>499</v>
          </cell>
          <cell r="J13">
            <v>499</v>
          </cell>
          <cell r="L13">
            <v>513</v>
          </cell>
        </row>
        <row r="14">
          <cell r="A14">
            <v>87</v>
          </cell>
          <cell r="B14" t="str">
            <v>수로관</v>
          </cell>
          <cell r="C14" t="str">
            <v>800*700</v>
          </cell>
          <cell r="D14" t="str">
            <v>본</v>
          </cell>
          <cell r="E14" t="str">
            <v/>
          </cell>
          <cell r="F14" t="str">
            <v/>
          </cell>
          <cell r="J14">
            <v>0</v>
          </cell>
          <cell r="K14">
            <v>3</v>
          </cell>
          <cell r="L14">
            <v>0</v>
          </cell>
        </row>
        <row r="15">
          <cell r="A15">
            <v>84</v>
          </cell>
          <cell r="B15" t="str">
            <v>수로관</v>
          </cell>
          <cell r="C15" t="str">
            <v>600*600</v>
          </cell>
          <cell r="D15" t="str">
            <v>본</v>
          </cell>
          <cell r="E15" t="str">
            <v/>
          </cell>
          <cell r="F15">
            <v>499</v>
          </cell>
          <cell r="J15">
            <v>499</v>
          </cell>
          <cell r="K15">
            <v>3</v>
          </cell>
          <cell r="L15">
            <v>513</v>
          </cell>
        </row>
        <row r="16">
          <cell r="A16">
            <v>82</v>
          </cell>
          <cell r="B16" t="str">
            <v>수로관</v>
          </cell>
          <cell r="C16" t="str">
            <v>500*500</v>
          </cell>
          <cell r="D16" t="str">
            <v>본</v>
          </cell>
          <cell r="E16" t="str">
            <v/>
          </cell>
          <cell r="F16" t="str">
            <v/>
          </cell>
          <cell r="J16">
            <v>0</v>
          </cell>
          <cell r="K16">
            <v>3</v>
          </cell>
          <cell r="L16">
            <v>0</v>
          </cell>
        </row>
        <row r="17">
          <cell r="A17">
            <v>80</v>
          </cell>
          <cell r="B17" t="str">
            <v>수로관</v>
          </cell>
          <cell r="C17" t="str">
            <v>400*400</v>
          </cell>
          <cell r="D17" t="str">
            <v>본</v>
          </cell>
          <cell r="E17" t="str">
            <v/>
          </cell>
          <cell r="F17" t="str">
            <v/>
          </cell>
          <cell r="J17">
            <v>0</v>
          </cell>
          <cell r="K17">
            <v>3</v>
          </cell>
          <cell r="L17">
            <v>0</v>
          </cell>
        </row>
        <row r="18">
          <cell r="B18" t="str">
            <v>PC 호안라이닝</v>
          </cell>
          <cell r="C18" t="str">
            <v>소  계</v>
          </cell>
          <cell r="D18" t="str">
            <v>본</v>
          </cell>
          <cell r="E18">
            <v>1510</v>
          </cell>
          <cell r="F18">
            <v>1764</v>
          </cell>
          <cell r="J18">
            <v>3274</v>
          </cell>
          <cell r="L18">
            <v>3370</v>
          </cell>
        </row>
        <row r="19">
          <cell r="A19">
            <v>25</v>
          </cell>
          <cell r="B19" t="str">
            <v>PC 호안라이닝</v>
          </cell>
          <cell r="C19" t="str">
            <v>H=1.0</v>
          </cell>
          <cell r="D19" t="str">
            <v>본</v>
          </cell>
          <cell r="E19" t="str">
            <v/>
          </cell>
          <cell r="F19">
            <v>1764</v>
          </cell>
          <cell r="J19">
            <v>1764</v>
          </cell>
          <cell r="K19">
            <v>3</v>
          </cell>
          <cell r="L19">
            <v>1816</v>
          </cell>
        </row>
        <row r="20">
          <cell r="A20">
            <v>26</v>
          </cell>
          <cell r="B20" t="str">
            <v>PC 호안라이닝</v>
          </cell>
          <cell r="C20" t="str">
            <v>H=1.4</v>
          </cell>
          <cell r="D20" t="str">
            <v>본</v>
          </cell>
          <cell r="E20">
            <v>461</v>
          </cell>
          <cell r="F20" t="str">
            <v/>
          </cell>
          <cell r="J20">
            <v>461</v>
          </cell>
          <cell r="K20">
            <v>3</v>
          </cell>
          <cell r="L20">
            <v>474</v>
          </cell>
        </row>
        <row r="21">
          <cell r="A21">
            <v>27</v>
          </cell>
          <cell r="B21" t="str">
            <v>PC 호안라이닝</v>
          </cell>
          <cell r="C21" t="str">
            <v>H=1.6</v>
          </cell>
          <cell r="D21" t="str">
            <v>본</v>
          </cell>
          <cell r="E21">
            <v>1049</v>
          </cell>
          <cell r="F21" t="str">
            <v/>
          </cell>
          <cell r="J21">
            <v>1049</v>
          </cell>
          <cell r="K21">
            <v>3</v>
          </cell>
          <cell r="L21">
            <v>1080</v>
          </cell>
        </row>
        <row r="22">
          <cell r="B22" t="str">
            <v>흄          관</v>
          </cell>
          <cell r="C22" t="str">
            <v>소  계</v>
          </cell>
          <cell r="D22" t="str">
            <v>본</v>
          </cell>
          <cell r="E22">
            <v>0</v>
          </cell>
          <cell r="F22">
            <v>44</v>
          </cell>
          <cell r="J22">
            <v>44</v>
          </cell>
          <cell r="L22">
            <v>44</v>
          </cell>
        </row>
        <row r="23">
          <cell r="A23">
            <v>78</v>
          </cell>
          <cell r="B23" t="str">
            <v>흄관</v>
          </cell>
          <cell r="C23" t="str">
            <v>D=1.0</v>
          </cell>
          <cell r="D23" t="str">
            <v>본</v>
          </cell>
          <cell r="E23" t="str">
            <v/>
          </cell>
          <cell r="F23">
            <v>21</v>
          </cell>
          <cell r="J23">
            <v>21</v>
          </cell>
          <cell r="K23">
            <v>3</v>
          </cell>
          <cell r="L23">
            <v>21</v>
          </cell>
        </row>
        <row r="24">
          <cell r="A24">
            <v>76</v>
          </cell>
          <cell r="B24" t="str">
            <v>흄관</v>
          </cell>
          <cell r="C24" t="str">
            <v>D=0.8</v>
          </cell>
          <cell r="D24" t="str">
            <v>본</v>
          </cell>
          <cell r="E24" t="str">
            <v/>
          </cell>
          <cell r="F24">
            <v>10</v>
          </cell>
          <cell r="J24">
            <v>10</v>
          </cell>
          <cell r="K24">
            <v>3</v>
          </cell>
          <cell r="L24">
            <v>10</v>
          </cell>
        </row>
        <row r="25">
          <cell r="A25">
            <v>75</v>
          </cell>
          <cell r="B25" t="str">
            <v>흄관</v>
          </cell>
          <cell r="C25" t="str">
            <v>D=0.7</v>
          </cell>
          <cell r="D25" t="str">
            <v>본</v>
          </cell>
          <cell r="E25" t="str">
            <v/>
          </cell>
          <cell r="F25" t="str">
            <v/>
          </cell>
          <cell r="J25">
            <v>0</v>
          </cell>
          <cell r="K25">
            <v>3</v>
          </cell>
          <cell r="L25">
            <v>0</v>
          </cell>
        </row>
        <row r="26">
          <cell r="A26">
            <v>74</v>
          </cell>
          <cell r="B26" t="str">
            <v>흄관</v>
          </cell>
          <cell r="C26" t="str">
            <v>D=0.6</v>
          </cell>
          <cell r="D26" t="str">
            <v>본</v>
          </cell>
          <cell r="E26" t="str">
            <v/>
          </cell>
          <cell r="F26">
            <v>13</v>
          </cell>
          <cell r="J26">
            <v>13</v>
          </cell>
          <cell r="K26">
            <v>3</v>
          </cell>
          <cell r="L26">
            <v>13</v>
          </cell>
        </row>
        <row r="27">
          <cell r="A27">
            <v>73</v>
          </cell>
          <cell r="B27" t="str">
            <v>흄관</v>
          </cell>
          <cell r="C27" t="str">
            <v>D=0.5</v>
          </cell>
          <cell r="D27" t="str">
            <v>본</v>
          </cell>
          <cell r="E27" t="str">
            <v/>
          </cell>
          <cell r="F27" t="str">
            <v/>
          </cell>
          <cell r="J27">
            <v>0</v>
          </cell>
          <cell r="K27">
            <v>3</v>
          </cell>
          <cell r="L27">
            <v>0</v>
          </cell>
        </row>
        <row r="28">
          <cell r="B28" t="str">
            <v>조립식 면벽</v>
          </cell>
          <cell r="C28" t="str">
            <v>소  계</v>
          </cell>
          <cell r="D28" t="str">
            <v>본</v>
          </cell>
          <cell r="E28">
            <v>0</v>
          </cell>
          <cell r="F28">
            <v>15</v>
          </cell>
          <cell r="J28">
            <v>15</v>
          </cell>
          <cell r="L28">
            <v>15</v>
          </cell>
        </row>
        <row r="29">
          <cell r="A29">
            <v>93</v>
          </cell>
          <cell r="B29" t="str">
            <v>조립식 면벽</v>
          </cell>
          <cell r="C29" t="str">
            <v>D=1.0</v>
          </cell>
          <cell r="D29" t="str">
            <v>본</v>
          </cell>
          <cell r="E29" t="str">
            <v/>
          </cell>
          <cell r="F29">
            <v>8</v>
          </cell>
          <cell r="J29">
            <v>8</v>
          </cell>
          <cell r="L29">
            <v>8</v>
          </cell>
        </row>
        <row r="30">
          <cell r="A30">
            <v>92</v>
          </cell>
          <cell r="B30" t="str">
            <v>조립식 면벽</v>
          </cell>
          <cell r="C30" t="str">
            <v>D=0.8</v>
          </cell>
          <cell r="D30" t="str">
            <v>본</v>
          </cell>
          <cell r="E30" t="str">
            <v/>
          </cell>
          <cell r="F30">
            <v>3</v>
          </cell>
          <cell r="J30">
            <v>3</v>
          </cell>
          <cell r="L30">
            <v>3</v>
          </cell>
        </row>
        <row r="31">
          <cell r="A31">
            <v>91</v>
          </cell>
          <cell r="B31" t="str">
            <v>조립식 면벽</v>
          </cell>
          <cell r="C31" t="str">
            <v>D=0.6</v>
          </cell>
          <cell r="D31" t="str">
            <v>본</v>
          </cell>
          <cell r="E31" t="str">
            <v/>
          </cell>
          <cell r="F31">
            <v>4</v>
          </cell>
          <cell r="J31">
            <v>4</v>
          </cell>
          <cell r="L31">
            <v>4</v>
          </cell>
        </row>
        <row r="32">
          <cell r="B32" t="str">
            <v>조립식 유말공</v>
          </cell>
          <cell r="C32" t="str">
            <v>소  계</v>
          </cell>
          <cell r="D32" t="str">
            <v>본</v>
          </cell>
          <cell r="E32">
            <v>0</v>
          </cell>
          <cell r="F32">
            <v>15</v>
          </cell>
          <cell r="J32">
            <v>15</v>
          </cell>
          <cell r="L32">
            <v>15</v>
          </cell>
        </row>
        <row r="33">
          <cell r="A33">
            <v>96</v>
          </cell>
          <cell r="B33" t="str">
            <v>조립식 유말공</v>
          </cell>
          <cell r="C33" t="str">
            <v>D=1.0</v>
          </cell>
          <cell r="D33" t="str">
            <v>본</v>
          </cell>
          <cell r="E33" t="str">
            <v/>
          </cell>
          <cell r="F33">
            <v>8</v>
          </cell>
          <cell r="J33">
            <v>8</v>
          </cell>
          <cell r="L33">
            <v>8</v>
          </cell>
        </row>
        <row r="34">
          <cell r="A34">
            <v>95</v>
          </cell>
          <cell r="B34" t="str">
            <v>조립식 유말공</v>
          </cell>
          <cell r="C34" t="str">
            <v>D=0.8</v>
          </cell>
          <cell r="D34" t="str">
            <v>본</v>
          </cell>
          <cell r="E34" t="str">
            <v/>
          </cell>
          <cell r="F34">
            <v>3</v>
          </cell>
          <cell r="J34">
            <v>3</v>
          </cell>
          <cell r="L34">
            <v>3</v>
          </cell>
        </row>
        <row r="35">
          <cell r="A35">
            <v>94</v>
          </cell>
          <cell r="B35" t="str">
            <v>조립식 유말공</v>
          </cell>
          <cell r="C35" t="str">
            <v>D=0.6</v>
          </cell>
          <cell r="D35" t="str">
            <v>본</v>
          </cell>
          <cell r="E35" t="str">
            <v/>
          </cell>
          <cell r="F35">
            <v>4</v>
          </cell>
          <cell r="J35">
            <v>4</v>
          </cell>
          <cell r="L35">
            <v>4</v>
          </cell>
        </row>
        <row r="36">
          <cell r="A36">
            <v>23</v>
          </cell>
          <cell r="B36" t="str">
            <v>배수관(고강도PE)</v>
          </cell>
          <cell r="C36" t="str">
            <v>D-0.20</v>
          </cell>
          <cell r="D36" t="str">
            <v>m</v>
          </cell>
          <cell r="E36" t="str">
            <v/>
          </cell>
          <cell r="F36">
            <v>576</v>
          </cell>
          <cell r="J36">
            <v>576</v>
          </cell>
          <cell r="L36">
            <v>576</v>
          </cell>
        </row>
        <row r="37">
          <cell r="A37" t="str">
            <v/>
          </cell>
          <cell r="E37" t="str">
            <v/>
          </cell>
          <cell r="F37" t="str">
            <v/>
          </cell>
        </row>
        <row r="38">
          <cell r="A38" t="str">
            <v/>
          </cell>
          <cell r="E38" t="str">
            <v/>
          </cell>
          <cell r="F38" t="str">
            <v/>
          </cell>
        </row>
        <row r="39">
          <cell r="A39" t="str">
            <v/>
          </cell>
          <cell r="E39" t="str">
            <v/>
          </cell>
          <cell r="F39" t="str">
            <v/>
          </cell>
        </row>
        <row r="40">
          <cell r="A40" t="str">
            <v/>
          </cell>
          <cell r="E40" t="str">
            <v/>
          </cell>
          <cell r="F40" t="str">
            <v/>
          </cell>
        </row>
        <row r="41">
          <cell r="A41" t="str">
            <v/>
          </cell>
          <cell r="E41" t="str">
            <v/>
          </cell>
          <cell r="F41" t="str">
            <v/>
          </cell>
        </row>
        <row r="42">
          <cell r="A42" t="str">
            <v/>
          </cell>
          <cell r="E42" t="str">
            <v/>
          </cell>
          <cell r="F42" t="str">
            <v/>
          </cell>
        </row>
        <row r="43">
          <cell r="A43" t="str">
            <v/>
          </cell>
          <cell r="E43" t="str">
            <v/>
          </cell>
          <cell r="F43" t="str">
            <v/>
          </cell>
        </row>
        <row r="44">
          <cell r="A44" t="str">
            <v/>
          </cell>
          <cell r="E44" t="str">
            <v/>
          </cell>
          <cell r="F44" t="str">
            <v/>
          </cell>
        </row>
        <row r="45">
          <cell r="A45" t="str">
            <v/>
          </cell>
          <cell r="E45" t="str">
            <v/>
          </cell>
          <cell r="F45" t="str">
            <v/>
          </cell>
        </row>
        <row r="46">
          <cell r="A46" t="str">
            <v/>
          </cell>
          <cell r="E46" t="str">
            <v/>
          </cell>
          <cell r="F46" t="str">
            <v/>
          </cell>
        </row>
        <row r="47">
          <cell r="A47" t="str">
            <v/>
          </cell>
          <cell r="E47" t="str">
            <v/>
          </cell>
          <cell r="F47" t="str">
            <v/>
          </cell>
        </row>
      </sheetData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  <cell r="J66">
            <v>105472673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/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22일"/>
      <sheetName val="VXXXXX"/>
      <sheetName val="개요"/>
      <sheetName val="단가"/>
      <sheetName val="총괄표"/>
      <sheetName val="건축자재대"/>
      <sheetName val="관리사명세서"/>
      <sheetName val="배수장명세서"/>
      <sheetName val="대가"/>
      <sheetName val="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6">
          <cell r="A6" t="str">
            <v>Z001</v>
          </cell>
          <cell r="B6" t="str">
            <v>수평규준틀</v>
          </cell>
          <cell r="C6" t="str">
            <v>(귀)</v>
          </cell>
          <cell r="D6">
            <v>1</v>
          </cell>
          <cell r="E6" t="str">
            <v>개소</v>
          </cell>
          <cell r="F6">
            <v>42333</v>
          </cell>
          <cell r="H6">
            <v>33882</v>
          </cell>
          <cell r="J6">
            <v>8451</v>
          </cell>
          <cell r="L6">
            <v>0</v>
          </cell>
        </row>
        <row r="7">
          <cell r="A7" t="str">
            <v>Z002</v>
          </cell>
          <cell r="B7" t="str">
            <v>수평균준틀</v>
          </cell>
          <cell r="C7" t="str">
            <v>(평)</v>
          </cell>
          <cell r="D7">
            <v>1</v>
          </cell>
          <cell r="E7" t="str">
            <v>개소</v>
          </cell>
          <cell r="F7">
            <v>24845</v>
          </cell>
          <cell r="H7">
            <v>19472</v>
          </cell>
          <cell r="J7">
            <v>5373</v>
          </cell>
          <cell r="L7">
            <v>0</v>
          </cell>
        </row>
        <row r="8">
          <cell r="A8" t="str">
            <v>Z003</v>
          </cell>
          <cell r="B8" t="str">
            <v>강관동바리</v>
          </cell>
          <cell r="C8" t="str">
            <v>(3개월)</v>
          </cell>
          <cell r="E8" t="str">
            <v>㎡</v>
          </cell>
          <cell r="F8">
            <v>3896</v>
          </cell>
          <cell r="H8">
            <v>3179</v>
          </cell>
          <cell r="J8">
            <v>717</v>
          </cell>
          <cell r="L8">
            <v>0</v>
          </cell>
        </row>
        <row r="9">
          <cell r="A9" t="str">
            <v>Z004</v>
          </cell>
          <cell r="B9" t="str">
            <v>강관틀비계매기</v>
          </cell>
          <cell r="E9" t="str">
            <v>㎡</v>
          </cell>
          <cell r="F9">
            <v>2729</v>
          </cell>
          <cell r="H9">
            <v>2009</v>
          </cell>
          <cell r="J9">
            <v>620</v>
          </cell>
          <cell r="L9">
            <v>100</v>
          </cell>
        </row>
        <row r="10">
          <cell r="A10" t="str">
            <v>Z005</v>
          </cell>
          <cell r="B10" t="str">
            <v>강관비계</v>
          </cell>
          <cell r="E10" t="str">
            <v>㎡</v>
          </cell>
          <cell r="F10">
            <v>7530</v>
          </cell>
          <cell r="H10">
            <v>6653</v>
          </cell>
          <cell r="J10">
            <v>545</v>
          </cell>
          <cell r="L10">
            <v>332</v>
          </cell>
        </row>
        <row r="11">
          <cell r="A11" t="str">
            <v>Z006</v>
          </cell>
          <cell r="B11" t="str">
            <v>강관비계다리</v>
          </cell>
          <cell r="C11" t="str">
            <v>(3개월)</v>
          </cell>
          <cell r="E11" t="str">
            <v>㎡</v>
          </cell>
          <cell r="F11">
            <v>22664</v>
          </cell>
          <cell r="H11">
            <v>18162</v>
          </cell>
          <cell r="J11">
            <v>3594</v>
          </cell>
          <cell r="L11">
            <v>908</v>
          </cell>
        </row>
        <row r="12">
          <cell r="A12" t="str">
            <v>Z007</v>
          </cell>
          <cell r="B12" t="str">
            <v>잔토처리</v>
          </cell>
          <cell r="E12" t="str">
            <v>㎥</v>
          </cell>
          <cell r="F12">
            <v>6751</v>
          </cell>
          <cell r="H12">
            <v>6751</v>
          </cell>
        </row>
        <row r="13">
          <cell r="A13" t="str">
            <v>Z008</v>
          </cell>
          <cell r="B13" t="str">
            <v>잡석깔기지정</v>
          </cell>
          <cell r="E13" t="str">
            <v>㎥</v>
          </cell>
          <cell r="F13">
            <v>59330</v>
          </cell>
          <cell r="H13">
            <v>35977</v>
          </cell>
          <cell r="J13">
            <v>17340</v>
          </cell>
          <cell r="L13">
            <v>6013</v>
          </cell>
        </row>
        <row r="14">
          <cell r="A14" t="str">
            <v>Z009</v>
          </cell>
          <cell r="B14" t="str">
            <v>현장정리</v>
          </cell>
          <cell r="C14" t="str">
            <v>철근콘크리트조</v>
          </cell>
          <cell r="E14" t="str">
            <v>㎡</v>
          </cell>
          <cell r="F14">
            <v>5063</v>
          </cell>
          <cell r="H14">
            <v>5063</v>
          </cell>
          <cell r="J14">
            <v>0</v>
          </cell>
          <cell r="L14">
            <v>0</v>
          </cell>
        </row>
        <row r="15">
          <cell r="A15" t="str">
            <v>Z010</v>
          </cell>
          <cell r="B15" t="str">
            <v>현장정리</v>
          </cell>
          <cell r="C15" t="str">
            <v>조적조</v>
          </cell>
          <cell r="E15" t="str">
            <v>㎡</v>
          </cell>
          <cell r="F15">
            <v>2362</v>
          </cell>
          <cell r="H15">
            <v>2362</v>
          </cell>
          <cell r="J15">
            <v>0</v>
          </cell>
          <cell r="L15">
            <v>0</v>
          </cell>
        </row>
        <row r="16">
          <cell r="A16" t="str">
            <v>Z011</v>
          </cell>
          <cell r="B16" t="str">
            <v>먹메김</v>
          </cell>
          <cell r="E16" t="str">
            <v>㎥</v>
          </cell>
          <cell r="F16">
            <v>2025</v>
          </cell>
          <cell r="H16">
            <v>2025</v>
          </cell>
          <cell r="J16">
            <v>0</v>
          </cell>
          <cell r="L16">
            <v>0</v>
          </cell>
        </row>
        <row r="17">
          <cell r="A17" t="str">
            <v>Z012</v>
          </cell>
        </row>
        <row r="18">
          <cell r="A18" t="str">
            <v>Z013</v>
          </cell>
        </row>
        <row r="19">
          <cell r="A19" t="str">
            <v>Z014</v>
          </cell>
          <cell r="B19" t="str">
            <v>합판거푸집</v>
          </cell>
          <cell r="C19" t="str">
            <v>1회사용</v>
          </cell>
          <cell r="E19" t="str">
            <v>㎥</v>
          </cell>
          <cell r="F19">
            <v>44717</v>
          </cell>
          <cell r="H19">
            <v>27218</v>
          </cell>
          <cell r="J19">
            <v>17499</v>
          </cell>
          <cell r="L19">
            <v>0</v>
          </cell>
        </row>
        <row r="20">
          <cell r="A20" t="str">
            <v>Z015</v>
          </cell>
          <cell r="B20" t="str">
            <v>합판거푸집</v>
          </cell>
          <cell r="C20" t="str">
            <v>3회사용</v>
          </cell>
          <cell r="E20" t="str">
            <v>㎥</v>
          </cell>
          <cell r="F20">
            <v>20886</v>
          </cell>
          <cell r="H20">
            <v>12819</v>
          </cell>
          <cell r="J20">
            <v>8067</v>
          </cell>
          <cell r="L20">
            <v>0</v>
          </cell>
        </row>
        <row r="21">
          <cell r="A21" t="str">
            <v>Z016</v>
          </cell>
          <cell r="B21" t="str">
            <v>합판거푸집</v>
          </cell>
          <cell r="C21" t="str">
            <v>4회사용</v>
          </cell>
          <cell r="E21" t="str">
            <v>㎥</v>
          </cell>
          <cell r="F21">
            <v>17904</v>
          </cell>
          <cell r="H21">
            <v>10887</v>
          </cell>
          <cell r="J21">
            <v>7017</v>
          </cell>
          <cell r="L21">
            <v>0</v>
          </cell>
        </row>
        <row r="22">
          <cell r="A22" t="str">
            <v>Z017</v>
          </cell>
          <cell r="B22" t="str">
            <v>합판거푸집</v>
          </cell>
          <cell r="C22" t="str">
            <v>6회사용</v>
          </cell>
          <cell r="E22" t="str">
            <v>㎥</v>
          </cell>
          <cell r="F22">
            <v>14781</v>
          </cell>
          <cell r="H22">
            <v>8709</v>
          </cell>
          <cell r="J22">
            <v>6072</v>
          </cell>
          <cell r="L22">
            <v>0</v>
          </cell>
        </row>
        <row r="23">
          <cell r="A23" t="str">
            <v>Z018</v>
          </cell>
        </row>
        <row r="24">
          <cell r="A24" t="str">
            <v>Z019</v>
          </cell>
        </row>
        <row r="25">
          <cell r="A25" t="str">
            <v>Z020</v>
          </cell>
          <cell r="B25" t="str">
            <v>적벽돌 쌓기</v>
          </cell>
          <cell r="C25" t="str">
            <v>(0.5B)</v>
          </cell>
          <cell r="E25" t="str">
            <v>천매</v>
          </cell>
          <cell r="F25">
            <v>329623</v>
          </cell>
          <cell r="H25">
            <v>325553</v>
          </cell>
          <cell r="J25">
            <v>2906</v>
          </cell>
          <cell r="L25">
            <v>1164</v>
          </cell>
        </row>
        <row r="26">
          <cell r="A26" t="str">
            <v>Z021</v>
          </cell>
        </row>
        <row r="27">
          <cell r="A27" t="str">
            <v>Z022</v>
          </cell>
          <cell r="B27" t="str">
            <v>시멘트벽돌쌓기</v>
          </cell>
          <cell r="C27" t="str">
            <v>(0.5B)</v>
          </cell>
        </row>
        <row r="28">
          <cell r="A28" t="str">
            <v>Z023</v>
          </cell>
          <cell r="B28" t="str">
            <v>시멘트벽돌쌓기</v>
          </cell>
          <cell r="C28" t="str">
            <v>10000매이상</v>
          </cell>
          <cell r="E28" t="str">
            <v>천매</v>
          </cell>
          <cell r="F28">
            <v>174121</v>
          </cell>
          <cell r="H28">
            <v>170422</v>
          </cell>
          <cell r="J28">
            <v>2643</v>
          </cell>
          <cell r="L28">
            <v>1056</v>
          </cell>
        </row>
        <row r="29">
          <cell r="A29" t="str">
            <v>Z024</v>
          </cell>
          <cell r="B29" t="str">
            <v>시멘트벽돌쌓기</v>
          </cell>
          <cell r="C29" t="str">
            <v>5000-10000매미만</v>
          </cell>
          <cell r="E29" t="str">
            <v>천매</v>
          </cell>
          <cell r="F29">
            <v>187691</v>
          </cell>
          <cell r="H29">
            <v>183992</v>
          </cell>
          <cell r="J29">
            <v>2643</v>
          </cell>
          <cell r="L29">
            <v>1056</v>
          </cell>
        </row>
        <row r="30">
          <cell r="A30" t="str">
            <v>Z025</v>
          </cell>
          <cell r="B30" t="str">
            <v>시멘트벽돌쌓기</v>
          </cell>
          <cell r="C30" t="str">
            <v>5000매이하</v>
          </cell>
          <cell r="E30" t="str">
            <v>천매</v>
          </cell>
          <cell r="F30">
            <v>194476</v>
          </cell>
          <cell r="H30">
            <v>190777</v>
          </cell>
          <cell r="J30">
            <v>2643</v>
          </cell>
          <cell r="L30">
            <v>1056</v>
          </cell>
        </row>
        <row r="31">
          <cell r="A31" t="str">
            <v>Z026</v>
          </cell>
        </row>
        <row r="32">
          <cell r="A32" t="str">
            <v>Z027</v>
          </cell>
        </row>
        <row r="33">
          <cell r="A33" t="str">
            <v>Z028</v>
          </cell>
          <cell r="B33" t="str">
            <v>시이트 방수</v>
          </cell>
          <cell r="E33" t="str">
            <v>㎡</v>
          </cell>
          <cell r="F33">
            <v>10942</v>
          </cell>
          <cell r="H33">
            <v>6028</v>
          </cell>
          <cell r="J33">
            <v>4734</v>
          </cell>
          <cell r="L33">
            <v>180</v>
          </cell>
        </row>
        <row r="34">
          <cell r="A34" t="str">
            <v>Z029</v>
          </cell>
          <cell r="B34" t="str">
            <v>신축줄눈</v>
          </cell>
          <cell r="E34" t="str">
            <v>m</v>
          </cell>
          <cell r="F34">
            <v>2618</v>
          </cell>
          <cell r="H34">
            <v>764</v>
          </cell>
          <cell r="J34">
            <v>1853</v>
          </cell>
          <cell r="L34">
            <v>1</v>
          </cell>
        </row>
        <row r="35">
          <cell r="A35" t="str">
            <v>Z030</v>
          </cell>
          <cell r="B35" t="str">
            <v>수밀코킹</v>
          </cell>
          <cell r="E35" t="str">
            <v>m</v>
          </cell>
          <cell r="F35">
            <v>2673</v>
          </cell>
          <cell r="H35">
            <v>2034</v>
          </cell>
          <cell r="J35">
            <v>639</v>
          </cell>
          <cell r="L35">
            <v>0</v>
          </cell>
        </row>
        <row r="36">
          <cell r="A36" t="str">
            <v>Z031</v>
          </cell>
          <cell r="B36" t="str">
            <v>적벽돌침투방수</v>
          </cell>
          <cell r="E36" t="str">
            <v>㎡</v>
          </cell>
          <cell r="F36">
            <v>6318</v>
          </cell>
          <cell r="H36">
            <v>5922</v>
          </cell>
          <cell r="J36">
            <v>385</v>
          </cell>
          <cell r="L36">
            <v>11</v>
          </cell>
        </row>
        <row r="37">
          <cell r="A37" t="str">
            <v>Z032</v>
          </cell>
        </row>
        <row r="38">
          <cell r="A38" t="str">
            <v>Z033</v>
          </cell>
        </row>
        <row r="39">
          <cell r="A39" t="str">
            <v>Z034</v>
          </cell>
          <cell r="B39" t="str">
            <v>아스팔트슁글잇기</v>
          </cell>
          <cell r="E39" t="str">
            <v>㎡</v>
          </cell>
          <cell r="F39">
            <v>14957</v>
          </cell>
          <cell r="H39">
            <v>7983</v>
          </cell>
          <cell r="J39">
            <v>6974</v>
          </cell>
          <cell r="L39">
            <v>0</v>
          </cell>
        </row>
        <row r="40">
          <cell r="A40" t="str">
            <v>Z035</v>
          </cell>
          <cell r="B40" t="str">
            <v>동판후레싱설치</v>
          </cell>
          <cell r="E40" t="str">
            <v>M</v>
          </cell>
          <cell r="F40">
            <v>4754</v>
          </cell>
          <cell r="H40">
            <v>1036</v>
          </cell>
          <cell r="J40">
            <v>3718</v>
          </cell>
          <cell r="L40">
            <v>0</v>
          </cell>
        </row>
        <row r="41">
          <cell r="A41" t="str">
            <v>Z036</v>
          </cell>
          <cell r="B41" t="str">
            <v>선홈통</v>
          </cell>
          <cell r="C41" t="str">
            <v>Φ75</v>
          </cell>
          <cell r="E41" t="str">
            <v>M</v>
          </cell>
          <cell r="F41">
            <v>12744</v>
          </cell>
          <cell r="H41">
            <v>9491</v>
          </cell>
          <cell r="J41">
            <v>3253</v>
          </cell>
          <cell r="L41">
            <v>0</v>
          </cell>
        </row>
        <row r="42">
          <cell r="A42" t="str">
            <v>Z037</v>
          </cell>
        </row>
        <row r="43">
          <cell r="A43" t="str">
            <v>Z038</v>
          </cell>
        </row>
        <row r="44">
          <cell r="A44" t="str">
            <v>Z039</v>
          </cell>
          <cell r="B44" t="str">
            <v>몰탈바르기</v>
          </cell>
          <cell r="C44" t="str">
            <v>(내벽18mm)</v>
          </cell>
          <cell r="E44" t="str">
            <v>㎡</v>
          </cell>
          <cell r="F44">
            <v>13245</v>
          </cell>
          <cell r="H44">
            <v>12941</v>
          </cell>
          <cell r="J44">
            <v>218</v>
          </cell>
          <cell r="L44">
            <v>86</v>
          </cell>
        </row>
        <row r="45">
          <cell r="A45" t="str">
            <v>Z040</v>
          </cell>
          <cell r="B45" t="str">
            <v>몰탈바르기</v>
          </cell>
          <cell r="C45" t="str">
            <v>(외벽24mm)</v>
          </cell>
          <cell r="E45" t="str">
            <v>㎡</v>
          </cell>
          <cell r="F45">
            <v>13608</v>
          </cell>
          <cell r="H45">
            <v>13219</v>
          </cell>
          <cell r="J45">
            <v>278</v>
          </cell>
          <cell r="L45">
            <v>111</v>
          </cell>
        </row>
        <row r="46">
          <cell r="A46" t="str">
            <v>Z041</v>
          </cell>
          <cell r="B46" t="str">
            <v>몰탈바르기</v>
          </cell>
          <cell r="C46" t="str">
            <v>(바닥24mm)</v>
          </cell>
          <cell r="E46" t="str">
            <v>㎡</v>
          </cell>
          <cell r="F46">
            <v>6107</v>
          </cell>
          <cell r="H46">
            <v>5736</v>
          </cell>
          <cell r="J46">
            <v>266</v>
          </cell>
          <cell r="L46">
            <v>105</v>
          </cell>
        </row>
        <row r="47">
          <cell r="A47" t="str">
            <v>Z042</v>
          </cell>
          <cell r="B47" t="str">
            <v>몰탈바르기</v>
          </cell>
          <cell r="C47" t="str">
            <v>(외벽15mm)</v>
          </cell>
          <cell r="E47" t="str">
            <v>㎡</v>
          </cell>
          <cell r="F47">
            <v>8383</v>
          </cell>
          <cell r="H47">
            <v>8146</v>
          </cell>
          <cell r="J47">
            <v>170</v>
          </cell>
          <cell r="L47">
            <v>67</v>
          </cell>
        </row>
        <row r="48">
          <cell r="A48" t="str">
            <v>Z043</v>
          </cell>
          <cell r="B48" t="str">
            <v>몰탈바르기</v>
          </cell>
          <cell r="C48" t="str">
            <v>(천정15mm)</v>
          </cell>
          <cell r="E48" t="str">
            <v>㎡</v>
          </cell>
          <cell r="F48">
            <v>15854</v>
          </cell>
          <cell r="H48">
            <v>15601</v>
          </cell>
          <cell r="J48">
            <v>181</v>
          </cell>
          <cell r="L48">
            <v>72</v>
          </cell>
        </row>
        <row r="49">
          <cell r="A49" t="str">
            <v>Z044</v>
          </cell>
          <cell r="B49" t="str">
            <v>몰탈바르기</v>
          </cell>
          <cell r="C49" t="str">
            <v>(천정9mm)</v>
          </cell>
          <cell r="E49" t="str">
            <v>㎡</v>
          </cell>
          <cell r="F49">
            <v>9882</v>
          </cell>
          <cell r="H49">
            <v>9732</v>
          </cell>
          <cell r="J49">
            <v>108</v>
          </cell>
          <cell r="L49">
            <v>42</v>
          </cell>
        </row>
        <row r="50">
          <cell r="A50" t="str">
            <v>Z045</v>
          </cell>
          <cell r="B50" t="str">
            <v>하드너바르기</v>
          </cell>
          <cell r="C50" t="str">
            <v>(몰탈24mm)</v>
          </cell>
          <cell r="E50" t="str">
            <v>㎡</v>
          </cell>
          <cell r="F50">
            <v>13099</v>
          </cell>
          <cell r="H50">
            <v>10399</v>
          </cell>
          <cell r="J50">
            <v>2700</v>
          </cell>
          <cell r="L50">
            <v>0</v>
          </cell>
        </row>
        <row r="51">
          <cell r="A51" t="str">
            <v>Z046</v>
          </cell>
          <cell r="B51" t="str">
            <v>콘크리트조면처리</v>
          </cell>
          <cell r="E51" t="str">
            <v>㎡</v>
          </cell>
          <cell r="F51">
            <v>3205</v>
          </cell>
          <cell r="H51">
            <v>3205</v>
          </cell>
          <cell r="J51">
            <v>0</v>
          </cell>
          <cell r="L51">
            <v>0</v>
          </cell>
        </row>
        <row r="52">
          <cell r="A52" t="str">
            <v>Z047</v>
          </cell>
          <cell r="B52" t="str">
            <v>쇠흙손마감</v>
          </cell>
          <cell r="E52" t="str">
            <v>㎡</v>
          </cell>
          <cell r="F52">
            <v>2972</v>
          </cell>
          <cell r="H52">
            <v>2972</v>
          </cell>
          <cell r="J52">
            <v>0</v>
          </cell>
          <cell r="L52">
            <v>0</v>
          </cell>
        </row>
        <row r="53">
          <cell r="A53" t="str">
            <v>Z048</v>
          </cell>
        </row>
        <row r="54">
          <cell r="A54" t="str">
            <v>Z049</v>
          </cell>
        </row>
        <row r="55">
          <cell r="A55" t="str">
            <v>Z050</v>
          </cell>
          <cell r="B55" t="str">
            <v>스텐그릴창호</v>
          </cell>
          <cell r="C55" t="str">
            <v>SSG1</v>
          </cell>
          <cell r="E55" t="str">
            <v>조</v>
          </cell>
          <cell r="F55">
            <v>221583</v>
          </cell>
          <cell r="H55">
            <v>73861</v>
          </cell>
          <cell r="J55">
            <v>147722</v>
          </cell>
          <cell r="L55">
            <v>0</v>
          </cell>
        </row>
        <row r="56">
          <cell r="A56" t="str">
            <v>Z051</v>
          </cell>
          <cell r="B56" t="str">
            <v>스텐그릴창호</v>
          </cell>
          <cell r="C56" t="str">
            <v>SSG2</v>
          </cell>
          <cell r="E56" t="str">
            <v>조</v>
          </cell>
          <cell r="F56">
            <v>201556</v>
          </cell>
          <cell r="H56">
            <v>67185</v>
          </cell>
          <cell r="J56">
            <v>134371</v>
          </cell>
          <cell r="L56">
            <v>0</v>
          </cell>
        </row>
        <row r="57">
          <cell r="A57" t="str">
            <v>Z052</v>
          </cell>
          <cell r="B57" t="str">
            <v>스텐그릴창호</v>
          </cell>
          <cell r="C57" t="str">
            <v>SSG3</v>
          </cell>
          <cell r="E57" t="str">
            <v>조</v>
          </cell>
          <cell r="F57">
            <v>313752</v>
          </cell>
          <cell r="H57">
            <v>104584</v>
          </cell>
          <cell r="J57">
            <v>209168</v>
          </cell>
          <cell r="L57">
            <v>0</v>
          </cell>
        </row>
        <row r="58">
          <cell r="A58" t="str">
            <v>Z053</v>
          </cell>
          <cell r="B58" t="str">
            <v>스텐그릴창호</v>
          </cell>
          <cell r="C58" t="str">
            <v>SSG4</v>
          </cell>
          <cell r="E58" t="str">
            <v>조</v>
          </cell>
          <cell r="F58">
            <v>286630</v>
          </cell>
          <cell r="H58">
            <v>95543</v>
          </cell>
          <cell r="J58">
            <v>191087</v>
          </cell>
          <cell r="L58">
            <v>0</v>
          </cell>
        </row>
        <row r="59">
          <cell r="A59" t="str">
            <v>Z054</v>
          </cell>
        </row>
        <row r="60">
          <cell r="A60" t="str">
            <v>Z055</v>
          </cell>
        </row>
        <row r="61">
          <cell r="A61" t="str">
            <v>Z056</v>
          </cell>
          <cell r="B61" t="str">
            <v>강재창호달기</v>
          </cell>
          <cell r="C61" t="str">
            <v>(외여닫이문)</v>
          </cell>
          <cell r="E61" t="str">
            <v>개소</v>
          </cell>
          <cell r="F61">
            <v>71913</v>
          </cell>
          <cell r="H61">
            <v>71913</v>
          </cell>
          <cell r="J61">
            <v>0</v>
          </cell>
          <cell r="L61">
            <v>0</v>
          </cell>
        </row>
        <row r="62">
          <cell r="A62" t="str">
            <v>Z057</v>
          </cell>
          <cell r="B62" t="str">
            <v>강재창호달기</v>
          </cell>
          <cell r="C62" t="str">
            <v>(쌍여닫이문)</v>
          </cell>
          <cell r="E62" t="str">
            <v>개소</v>
          </cell>
          <cell r="F62">
            <v>124465</v>
          </cell>
          <cell r="H62">
            <v>124465</v>
          </cell>
          <cell r="J62">
            <v>0</v>
          </cell>
          <cell r="L62">
            <v>0</v>
          </cell>
        </row>
        <row r="63">
          <cell r="A63" t="str">
            <v>Z058</v>
          </cell>
          <cell r="B63" t="str">
            <v>알루미늄창호달기</v>
          </cell>
          <cell r="C63" t="str">
            <v>(미서기)</v>
          </cell>
          <cell r="E63" t="str">
            <v>개소</v>
          </cell>
          <cell r="F63">
            <v>44254</v>
          </cell>
          <cell r="H63">
            <v>44254</v>
          </cell>
          <cell r="J63">
            <v>0</v>
          </cell>
          <cell r="L63">
            <v>0</v>
          </cell>
        </row>
        <row r="64">
          <cell r="A64" t="str">
            <v>Z059</v>
          </cell>
          <cell r="B64" t="str">
            <v>알루미늄창호달기</v>
          </cell>
          <cell r="C64" t="str">
            <v>(붙박이)</v>
          </cell>
          <cell r="E64" t="str">
            <v>개소</v>
          </cell>
          <cell r="F64">
            <v>14382</v>
          </cell>
          <cell r="H64">
            <v>14382</v>
          </cell>
          <cell r="J64">
            <v>0</v>
          </cell>
          <cell r="L64">
            <v>0</v>
          </cell>
        </row>
        <row r="65">
          <cell r="A65" t="str">
            <v>Z060</v>
          </cell>
        </row>
        <row r="66">
          <cell r="A66" t="str">
            <v>Z061</v>
          </cell>
        </row>
        <row r="67">
          <cell r="A67" t="str">
            <v>Z062</v>
          </cell>
          <cell r="B67" t="str">
            <v>유리끼우기및닦기</v>
          </cell>
          <cell r="C67" t="str">
            <v>(AL5mm)</v>
          </cell>
          <cell r="E67" t="str">
            <v>㎡</v>
          </cell>
          <cell r="F67">
            <v>12282</v>
          </cell>
          <cell r="H67">
            <v>12219</v>
          </cell>
          <cell r="J67">
            <v>63</v>
          </cell>
          <cell r="L67">
            <v>0</v>
          </cell>
        </row>
        <row r="68">
          <cell r="A68" t="str">
            <v>Z063</v>
          </cell>
        </row>
        <row r="69">
          <cell r="A69" t="str">
            <v>Z064</v>
          </cell>
        </row>
        <row r="70">
          <cell r="A70" t="str">
            <v>Z065</v>
          </cell>
          <cell r="B70" t="str">
            <v>수성페인트칠</v>
          </cell>
          <cell r="C70" t="str">
            <v>내벽(로울러)</v>
          </cell>
          <cell r="E70" t="str">
            <v>㎡</v>
          </cell>
          <cell r="F70">
            <v>5494</v>
          </cell>
          <cell r="H70">
            <v>4550</v>
          </cell>
          <cell r="J70">
            <v>853</v>
          </cell>
          <cell r="L70">
            <v>91</v>
          </cell>
        </row>
        <row r="71">
          <cell r="A71" t="str">
            <v>Z066</v>
          </cell>
          <cell r="B71" t="str">
            <v>수성페인트칠</v>
          </cell>
          <cell r="C71" t="str">
            <v>외벽(로울러)</v>
          </cell>
          <cell r="E71" t="str">
            <v>㎡</v>
          </cell>
          <cell r="F71">
            <v>5650</v>
          </cell>
          <cell r="H71">
            <v>4550</v>
          </cell>
          <cell r="J71">
            <v>1009</v>
          </cell>
          <cell r="L71">
            <v>91</v>
          </cell>
        </row>
        <row r="72">
          <cell r="A72" t="str">
            <v>Z067</v>
          </cell>
        </row>
        <row r="73">
          <cell r="A73" t="str">
            <v>Z068</v>
          </cell>
        </row>
        <row r="74">
          <cell r="A74" t="str">
            <v>Z069</v>
          </cell>
          <cell r="B74" t="str">
            <v>수성페인트칠</v>
          </cell>
          <cell r="C74" t="str">
            <v>천정내(로울러)</v>
          </cell>
          <cell r="E74" t="str">
            <v>㎡</v>
          </cell>
          <cell r="F74">
            <v>6385</v>
          </cell>
          <cell r="H74">
            <v>5291</v>
          </cell>
          <cell r="J74">
            <v>989</v>
          </cell>
          <cell r="L74">
            <v>105</v>
          </cell>
        </row>
        <row r="75">
          <cell r="A75" t="str">
            <v>Z070</v>
          </cell>
          <cell r="B75" t="str">
            <v>수성페인트칠</v>
          </cell>
          <cell r="C75" t="str">
            <v>천정외(로울러)</v>
          </cell>
          <cell r="E75" t="str">
            <v>㎡</v>
          </cell>
          <cell r="F75">
            <v>6572</v>
          </cell>
          <cell r="H75">
            <v>5291</v>
          </cell>
          <cell r="J75">
            <v>1176</v>
          </cell>
          <cell r="L75">
            <v>105</v>
          </cell>
        </row>
        <row r="76">
          <cell r="A76" t="str">
            <v>Z071</v>
          </cell>
        </row>
        <row r="77">
          <cell r="A77" t="str">
            <v>Z072</v>
          </cell>
        </row>
        <row r="78">
          <cell r="A78" t="str">
            <v>Z073</v>
          </cell>
          <cell r="B78" t="str">
            <v>조합페인트칠</v>
          </cell>
          <cell r="C78" t="str">
            <v>(철재면2회)</v>
          </cell>
          <cell r="E78" t="str">
            <v>㎡</v>
          </cell>
          <cell r="F78">
            <v>3180</v>
          </cell>
          <cell r="H78">
            <v>2434</v>
          </cell>
          <cell r="J78">
            <v>698</v>
          </cell>
          <cell r="L78">
            <v>48</v>
          </cell>
        </row>
        <row r="79">
          <cell r="A79" t="str">
            <v>Z074</v>
          </cell>
          <cell r="B79" t="str">
            <v>녹막이칠(1회)</v>
          </cell>
          <cell r="E79" t="str">
            <v>㎡</v>
          </cell>
          <cell r="F79">
            <v>2244</v>
          </cell>
          <cell r="H79">
            <v>1799</v>
          </cell>
          <cell r="J79">
            <v>410</v>
          </cell>
          <cell r="L79">
            <v>35</v>
          </cell>
        </row>
        <row r="80">
          <cell r="A80" t="str">
            <v>Z075</v>
          </cell>
        </row>
        <row r="81">
          <cell r="A81" t="str">
            <v>Z076</v>
          </cell>
        </row>
        <row r="82">
          <cell r="A82" t="str">
            <v>Z077</v>
          </cell>
          <cell r="B82" t="str">
            <v>시멘트액체방수</v>
          </cell>
          <cell r="C82" t="str">
            <v>C종</v>
          </cell>
          <cell r="E82" t="str">
            <v>㎡</v>
          </cell>
          <cell r="F82">
            <v>15542</v>
          </cell>
          <cell r="H82">
            <v>15170</v>
          </cell>
          <cell r="J82">
            <v>307</v>
          </cell>
          <cell r="L82">
            <v>65</v>
          </cell>
        </row>
        <row r="83">
          <cell r="A83" t="str">
            <v>Z078</v>
          </cell>
          <cell r="B83" t="str">
            <v>시멘트액체방수</v>
          </cell>
          <cell r="C83" t="str">
            <v>D종</v>
          </cell>
          <cell r="E83" t="str">
            <v>㎡</v>
          </cell>
          <cell r="F83">
            <v>11138</v>
          </cell>
          <cell r="H83">
            <v>10902</v>
          </cell>
          <cell r="J83">
            <v>198</v>
          </cell>
          <cell r="L83">
            <v>38</v>
          </cell>
        </row>
        <row r="84">
          <cell r="A84" t="str">
            <v>Z079</v>
          </cell>
        </row>
        <row r="85">
          <cell r="A85" t="str">
            <v>Z080</v>
          </cell>
        </row>
        <row r="86">
          <cell r="A86" t="str">
            <v>Z081</v>
          </cell>
          <cell r="B86" t="str">
            <v>스치로폴</v>
          </cell>
          <cell r="C86" t="str">
            <v>(슬라브밑)</v>
          </cell>
          <cell r="E86" t="str">
            <v>㎡</v>
          </cell>
          <cell r="F86">
            <v>6034</v>
          </cell>
          <cell r="H86">
            <v>2065</v>
          </cell>
          <cell r="J86">
            <v>3969</v>
          </cell>
          <cell r="L86">
            <v>0</v>
          </cell>
        </row>
        <row r="87">
          <cell r="A87" t="str">
            <v>Z082</v>
          </cell>
          <cell r="B87" t="str">
            <v>스치로폴</v>
          </cell>
          <cell r="C87" t="str">
            <v>(슬라브위 깔기)</v>
          </cell>
          <cell r="E87" t="str">
            <v>㎡</v>
          </cell>
          <cell r="F87">
            <v>2826</v>
          </cell>
          <cell r="H87">
            <v>470</v>
          </cell>
          <cell r="J87">
            <v>2356</v>
          </cell>
          <cell r="L87">
            <v>0</v>
          </cell>
        </row>
        <row r="88">
          <cell r="A88" t="str">
            <v>Z083</v>
          </cell>
          <cell r="B88" t="str">
            <v>스치로폴</v>
          </cell>
          <cell r="C88" t="str">
            <v>(공간넣기)</v>
          </cell>
          <cell r="E88" t="str">
            <v>㎡</v>
          </cell>
          <cell r="F88">
            <v>4135</v>
          </cell>
          <cell r="H88">
            <v>1638</v>
          </cell>
          <cell r="J88">
            <v>2497</v>
          </cell>
          <cell r="L88">
            <v>0</v>
          </cell>
        </row>
        <row r="89">
          <cell r="A89" t="str">
            <v>Z084</v>
          </cell>
        </row>
        <row r="90">
          <cell r="A90" t="str">
            <v>Z085</v>
          </cell>
          <cell r="B90" t="str">
            <v>선홈통</v>
          </cell>
          <cell r="C90" t="str">
            <v>Φ75</v>
          </cell>
          <cell r="E90" t="str">
            <v>m</v>
          </cell>
          <cell r="F90">
            <v>6817</v>
          </cell>
          <cell r="H90">
            <v>3174</v>
          </cell>
          <cell r="J90">
            <v>3643</v>
          </cell>
          <cell r="L90">
            <v>0</v>
          </cell>
        </row>
        <row r="91">
          <cell r="A91" t="str">
            <v>Z086</v>
          </cell>
        </row>
        <row r="92">
          <cell r="A92" t="str">
            <v>Z087</v>
          </cell>
        </row>
        <row r="93">
          <cell r="A93" t="str">
            <v>Z088</v>
          </cell>
          <cell r="B93" t="str">
            <v>반자틀설치</v>
          </cell>
          <cell r="E93" t="str">
            <v>㎡</v>
          </cell>
          <cell r="F93">
            <v>14450</v>
          </cell>
          <cell r="H93">
            <v>14416</v>
          </cell>
          <cell r="J93">
            <v>34</v>
          </cell>
          <cell r="L93">
            <v>0</v>
          </cell>
        </row>
        <row r="94">
          <cell r="A94" t="str">
            <v>Z089</v>
          </cell>
          <cell r="B94" t="str">
            <v>창문틀세우기</v>
          </cell>
          <cell r="E94" t="str">
            <v>㎡</v>
          </cell>
          <cell r="F94">
            <v>20017</v>
          </cell>
          <cell r="H94">
            <v>20017</v>
          </cell>
          <cell r="J94">
            <v>0</v>
          </cell>
          <cell r="L94">
            <v>0</v>
          </cell>
        </row>
        <row r="95">
          <cell r="A95" t="str">
            <v>Z090</v>
          </cell>
          <cell r="B95" t="str">
            <v>출입문틀세우기</v>
          </cell>
          <cell r="E95" t="str">
            <v>㎡</v>
          </cell>
          <cell r="F95">
            <v>26690</v>
          </cell>
          <cell r="H95">
            <v>26690</v>
          </cell>
          <cell r="J95">
            <v>0</v>
          </cell>
          <cell r="L95">
            <v>0</v>
          </cell>
        </row>
        <row r="96">
          <cell r="A96" t="str">
            <v>Z091</v>
          </cell>
        </row>
        <row r="97">
          <cell r="A97" t="str">
            <v>Z092</v>
          </cell>
        </row>
        <row r="98">
          <cell r="A98" t="str">
            <v>Z093</v>
          </cell>
          <cell r="B98" t="str">
            <v>합판텍스붙이기</v>
          </cell>
          <cell r="E98" t="str">
            <v>㎡</v>
          </cell>
          <cell r="F98">
            <v>6763</v>
          </cell>
          <cell r="H98">
            <v>6737</v>
          </cell>
          <cell r="J98">
            <v>26</v>
          </cell>
          <cell r="L98">
            <v>0</v>
          </cell>
        </row>
        <row r="99">
          <cell r="A99" t="str">
            <v>Z094</v>
          </cell>
          <cell r="B99" t="str">
            <v>걸레받이붙이기</v>
          </cell>
          <cell r="E99" t="str">
            <v>㎡</v>
          </cell>
          <cell r="F99">
            <v>9075</v>
          </cell>
          <cell r="H99">
            <v>9060</v>
          </cell>
          <cell r="J99">
            <v>15</v>
          </cell>
          <cell r="L99">
            <v>0</v>
          </cell>
        </row>
        <row r="100">
          <cell r="A100" t="str">
            <v>Z095</v>
          </cell>
          <cell r="B100" t="str">
            <v>P.E필름깔기</v>
          </cell>
          <cell r="E100" t="str">
            <v>㎡</v>
          </cell>
          <cell r="F100">
            <v>638</v>
          </cell>
          <cell r="H100">
            <v>356</v>
          </cell>
          <cell r="J100">
            <v>282</v>
          </cell>
          <cell r="L100">
            <v>0</v>
          </cell>
        </row>
        <row r="101">
          <cell r="A101" t="str">
            <v>Z096</v>
          </cell>
        </row>
        <row r="102">
          <cell r="A102" t="str">
            <v>Z097</v>
          </cell>
        </row>
        <row r="103">
          <cell r="A103" t="str">
            <v>Z098</v>
          </cell>
          <cell r="B103" t="str">
            <v>크링크타일붙이기</v>
          </cell>
          <cell r="E103" t="str">
            <v>㎡</v>
          </cell>
          <cell r="F103">
            <v>24081</v>
          </cell>
          <cell r="H103">
            <v>16856</v>
          </cell>
          <cell r="J103">
            <v>6714</v>
          </cell>
          <cell r="L103">
            <v>511</v>
          </cell>
        </row>
        <row r="104">
          <cell r="A104" t="str">
            <v>Z099</v>
          </cell>
          <cell r="B104" t="str">
            <v>세라믹타일붙이기</v>
          </cell>
          <cell r="E104" t="str">
            <v>㎡</v>
          </cell>
          <cell r="F104">
            <v>33583</v>
          </cell>
          <cell r="H104">
            <v>25068</v>
          </cell>
          <cell r="J104">
            <v>7910</v>
          </cell>
          <cell r="L104">
            <v>605</v>
          </cell>
        </row>
        <row r="105">
          <cell r="A105" t="str">
            <v>Z100</v>
          </cell>
          <cell r="B105" t="str">
            <v>모자익타일붙이기</v>
          </cell>
          <cell r="E105" t="str">
            <v>㎡</v>
          </cell>
          <cell r="F105">
            <v>29887</v>
          </cell>
          <cell r="H105">
            <v>21121</v>
          </cell>
          <cell r="J105">
            <v>8225</v>
          </cell>
          <cell r="L105">
            <v>541</v>
          </cell>
        </row>
        <row r="106">
          <cell r="A106" t="str">
            <v>Z101</v>
          </cell>
        </row>
        <row r="107">
          <cell r="A107" t="str">
            <v>Z102</v>
          </cell>
        </row>
        <row r="108">
          <cell r="A108" t="str">
            <v>Z103</v>
          </cell>
          <cell r="B108" t="str">
            <v>잡석깔기지정</v>
          </cell>
          <cell r="E108" t="str">
            <v>㎥</v>
          </cell>
          <cell r="F108">
            <v>59330</v>
          </cell>
          <cell r="H108">
            <v>35977</v>
          </cell>
          <cell r="J108">
            <v>17340</v>
          </cell>
          <cell r="L108">
            <v>6013</v>
          </cell>
        </row>
        <row r="109">
          <cell r="A109" t="str">
            <v>Z104</v>
          </cell>
          <cell r="B109" t="str">
            <v>세로기준틀(귀)</v>
          </cell>
          <cell r="E109" t="str">
            <v>개소</v>
          </cell>
          <cell r="F109">
            <v>26019</v>
          </cell>
          <cell r="H109">
            <v>17966</v>
          </cell>
          <cell r="J109">
            <v>8053</v>
          </cell>
          <cell r="L109">
            <v>0</v>
          </cell>
        </row>
        <row r="110">
          <cell r="A110" t="str">
            <v>Z105</v>
          </cell>
          <cell r="B110" t="str">
            <v>내부말비계</v>
          </cell>
          <cell r="E110" t="str">
            <v>㎡</v>
          </cell>
          <cell r="F110">
            <v>2655</v>
          </cell>
          <cell r="H110">
            <v>1995</v>
          </cell>
          <cell r="J110">
            <v>660</v>
          </cell>
          <cell r="L110">
            <v>0</v>
          </cell>
        </row>
        <row r="111">
          <cell r="A111" t="str">
            <v>Z106</v>
          </cell>
          <cell r="B111" t="str">
            <v>내부수평비계</v>
          </cell>
          <cell r="E111" t="str">
            <v>㎡</v>
          </cell>
          <cell r="F111">
            <v>5900</v>
          </cell>
          <cell r="H111">
            <v>3991</v>
          </cell>
          <cell r="J111">
            <v>1909</v>
          </cell>
          <cell r="L111">
            <v>0</v>
          </cell>
        </row>
        <row r="112">
          <cell r="A112" t="str">
            <v>Z107</v>
          </cell>
          <cell r="B112" t="str">
            <v>강관동바리</v>
          </cell>
          <cell r="C112" t="str">
            <v>(3개월)</v>
          </cell>
          <cell r="E112" t="str">
            <v>㎡</v>
          </cell>
          <cell r="F112">
            <v>3116</v>
          </cell>
          <cell r="H112">
            <v>2543</v>
          </cell>
          <cell r="J112">
            <v>573</v>
          </cell>
          <cell r="L112">
            <v>0</v>
          </cell>
        </row>
        <row r="113">
          <cell r="A113" t="str">
            <v>Z108</v>
          </cell>
          <cell r="B113" t="str">
            <v>외부외줄비계</v>
          </cell>
          <cell r="E113" t="str">
            <v>㎡</v>
          </cell>
          <cell r="F113">
            <v>2965</v>
          </cell>
          <cell r="H113">
            <v>1995</v>
          </cell>
          <cell r="J113">
            <v>970</v>
          </cell>
          <cell r="L113">
            <v>0</v>
          </cell>
        </row>
        <row r="114">
          <cell r="A114" t="str">
            <v>Z109</v>
          </cell>
        </row>
        <row r="115">
          <cell r="A115" t="str">
            <v>Z110</v>
          </cell>
        </row>
        <row r="116">
          <cell r="A116" t="str">
            <v>Z111</v>
          </cell>
          <cell r="B116" t="str">
            <v>와이어 메쉬깔기</v>
          </cell>
          <cell r="E116" t="str">
            <v>㎡</v>
          </cell>
          <cell r="F116">
            <v>1689</v>
          </cell>
          <cell r="H116">
            <v>781</v>
          </cell>
          <cell r="J116">
            <v>908</v>
          </cell>
          <cell r="L116">
            <v>0</v>
          </cell>
        </row>
        <row r="117">
          <cell r="A117" t="str">
            <v>Z112</v>
          </cell>
        </row>
        <row r="118">
          <cell r="A118" t="str">
            <v>Z113</v>
          </cell>
        </row>
        <row r="119">
          <cell r="A119" t="str">
            <v>Z114</v>
          </cell>
          <cell r="B119" t="str">
            <v>시멘트벽돌쌓기</v>
          </cell>
          <cell r="C119" t="str">
            <v>(1.0B)</v>
          </cell>
          <cell r="E119" t="str">
            <v>천매</v>
          </cell>
          <cell r="F119">
            <v>163777</v>
          </cell>
          <cell r="H119">
            <v>158894</v>
          </cell>
          <cell r="J119">
            <v>3489</v>
          </cell>
          <cell r="L119">
            <v>1394</v>
          </cell>
        </row>
        <row r="120">
          <cell r="A120" t="str">
            <v>Z115</v>
          </cell>
        </row>
        <row r="121">
          <cell r="A121" t="str">
            <v>Z116</v>
          </cell>
        </row>
        <row r="122">
          <cell r="A122" t="str">
            <v>Z117</v>
          </cell>
          <cell r="B122" t="str">
            <v>유리끼우기및닦기</v>
          </cell>
          <cell r="C122" t="str">
            <v>(목부AL3mm)</v>
          </cell>
          <cell r="E122" t="str">
            <v>㎡</v>
          </cell>
          <cell r="F122">
            <v>8252</v>
          </cell>
          <cell r="H122">
            <v>8189</v>
          </cell>
          <cell r="J122">
            <v>63</v>
          </cell>
          <cell r="L122">
            <v>0</v>
          </cell>
        </row>
        <row r="123">
          <cell r="A123" t="str">
            <v>Z118</v>
          </cell>
          <cell r="B123" t="str">
            <v>바니쉬 칠</v>
          </cell>
          <cell r="C123">
            <v>0</v>
          </cell>
          <cell r="E123" t="str">
            <v>㎡</v>
          </cell>
          <cell r="F123">
            <v>5178</v>
          </cell>
          <cell r="H123">
            <v>4497</v>
          </cell>
          <cell r="J123">
            <v>592</v>
          </cell>
          <cell r="L123">
            <v>89</v>
          </cell>
        </row>
        <row r="124">
          <cell r="A124" t="str">
            <v>Z119</v>
          </cell>
        </row>
        <row r="125">
          <cell r="A125" t="str">
            <v>Z120</v>
          </cell>
        </row>
        <row r="126">
          <cell r="A126" t="str">
            <v>Z121</v>
          </cell>
          <cell r="B126" t="str">
            <v>벽지바르기</v>
          </cell>
          <cell r="E126" t="str">
            <v>㎡</v>
          </cell>
          <cell r="F126">
            <v>5564</v>
          </cell>
          <cell r="H126">
            <v>4268</v>
          </cell>
          <cell r="J126">
            <v>1296</v>
          </cell>
          <cell r="L126">
            <v>0</v>
          </cell>
        </row>
        <row r="127">
          <cell r="A127" t="str">
            <v>Z122</v>
          </cell>
          <cell r="B127" t="str">
            <v>민속장판깔기</v>
          </cell>
          <cell r="E127" t="str">
            <v>㎡</v>
          </cell>
          <cell r="F127">
            <v>8426</v>
          </cell>
          <cell r="H127">
            <v>2525</v>
          </cell>
          <cell r="J127">
            <v>5901</v>
          </cell>
          <cell r="L127">
            <v>0</v>
          </cell>
        </row>
        <row r="128">
          <cell r="A128" t="str">
            <v>Z123</v>
          </cell>
          <cell r="B128" t="str">
            <v>모노륨깔기</v>
          </cell>
          <cell r="E128" t="str">
            <v>㎡</v>
          </cell>
          <cell r="F128">
            <v>7413</v>
          </cell>
          <cell r="H128">
            <v>1512</v>
          </cell>
          <cell r="J128">
            <v>5901</v>
          </cell>
          <cell r="L128">
            <v>0</v>
          </cell>
        </row>
        <row r="129">
          <cell r="A129" t="str">
            <v>Z124</v>
          </cell>
          <cell r="B129" t="str">
            <v>발포천정지바르기</v>
          </cell>
          <cell r="E129" t="str">
            <v>㎡</v>
          </cell>
          <cell r="F129">
            <v>5192</v>
          </cell>
          <cell r="H129">
            <v>4268</v>
          </cell>
          <cell r="J129">
            <v>924</v>
          </cell>
          <cell r="L129">
            <v>0</v>
          </cell>
        </row>
        <row r="130">
          <cell r="A130" t="str">
            <v>Z125</v>
          </cell>
          <cell r="B130" t="str">
            <v>천정지바르기</v>
          </cell>
          <cell r="E130" t="str">
            <v>㎡</v>
          </cell>
          <cell r="F130">
            <v>6846</v>
          </cell>
          <cell r="H130">
            <v>5550</v>
          </cell>
          <cell r="J130">
            <v>1296</v>
          </cell>
          <cell r="L130">
            <v>0</v>
          </cell>
        </row>
        <row r="131">
          <cell r="A131" t="str">
            <v>Z126</v>
          </cell>
          <cell r="B131" t="str">
            <v>합판벽체붙이기</v>
          </cell>
          <cell r="E131" t="str">
            <v>㎡</v>
          </cell>
          <cell r="F131">
            <v>11630</v>
          </cell>
          <cell r="H131">
            <v>5944</v>
          </cell>
          <cell r="J131">
            <v>5686</v>
          </cell>
          <cell r="L131">
            <v>0</v>
          </cell>
        </row>
        <row r="132">
          <cell r="A132" t="str">
            <v>Z127</v>
          </cell>
        </row>
        <row r="133">
          <cell r="A133" t="str">
            <v>Z128</v>
          </cell>
        </row>
        <row r="134">
          <cell r="A134" t="str">
            <v>Z129</v>
          </cell>
          <cell r="B134" t="str">
            <v>유리끼우기및닦기</v>
          </cell>
          <cell r="C134" t="str">
            <v>(AL3mm)</v>
          </cell>
          <cell r="E134" t="str">
            <v>㎡</v>
          </cell>
          <cell r="F134">
            <v>9403</v>
          </cell>
          <cell r="H134">
            <v>9340</v>
          </cell>
          <cell r="J134">
            <v>63</v>
          </cell>
          <cell r="L134">
            <v>0</v>
          </cell>
        </row>
        <row r="135">
          <cell r="A135" t="str">
            <v>Z130</v>
          </cell>
        </row>
        <row r="136">
          <cell r="A136" t="str">
            <v>Z131</v>
          </cell>
        </row>
        <row r="137">
          <cell r="A137" t="str">
            <v>Z132</v>
          </cell>
          <cell r="B137" t="str">
            <v xml:space="preserve">1/WD </v>
          </cell>
          <cell r="C137" t="str">
            <v>(W1.0m x H2.1m)</v>
          </cell>
          <cell r="E137" t="str">
            <v>개소</v>
          </cell>
          <cell r="F137">
            <v>248391</v>
          </cell>
          <cell r="H137">
            <v>180699</v>
          </cell>
          <cell r="J137">
            <v>67692</v>
          </cell>
          <cell r="L137">
            <v>0</v>
          </cell>
        </row>
        <row r="138">
          <cell r="A138" t="str">
            <v>Z133</v>
          </cell>
          <cell r="B138" t="str">
            <v xml:space="preserve">2/WD </v>
          </cell>
          <cell r="C138" t="str">
            <v>(W1.0m x H2.1m)</v>
          </cell>
          <cell r="E138" t="str">
            <v>개소</v>
          </cell>
          <cell r="F138">
            <v>221759</v>
          </cell>
          <cell r="H138">
            <v>133966</v>
          </cell>
          <cell r="J138">
            <v>87793</v>
          </cell>
          <cell r="L138">
            <v>0</v>
          </cell>
        </row>
        <row r="139">
          <cell r="A139" t="str">
            <v>Z134</v>
          </cell>
          <cell r="B139" t="str">
            <v xml:space="preserve">3/WD </v>
          </cell>
          <cell r="C139" t="str">
            <v>(W0.9m x H2.1m)</v>
          </cell>
          <cell r="E139" t="str">
            <v>개소</v>
          </cell>
          <cell r="F139">
            <v>200824</v>
          </cell>
          <cell r="H139">
            <v>119012</v>
          </cell>
          <cell r="J139">
            <v>81812</v>
          </cell>
          <cell r="L139">
            <v>0</v>
          </cell>
        </row>
        <row r="140">
          <cell r="A140" t="str">
            <v>Z135</v>
          </cell>
          <cell r="B140" t="str">
            <v xml:space="preserve">4/WD </v>
          </cell>
          <cell r="C140" t="str">
            <v>(W2.7m x H2.1m)</v>
          </cell>
          <cell r="E140" t="str">
            <v>개소</v>
          </cell>
          <cell r="F140">
            <v>697380</v>
          </cell>
          <cell r="H140">
            <v>529635</v>
          </cell>
          <cell r="J140">
            <v>167745</v>
          </cell>
          <cell r="L140">
            <v>0</v>
          </cell>
        </row>
        <row r="141">
          <cell r="A141" t="str">
            <v>Z136</v>
          </cell>
          <cell r="B141" t="str">
            <v>1/WW</v>
          </cell>
          <cell r="C141" t="str">
            <v>사택</v>
          </cell>
          <cell r="E141" t="str">
            <v>개소</v>
          </cell>
          <cell r="F141">
            <v>91918</v>
          </cell>
          <cell r="H141">
            <v>76018</v>
          </cell>
          <cell r="J141">
            <v>15900</v>
          </cell>
          <cell r="L141">
            <v>0</v>
          </cell>
        </row>
        <row r="142">
          <cell r="A142" t="str">
            <v>Z137</v>
          </cell>
          <cell r="B142" t="str">
            <v>2/WW</v>
          </cell>
          <cell r="C142" t="str">
            <v>사택</v>
          </cell>
          <cell r="E142" t="str">
            <v>개소</v>
          </cell>
          <cell r="F142">
            <v>60330</v>
          </cell>
          <cell r="H142">
            <v>47355</v>
          </cell>
          <cell r="J142">
            <v>12975</v>
          </cell>
          <cell r="L142">
            <v>0</v>
          </cell>
        </row>
        <row r="143">
          <cell r="A143" t="str">
            <v>Z138</v>
          </cell>
          <cell r="B143" t="str">
            <v>3/WW</v>
          </cell>
          <cell r="C143" t="str">
            <v>사택</v>
          </cell>
          <cell r="E143" t="str">
            <v>개소</v>
          </cell>
          <cell r="F143">
            <v>27958</v>
          </cell>
          <cell r="H143">
            <v>19066</v>
          </cell>
          <cell r="J143">
            <v>8892</v>
          </cell>
          <cell r="L143">
            <v>0</v>
          </cell>
        </row>
        <row r="144">
          <cell r="A144" t="str">
            <v>Z139</v>
          </cell>
          <cell r="B144" t="str">
            <v>4/WW</v>
          </cell>
          <cell r="C144" t="str">
            <v>사택</v>
          </cell>
          <cell r="E144" t="str">
            <v>개소</v>
          </cell>
          <cell r="F144">
            <v>22146</v>
          </cell>
          <cell r="H144">
            <v>14331</v>
          </cell>
          <cell r="J144">
            <v>7815</v>
          </cell>
          <cell r="L144">
            <v>0</v>
          </cell>
        </row>
        <row r="145">
          <cell r="A145" t="str">
            <v>Z140</v>
          </cell>
          <cell r="B145" t="str">
            <v>5/WW</v>
          </cell>
          <cell r="C145" t="str">
            <v>사택</v>
          </cell>
          <cell r="E145" t="str">
            <v>개소</v>
          </cell>
          <cell r="F145">
            <v>18621</v>
          </cell>
          <cell r="H145">
            <v>12711</v>
          </cell>
          <cell r="J145">
            <v>5910</v>
          </cell>
          <cell r="L145">
            <v>0</v>
          </cell>
        </row>
        <row r="146">
          <cell r="A146" t="str">
            <v>Z141</v>
          </cell>
          <cell r="B146" t="str">
            <v>6/WW</v>
          </cell>
          <cell r="C146" t="str">
            <v>사택</v>
          </cell>
          <cell r="E146" t="str">
            <v>개소</v>
          </cell>
          <cell r="F146">
            <v>33754</v>
          </cell>
          <cell r="H146">
            <v>28039</v>
          </cell>
          <cell r="J146">
            <v>5715</v>
          </cell>
          <cell r="L146">
            <v>0</v>
          </cell>
        </row>
        <row r="147">
          <cell r="A147" t="str">
            <v>Z142</v>
          </cell>
        </row>
        <row r="148">
          <cell r="A148" t="str">
            <v>Z143</v>
          </cell>
        </row>
        <row r="149">
          <cell r="A149" t="str">
            <v>Z144</v>
          </cell>
        </row>
        <row r="150">
          <cell r="A150" t="str">
            <v>Z145</v>
          </cell>
        </row>
        <row r="151">
          <cell r="A151" t="str">
            <v>Z146</v>
          </cell>
        </row>
        <row r="152">
          <cell r="A152" t="str">
            <v>Z147</v>
          </cell>
        </row>
        <row r="153">
          <cell r="A153" t="str">
            <v>Z148</v>
          </cell>
        </row>
        <row r="154">
          <cell r="A154" t="str">
            <v>Z149</v>
          </cell>
        </row>
        <row r="155">
          <cell r="A155" t="str">
            <v>Z150</v>
          </cell>
        </row>
        <row r="156">
          <cell r="A156" t="str">
            <v>Z151</v>
          </cell>
        </row>
        <row r="157">
          <cell r="A157" t="str">
            <v>Z152</v>
          </cell>
        </row>
        <row r="158">
          <cell r="A158" t="str">
            <v>Z153</v>
          </cell>
        </row>
        <row r="159">
          <cell r="A159" t="str">
            <v>Z154</v>
          </cell>
        </row>
        <row r="160">
          <cell r="A160" t="str">
            <v>Z155</v>
          </cell>
        </row>
        <row r="161">
          <cell r="A161" t="str">
            <v>Z156</v>
          </cell>
        </row>
        <row r="162">
          <cell r="A162" t="str">
            <v>Z157</v>
          </cell>
        </row>
        <row r="163">
          <cell r="A163" t="str">
            <v>Z158</v>
          </cell>
        </row>
        <row r="164">
          <cell r="A164" t="str">
            <v>Z159</v>
          </cell>
        </row>
        <row r="165">
          <cell r="A165" t="str">
            <v>Z160</v>
          </cell>
        </row>
        <row r="166">
          <cell r="A166" t="str">
            <v>Z161</v>
          </cell>
        </row>
        <row r="167">
          <cell r="A167" t="str">
            <v>Z162</v>
          </cell>
        </row>
        <row r="168">
          <cell r="A168" t="str">
            <v>Z163</v>
          </cell>
        </row>
        <row r="169">
          <cell r="A169" t="str">
            <v>Z164</v>
          </cell>
        </row>
        <row r="170">
          <cell r="A170" t="str">
            <v>Z165</v>
          </cell>
        </row>
        <row r="171">
          <cell r="A171" t="str">
            <v>Z166</v>
          </cell>
        </row>
        <row r="172">
          <cell r="A172" t="str">
            <v>Z167</v>
          </cell>
        </row>
        <row r="173">
          <cell r="A173" t="str">
            <v>Z168</v>
          </cell>
        </row>
        <row r="174">
          <cell r="A174" t="str">
            <v>Z169</v>
          </cell>
        </row>
        <row r="175">
          <cell r="A175" t="str">
            <v>Z170</v>
          </cell>
        </row>
        <row r="176">
          <cell r="A176" t="str">
            <v>Z171</v>
          </cell>
        </row>
        <row r="177">
          <cell r="A177" t="str">
            <v>Z172</v>
          </cell>
        </row>
        <row r="178">
          <cell r="A178" t="str">
            <v>Z173</v>
          </cell>
        </row>
        <row r="179">
          <cell r="A179" t="str">
            <v>Z174</v>
          </cell>
        </row>
      </sheetData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조서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8.PILE  (돌출)"/>
      <sheetName val="1SGATE97"/>
      <sheetName val="단위가격"/>
      <sheetName val="정지집계"/>
      <sheetName val="일위대가목차"/>
      <sheetName val="노임단가"/>
      <sheetName val="ABUT수량-A1"/>
      <sheetName val="DATE"/>
      <sheetName val="국공유지및사유지"/>
      <sheetName val="가공비"/>
    </sheetNames>
    <sheetDataSet>
      <sheetData sheetId="0"/>
      <sheetData sheetId="1" refreshError="1"/>
      <sheetData sheetId="2" refreshError="1"/>
      <sheetData sheetId="3" refreshError="1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4" refreshError="1"/>
      <sheetData sheetId="5" refreshError="1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6" refreshError="1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7" refreshError="1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가설공사비"/>
      <sheetName val="도로구조공사비"/>
      <sheetName val="도로토공공사비"/>
      <sheetName val="여수토공사비"/>
      <sheetName val="데이타"/>
      <sheetName val="식재인부"/>
      <sheetName val="내역"/>
      <sheetName val="단가비교표"/>
      <sheetName val="산출내역"/>
      <sheetName val="수원공매수"/>
      <sheetName val="총괄표"/>
      <sheetName val="공사개요"/>
      <sheetName val="별표집계"/>
      <sheetName val="INPUT"/>
      <sheetName val="간지"/>
      <sheetName val="2000년1차"/>
      <sheetName val="Sheet2"/>
      <sheetName val="단가"/>
      <sheetName val="시설물일위"/>
      <sheetName val="DANGA"/>
      <sheetName val="공사비~1"/>
      <sheetName val="200"/>
      <sheetName val="2000전체분"/>
      <sheetName val="가격조사서"/>
      <sheetName val="재정비직인"/>
      <sheetName val="재정비내역"/>
      <sheetName val="지적고시내역"/>
      <sheetName val="우수공"/>
      <sheetName val="작성"/>
      <sheetName val="노임단가"/>
      <sheetName val="SG"/>
      <sheetName val="평가내역"/>
      <sheetName val="2원료가나다."/>
      <sheetName val="위치조서"/>
      <sheetName val="부안일위"/>
      <sheetName val="E.P.T수량산출서"/>
      <sheetName val="수량산출"/>
      <sheetName val="일위대가단가표"/>
      <sheetName val="실행철강하도"/>
      <sheetName val="하남내역"/>
      <sheetName val="DATE"/>
      <sheetName val="가시설"/>
      <sheetName val="Sheet1 (2)"/>
      <sheetName val="내역서"/>
      <sheetName val="계화총괄"/>
      <sheetName val="단가일람표"/>
      <sheetName val="데리네이타현황"/>
      <sheetName val="2000시행총괄"/>
      <sheetName val="청하배수"/>
      <sheetName val="총재료집계(보)"/>
      <sheetName val="제출내역 (2)"/>
      <sheetName val="3.하중산정4.지지력"/>
      <sheetName val="공내역"/>
      <sheetName val="수목데이타"/>
      <sheetName val="POOM_MOTO"/>
      <sheetName val="POOM_MOTO2"/>
      <sheetName val="사  업  비  수  지  예  산  서"/>
      <sheetName val="날개벽"/>
      <sheetName val="암거단위"/>
      <sheetName val="포장재료집계표"/>
      <sheetName val="포장면적산출"/>
      <sheetName val="포장수량집계"/>
      <sheetName val="AS포장복구 "/>
      <sheetName val="산출근거"/>
      <sheetName val="1공구"/>
      <sheetName val="2공구산출내역"/>
      <sheetName val="저"/>
      <sheetName val="직노"/>
      <sheetName val="노무,재료"/>
      <sheetName val="시험물량산출"/>
      <sheetName val="충주"/>
      <sheetName val="설계개요"/>
      <sheetName val="설계예산2"/>
      <sheetName val="입찰"/>
      <sheetName val="현경"/>
      <sheetName val="집계표"/>
      <sheetName val="설비내역서"/>
      <sheetName val="건축내역서"/>
      <sheetName val="전기내역서"/>
      <sheetName val="98NS-N"/>
      <sheetName val="자료"/>
      <sheetName val="금액결정"/>
      <sheetName val="가도공"/>
      <sheetName val="COPING"/>
      <sheetName val="일위대가목차"/>
      <sheetName val="개거총"/>
      <sheetName val="000000"/>
      <sheetName val="문학간접"/>
      <sheetName val="우각부보강"/>
      <sheetName val="연결임시"/>
      <sheetName val="단가결정"/>
      <sheetName val="내역아"/>
      <sheetName val="울타리"/>
      <sheetName val="기계경비(시간당)"/>
      <sheetName val="램머"/>
      <sheetName val="조달청적격심사"/>
      <sheetName val="도면명"/>
      <sheetName val="여과지동"/>
      <sheetName val="기초자료"/>
      <sheetName val="백호우계수"/>
      <sheetName val="약품공급2"/>
      <sheetName val="소야공정계획표"/>
      <sheetName val="BID"/>
      <sheetName val="기준표"/>
      <sheetName val="보호공"/>
      <sheetName val="자단"/>
      <sheetName val="노임(1차)"/>
      <sheetName val="구조물공"/>
      <sheetName val="원가계산서"/>
      <sheetName val="토목내역"/>
      <sheetName val="수토공단위당"/>
      <sheetName val="설비"/>
      <sheetName val="수문일1"/>
      <sheetName val="평교-내역"/>
      <sheetName val="물집"/>
      <sheetName val="구조물철거타공정이월"/>
      <sheetName val="집수정(600-700)"/>
      <sheetName val="VXXXXX"/>
      <sheetName val="재"/>
      <sheetName val="부2"/>
      <sheetName val="MOTOR"/>
      <sheetName val="부안변전"/>
      <sheetName val="G-IL"/>
      <sheetName val="BU"/>
      <sheetName val="IL"/>
      <sheetName val="EQ-R1"/>
      <sheetName val="현장관리비 산출내역"/>
      <sheetName val="몰탈재료산출"/>
      <sheetName val="흥해좌대"/>
      <sheetName val="로선구조"/>
      <sheetName val="가공비"/>
      <sheetName val="철집"/>
      <sheetName val="노임"/>
      <sheetName val="부대공"/>
      <sheetName val="방호벽"/>
      <sheetName val="교통표지"/>
      <sheetName val="낙석방지책"/>
      <sheetName val="구천"/>
      <sheetName val="단가 및 재료비"/>
      <sheetName val="단가산출2"/>
      <sheetName val="일위대가"/>
      <sheetName val="중기사용료산출근거"/>
      <sheetName val="관공일위대가"/>
      <sheetName val="맨홀기준"/>
      <sheetName val="단가산출1"/>
      <sheetName val="사통"/>
      <sheetName val="터파기및재료"/>
      <sheetName val="준공정산"/>
      <sheetName val="CAL"/>
      <sheetName val="J01"/>
      <sheetName val="정부노임단가"/>
      <sheetName val="106C0300"/>
      <sheetName val="덕전리"/>
      <sheetName val="제수변 수량집계표(보통)"/>
      <sheetName val="금액내역서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약품설비"/>
      <sheetName val="기기리스트"/>
      <sheetName val="교각계산"/>
      <sheetName val="#REF"/>
      <sheetName val="준검 내역서"/>
      <sheetName val="대창(함평)"/>
      <sheetName val="대창(장성)"/>
      <sheetName val="대창(함평)-창열"/>
      <sheetName val="TOTAL_BOQ"/>
      <sheetName val="상부집계표"/>
      <sheetName val="설계예산서"/>
      <sheetName val="보고서"/>
      <sheetName val="일반문틀 설치"/>
      <sheetName val="스텐문틀설치"/>
      <sheetName val="샌딩 에폭시 도장"/>
      <sheetName val="총괄내역서"/>
      <sheetName val="기초일위"/>
      <sheetName val="건축-물가변동"/>
      <sheetName val="아스콘추가포장"/>
      <sheetName val="토사(PE)"/>
      <sheetName val="내역서당초"/>
      <sheetName val="JUCKEYK"/>
      <sheetName val="2000.11월설계내역"/>
      <sheetName val="공사비예산서(토목분)"/>
      <sheetName val="1,2공구원가계산서"/>
      <sheetName val="1공구산출내역서"/>
      <sheetName val="입력시트"/>
      <sheetName val="유동표"/>
      <sheetName val="배수공"/>
      <sheetName val="기본단가"/>
      <sheetName val="인건비단가"/>
      <sheetName val="기자재비"/>
      <sheetName val="70%"/>
      <sheetName val="횡 연장"/>
      <sheetName val="기구조직"/>
      <sheetName val="공구원가계산"/>
      <sheetName val="설명"/>
      <sheetName val="단위중량"/>
      <sheetName val="ITEM"/>
      <sheetName val="단위수량"/>
      <sheetName val="1차증가원가계산"/>
      <sheetName val="ilch"/>
      <sheetName val="중기조종사 단위단가"/>
      <sheetName val="총괄서"/>
      <sheetName val="Y-WORK"/>
    </sheetNames>
    <sheetDataSet>
      <sheetData sheetId="0" refreshError="1"/>
      <sheetData sheetId="1">
        <row r="18">
          <cell r="H18">
            <v>16903544</v>
          </cell>
        </row>
      </sheetData>
      <sheetData sheetId="2">
        <row r="18">
          <cell r="H18">
            <v>112946630</v>
          </cell>
        </row>
      </sheetData>
      <sheetData sheetId="3" refreshError="1">
        <row r="18">
          <cell r="H18">
            <v>184598442</v>
          </cell>
        </row>
        <row r="43">
          <cell r="H43">
            <v>99765673</v>
          </cell>
          <cell r="J43">
            <v>13399056</v>
          </cell>
          <cell r="L43">
            <v>3012071</v>
          </cell>
        </row>
      </sheetData>
      <sheetData sheetId="4" refreshError="1">
        <row r="18">
          <cell r="H18">
            <v>790719</v>
          </cell>
        </row>
        <row r="19">
          <cell r="H19">
            <v>41976332</v>
          </cell>
          <cell r="J19">
            <v>11195289</v>
          </cell>
          <cell r="L19">
            <v>18043360</v>
          </cell>
        </row>
      </sheetData>
      <sheetData sheetId="5" refreshError="1">
        <row r="18">
          <cell r="H18">
            <v>184598442</v>
          </cell>
        </row>
        <row r="43">
          <cell r="H43">
            <v>232948328</v>
          </cell>
          <cell r="J43">
            <v>120938147</v>
          </cell>
          <cell r="L43">
            <v>120086340</v>
          </cell>
        </row>
      </sheetData>
      <sheetData sheetId="6" refreshError="1">
        <row r="18">
          <cell r="H18">
            <v>184598442</v>
          </cell>
        </row>
        <row r="64">
          <cell r="H64">
            <v>134232852</v>
          </cell>
          <cell r="J64">
            <v>25428465</v>
          </cell>
          <cell r="L64">
            <v>9561854</v>
          </cell>
        </row>
      </sheetData>
      <sheetData sheetId="7" refreshError="1">
        <row r="18">
          <cell r="H18">
            <v>790719</v>
          </cell>
        </row>
        <row r="23">
          <cell r="H23">
            <v>8667673</v>
          </cell>
          <cell r="J23">
            <v>5815436</v>
          </cell>
          <cell r="L23">
            <v>1340451</v>
          </cell>
        </row>
      </sheetData>
      <sheetData sheetId="8">
        <row r="18">
          <cell r="H18">
            <v>285494591</v>
          </cell>
        </row>
      </sheetData>
      <sheetData sheetId="9">
        <row r="18">
          <cell r="H18">
            <v>184598442</v>
          </cell>
        </row>
      </sheetData>
      <sheetData sheetId="10" refreshError="1">
        <row r="18">
          <cell r="H18">
            <v>184598442</v>
          </cell>
          <cell r="J18">
            <v>21386313</v>
          </cell>
          <cell r="L18">
            <v>8942798</v>
          </cell>
        </row>
      </sheetData>
      <sheetData sheetId="11" refreshError="1">
        <row r="18">
          <cell r="H18">
            <v>285494591</v>
          </cell>
        </row>
        <row r="22">
          <cell r="H22">
            <v>186402330.40000001</v>
          </cell>
          <cell r="J22">
            <v>28890680.5</v>
          </cell>
          <cell r="L22">
            <v>1974753</v>
          </cell>
        </row>
      </sheetData>
      <sheetData sheetId="12">
        <row r="18">
          <cell r="H18">
            <v>285494591</v>
          </cell>
        </row>
      </sheetData>
      <sheetData sheetId="13">
        <row r="18">
          <cell r="H18">
            <v>790719</v>
          </cell>
        </row>
      </sheetData>
      <sheetData sheetId="14" refreshError="1">
        <row r="18">
          <cell r="H18">
            <v>790719</v>
          </cell>
          <cell r="J18">
            <v>641498</v>
          </cell>
          <cell r="L18">
            <v>1096705</v>
          </cell>
        </row>
      </sheetData>
      <sheetData sheetId="15">
        <row r="18">
          <cell r="H18">
            <v>285494591</v>
          </cell>
        </row>
      </sheetData>
      <sheetData sheetId="16">
        <row r="23">
          <cell r="H23">
            <v>4969836</v>
          </cell>
        </row>
      </sheetData>
      <sheetData sheetId="17">
        <row r="18">
          <cell r="H18">
            <v>285494591</v>
          </cell>
        </row>
      </sheetData>
      <sheetData sheetId="18" refreshError="1">
        <row r="19">
          <cell r="H19">
            <v>41976332</v>
          </cell>
        </row>
        <row r="23">
          <cell r="H23">
            <v>4969836</v>
          </cell>
          <cell r="J23">
            <v>665893</v>
          </cell>
          <cell r="L23">
            <v>1195508</v>
          </cell>
        </row>
      </sheetData>
      <sheetData sheetId="19">
        <row r="18">
          <cell r="H18">
            <v>285494591</v>
          </cell>
        </row>
      </sheetData>
      <sheetData sheetId="20" refreshError="1">
        <row r="18">
          <cell r="H18">
            <v>285494591</v>
          </cell>
        </row>
        <row r="23">
          <cell r="H23">
            <v>0</v>
          </cell>
          <cell r="J23">
            <v>394238</v>
          </cell>
          <cell r="L23">
            <v>2536576</v>
          </cell>
        </row>
      </sheetData>
      <sheetData sheetId="21">
        <row r="43">
          <cell r="H43">
            <v>99765673</v>
          </cell>
        </row>
      </sheetData>
      <sheetData sheetId="22">
        <row r="18">
          <cell r="H18">
            <v>16903544</v>
          </cell>
        </row>
      </sheetData>
      <sheetData sheetId="23">
        <row r="43">
          <cell r="H43">
            <v>232948328</v>
          </cell>
        </row>
      </sheetData>
      <sheetData sheetId="24">
        <row r="43">
          <cell r="H43">
            <v>99765673</v>
          </cell>
        </row>
      </sheetData>
      <sheetData sheetId="25">
        <row r="19">
          <cell r="H19">
            <v>5408216</v>
          </cell>
        </row>
      </sheetData>
      <sheetData sheetId="26">
        <row r="18">
          <cell r="H18">
            <v>112946630</v>
          </cell>
        </row>
      </sheetData>
      <sheetData sheetId="27">
        <row r="19">
          <cell r="H19">
            <v>5408216</v>
          </cell>
        </row>
      </sheetData>
      <sheetData sheetId="28">
        <row r="19">
          <cell r="H19">
            <v>41976332</v>
          </cell>
        </row>
      </sheetData>
      <sheetData sheetId="29">
        <row r="18">
          <cell r="H18">
            <v>16903544</v>
          </cell>
        </row>
      </sheetData>
      <sheetData sheetId="30">
        <row r="18">
          <cell r="H18">
            <v>112946630</v>
          </cell>
        </row>
      </sheetData>
      <sheetData sheetId="31">
        <row r="18">
          <cell r="H18">
            <v>184598442</v>
          </cell>
        </row>
      </sheetData>
      <sheetData sheetId="32">
        <row r="19">
          <cell r="H19">
            <v>41976332</v>
          </cell>
        </row>
      </sheetData>
      <sheetData sheetId="33">
        <row r="18">
          <cell r="H18">
            <v>16903544</v>
          </cell>
        </row>
      </sheetData>
      <sheetData sheetId="34">
        <row r="18">
          <cell r="H18">
            <v>184598442</v>
          </cell>
        </row>
      </sheetData>
      <sheetData sheetId="35">
        <row r="18">
          <cell r="H18">
            <v>790719</v>
          </cell>
        </row>
      </sheetData>
      <sheetData sheetId="36">
        <row r="18">
          <cell r="H18">
            <v>285494591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선총"/>
      <sheetName val="용수지선토공공사비"/>
      <sheetName val="사리부설조서"/>
      <sheetName val="자재집계"/>
      <sheetName val="공사비명세서"/>
      <sheetName val="총괄"/>
      <sheetName val="개거"/>
      <sheetName val="개거(내역)"/>
      <sheetName val="개거(타설)"/>
      <sheetName val="덮개"/>
      <sheetName val="암거"/>
      <sheetName val="암거(내역)"/>
      <sheetName val="제수문"/>
      <sheetName val="제수문(내역)"/>
      <sheetName val="자료"/>
      <sheetName val="단가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0">
          <cell r="I30">
            <v>16</v>
          </cell>
          <cell r="L30">
            <v>10</v>
          </cell>
          <cell r="N30">
            <v>15</v>
          </cell>
          <cell r="P30">
            <v>0.3</v>
          </cell>
          <cell r="R30">
            <v>15.3</v>
          </cell>
          <cell r="T30">
            <v>2</v>
          </cell>
          <cell r="X30">
            <v>72.400000000000006</v>
          </cell>
          <cell r="Z30">
            <v>2.5</v>
          </cell>
          <cell r="AB30">
            <v>74.900000000000006</v>
          </cell>
          <cell r="AD30">
            <v>12</v>
          </cell>
          <cell r="AF30">
            <v>1350</v>
          </cell>
        </row>
        <row r="58">
          <cell r="L58">
            <v>20</v>
          </cell>
          <cell r="N58">
            <v>10</v>
          </cell>
          <cell r="P58">
            <v>10.5</v>
          </cell>
          <cell r="S58">
            <v>0.8</v>
          </cell>
          <cell r="U58">
            <v>58.6</v>
          </cell>
          <cell r="X58">
            <v>500.90000000000003</v>
          </cell>
          <cell r="Z58">
            <v>244.3</v>
          </cell>
          <cell r="AB58">
            <v>172.2</v>
          </cell>
          <cell r="AD58">
            <v>917</v>
          </cell>
        </row>
        <row r="59">
          <cell r="L59">
            <v>22</v>
          </cell>
          <cell r="N59">
            <v>20</v>
          </cell>
          <cell r="P59">
            <v>21</v>
          </cell>
          <cell r="S59">
            <v>1.6</v>
          </cell>
          <cell r="U59">
            <v>117.2</v>
          </cell>
          <cell r="X59">
            <v>1001.8000000000001</v>
          </cell>
          <cell r="Z59">
            <v>488.6</v>
          </cell>
          <cell r="AB59">
            <v>344.4</v>
          </cell>
          <cell r="AD59">
            <v>1835</v>
          </cell>
        </row>
        <row r="60">
          <cell r="L60">
            <v>2351</v>
          </cell>
          <cell r="N60">
            <v>10</v>
          </cell>
          <cell r="P60">
            <v>10.5</v>
          </cell>
          <cell r="S60">
            <v>0.8</v>
          </cell>
          <cell r="U60">
            <v>58.6</v>
          </cell>
          <cell r="X60">
            <v>500.90000000000003</v>
          </cell>
          <cell r="Z60">
            <v>244.3</v>
          </cell>
          <cell r="AB60">
            <v>172.2</v>
          </cell>
          <cell r="AD60">
            <v>917</v>
          </cell>
        </row>
        <row r="61">
          <cell r="L61">
            <v>25</v>
          </cell>
          <cell r="N61">
            <v>6</v>
          </cell>
          <cell r="P61">
            <v>6.3000000000000007</v>
          </cell>
          <cell r="S61">
            <v>0.48</v>
          </cell>
          <cell r="U61">
            <v>35.160000000000004</v>
          </cell>
          <cell r="X61">
            <v>300.54000000000002</v>
          </cell>
          <cell r="Z61">
            <v>146.57999999999998</v>
          </cell>
          <cell r="AB61">
            <v>103.32</v>
          </cell>
          <cell r="AD61">
            <v>550</v>
          </cell>
        </row>
        <row r="62">
          <cell r="L62">
            <v>30</v>
          </cell>
          <cell r="N62">
            <v>6</v>
          </cell>
          <cell r="P62">
            <v>6.3000000000000007</v>
          </cell>
          <cell r="S62">
            <v>0.48</v>
          </cell>
          <cell r="U62">
            <v>35.160000000000004</v>
          </cell>
          <cell r="X62">
            <v>300.54000000000002</v>
          </cell>
          <cell r="Z62">
            <v>146.57999999999998</v>
          </cell>
          <cell r="AB62">
            <v>103.32</v>
          </cell>
          <cell r="AD62">
            <v>550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거총"/>
      <sheetName val="용수지거토공공사비"/>
      <sheetName val="용수지거구조물공사비"/>
      <sheetName val="암거"/>
      <sheetName val="암거(내역)"/>
      <sheetName val="단가"/>
    </sheetNames>
    <sheetDataSet>
      <sheetData sheetId="0"/>
      <sheetData sheetId="1"/>
      <sheetData sheetId="2"/>
      <sheetData sheetId="3">
        <row r="9">
          <cell r="A9">
            <v>47</v>
          </cell>
          <cell r="B9" t="e">
            <v>#NAME?</v>
          </cell>
          <cell r="C9" t="e">
            <v>#NAME?</v>
          </cell>
          <cell r="D9" t="e">
            <v>#NAME?</v>
          </cell>
          <cell r="E9">
            <v>1.1399999999999999</v>
          </cell>
          <cell r="F9">
            <v>1.1399999999999999</v>
          </cell>
          <cell r="G9">
            <v>1.1399999999999999</v>
          </cell>
          <cell r="H9">
            <v>1.1399999999999999</v>
          </cell>
          <cell r="M9">
            <v>4.5599999999999996</v>
          </cell>
        </row>
        <row r="10">
          <cell r="A10">
            <v>50</v>
          </cell>
          <cell r="B10" t="e">
            <v>#NAME?</v>
          </cell>
          <cell r="C10" t="e">
            <v>#NAME?</v>
          </cell>
          <cell r="D10" t="e">
            <v>#NAME?</v>
          </cell>
          <cell r="E10">
            <v>8.26</v>
          </cell>
          <cell r="F10">
            <v>8.26</v>
          </cell>
          <cell r="G10">
            <v>8.26</v>
          </cell>
          <cell r="H10">
            <v>8.26</v>
          </cell>
          <cell r="M10">
            <v>33.04</v>
          </cell>
        </row>
        <row r="11">
          <cell r="A11">
            <v>146</v>
          </cell>
          <cell r="B11" t="e">
            <v>#NAME?</v>
          </cell>
          <cell r="C11" t="e">
            <v>#NAME?</v>
          </cell>
          <cell r="D11" t="e">
            <v>#NAME?</v>
          </cell>
          <cell r="E11">
            <v>32</v>
          </cell>
          <cell r="F11">
            <v>32</v>
          </cell>
          <cell r="G11">
            <v>32</v>
          </cell>
          <cell r="H11">
            <v>32</v>
          </cell>
          <cell r="M11">
            <v>128</v>
          </cell>
        </row>
        <row r="12">
          <cell r="A12">
            <v>147</v>
          </cell>
          <cell r="B12" t="e">
            <v>#NAME?</v>
          </cell>
          <cell r="C12" t="e">
            <v>#NAME?</v>
          </cell>
          <cell r="D12" t="e">
            <v>#NAME?</v>
          </cell>
          <cell r="E12">
            <v>12</v>
          </cell>
          <cell r="F12">
            <v>12</v>
          </cell>
          <cell r="G12">
            <v>12</v>
          </cell>
          <cell r="H12">
            <v>12</v>
          </cell>
          <cell r="M12">
            <v>48</v>
          </cell>
        </row>
        <row r="13">
          <cell r="A13">
            <v>14</v>
          </cell>
          <cell r="B13" t="e">
            <v>#NAME?</v>
          </cell>
          <cell r="C13" t="e">
            <v>#NAME?</v>
          </cell>
          <cell r="D13" t="e">
            <v>#NAME?</v>
          </cell>
          <cell r="E13">
            <v>44</v>
          </cell>
          <cell r="F13">
            <v>44</v>
          </cell>
          <cell r="G13">
            <v>44</v>
          </cell>
          <cell r="H13">
            <v>44</v>
          </cell>
          <cell r="M13">
            <v>176</v>
          </cell>
        </row>
        <row r="14">
          <cell r="A14">
            <v>75</v>
          </cell>
          <cell r="B14" t="e">
            <v>#NAME?</v>
          </cell>
          <cell r="C14" t="e">
            <v>#NAME?</v>
          </cell>
          <cell r="D14" t="e">
            <v>#NAME?</v>
          </cell>
          <cell r="E14">
            <v>3</v>
          </cell>
          <cell r="F14">
            <v>3</v>
          </cell>
          <cell r="G14">
            <v>2</v>
          </cell>
          <cell r="H14">
            <v>2</v>
          </cell>
          <cell r="M14">
            <v>10</v>
          </cell>
        </row>
        <row r="15">
          <cell r="A15">
            <v>5</v>
          </cell>
          <cell r="B15" t="e">
            <v>#NAME?</v>
          </cell>
          <cell r="D15" t="e">
            <v>#NAME?</v>
          </cell>
          <cell r="E15">
            <v>1.1000000000000001</v>
          </cell>
          <cell r="F15">
            <v>1.1000000000000001</v>
          </cell>
          <cell r="G15">
            <v>0.65</v>
          </cell>
          <cell r="H15">
            <v>0.65</v>
          </cell>
          <cell r="M15">
            <v>3.5</v>
          </cell>
        </row>
      </sheetData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로조직"/>
      <sheetName val="배수로조직 "/>
      <sheetName val="유역면적"/>
      <sheetName val="용수로"/>
      <sheetName val="배수로"/>
    </sheetNames>
    <sheetDataSet>
      <sheetData sheetId="0">
        <row r="1">
          <cell r="Z1">
            <v>2E-3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면별연장"/>
      <sheetName val="수리계산표"/>
      <sheetName val="수리계산결과표"/>
      <sheetName val="관로조직표"/>
      <sheetName val="분수공별 면적"/>
    </sheetNames>
    <sheetDataSet>
      <sheetData sheetId="0" refreshError="1"/>
      <sheetData sheetId="1" refreshError="1">
        <row r="2">
          <cell r="A2" t="str">
            <v>노선명</v>
          </cell>
          <cell r="B2" t="str">
            <v>단면별 연장 (m)</v>
          </cell>
        </row>
        <row r="3">
          <cell r="B3" t="str">
            <v>총</v>
          </cell>
          <cell r="C3">
            <v>50</v>
          </cell>
          <cell r="D3">
            <v>75</v>
          </cell>
          <cell r="E3">
            <v>100</v>
          </cell>
          <cell r="F3">
            <v>150</v>
          </cell>
        </row>
        <row r="4">
          <cell r="A4">
            <v>1</v>
          </cell>
          <cell r="B4">
            <v>2320</v>
          </cell>
          <cell r="C4">
            <v>454</v>
          </cell>
          <cell r="D4">
            <v>177</v>
          </cell>
          <cell r="E4">
            <v>427</v>
          </cell>
          <cell r="F4">
            <v>1262</v>
          </cell>
        </row>
        <row r="5">
          <cell r="A5">
            <v>11</v>
          </cell>
          <cell r="B5">
            <v>320</v>
          </cell>
          <cell r="C5">
            <v>320</v>
          </cell>
          <cell r="D5">
            <v>0</v>
          </cell>
          <cell r="E5">
            <v>0</v>
          </cell>
          <cell r="F5">
            <v>0</v>
          </cell>
        </row>
        <row r="6">
          <cell r="A6">
            <v>12</v>
          </cell>
          <cell r="B6">
            <v>125</v>
          </cell>
          <cell r="C6">
            <v>125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13</v>
          </cell>
          <cell r="B7">
            <v>289</v>
          </cell>
          <cell r="C7">
            <v>289</v>
          </cell>
          <cell r="D7">
            <v>0</v>
          </cell>
          <cell r="E7">
            <v>0</v>
          </cell>
          <cell r="F7">
            <v>0</v>
          </cell>
        </row>
        <row r="8">
          <cell r="A8">
            <v>14</v>
          </cell>
          <cell r="B8">
            <v>512</v>
          </cell>
          <cell r="C8">
            <v>436</v>
          </cell>
          <cell r="D8">
            <v>76</v>
          </cell>
          <cell r="E8">
            <v>0</v>
          </cell>
          <cell r="F8">
            <v>0</v>
          </cell>
        </row>
        <row r="9">
          <cell r="A9">
            <v>15</v>
          </cell>
          <cell r="B9">
            <v>175</v>
          </cell>
          <cell r="C9">
            <v>175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16</v>
          </cell>
          <cell r="B10">
            <v>281</v>
          </cell>
          <cell r="C10">
            <v>0</v>
          </cell>
          <cell r="D10">
            <v>150</v>
          </cell>
          <cell r="E10">
            <v>131</v>
          </cell>
          <cell r="F10">
            <v>0</v>
          </cell>
        </row>
        <row r="11">
          <cell r="A11">
            <v>17</v>
          </cell>
          <cell r="B11">
            <v>202</v>
          </cell>
          <cell r="C11">
            <v>202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18</v>
          </cell>
          <cell r="B12">
            <v>322</v>
          </cell>
          <cell r="C12">
            <v>322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181</v>
          </cell>
          <cell r="B13">
            <v>287</v>
          </cell>
          <cell r="C13">
            <v>287</v>
          </cell>
          <cell r="D13">
            <v>0</v>
          </cell>
          <cell r="E13">
            <v>0</v>
          </cell>
          <cell r="F13">
            <v>0</v>
          </cell>
        </row>
        <row r="14">
          <cell r="A14">
            <v>2</v>
          </cell>
          <cell r="B14">
            <v>1487</v>
          </cell>
          <cell r="C14">
            <v>304</v>
          </cell>
          <cell r="D14">
            <v>227</v>
          </cell>
          <cell r="E14">
            <v>728</v>
          </cell>
          <cell r="F14">
            <v>228</v>
          </cell>
        </row>
        <row r="15">
          <cell r="A15">
            <v>21</v>
          </cell>
          <cell r="B15">
            <v>21</v>
          </cell>
          <cell r="C15">
            <v>21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22</v>
          </cell>
          <cell r="B16">
            <v>904</v>
          </cell>
          <cell r="C16">
            <v>377</v>
          </cell>
          <cell r="D16">
            <v>527</v>
          </cell>
          <cell r="E16">
            <v>0</v>
          </cell>
          <cell r="F16">
            <v>0</v>
          </cell>
        </row>
        <row r="17">
          <cell r="A17">
            <v>23</v>
          </cell>
          <cell r="B17">
            <v>42</v>
          </cell>
          <cell r="C17">
            <v>42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24</v>
          </cell>
          <cell r="B18">
            <v>86</v>
          </cell>
          <cell r="C18">
            <v>86</v>
          </cell>
          <cell r="D18">
            <v>0</v>
          </cell>
          <cell r="E18">
            <v>0</v>
          </cell>
          <cell r="F18">
            <v>0</v>
          </cell>
        </row>
        <row r="19">
          <cell r="A19">
            <v>25</v>
          </cell>
          <cell r="B19">
            <v>98</v>
          </cell>
          <cell r="C19">
            <v>98</v>
          </cell>
          <cell r="D19">
            <v>0</v>
          </cell>
          <cell r="E19">
            <v>0</v>
          </cell>
          <cell r="F19">
            <v>0</v>
          </cell>
        </row>
        <row r="20">
          <cell r="A20">
            <v>26</v>
          </cell>
          <cell r="B20">
            <v>120</v>
          </cell>
          <cell r="C20">
            <v>120</v>
          </cell>
          <cell r="D20">
            <v>0</v>
          </cell>
          <cell r="E20">
            <v>0</v>
          </cell>
          <cell r="F20">
            <v>0</v>
          </cell>
        </row>
        <row r="21">
          <cell r="A21">
            <v>27</v>
          </cell>
          <cell r="B21">
            <v>225</v>
          </cell>
          <cell r="C21">
            <v>225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28</v>
          </cell>
          <cell r="B22">
            <v>154</v>
          </cell>
          <cell r="C22">
            <v>154</v>
          </cell>
          <cell r="D22">
            <v>0</v>
          </cell>
          <cell r="E22">
            <v>0</v>
          </cell>
          <cell r="F22">
            <v>0</v>
          </cell>
        </row>
        <row r="23">
          <cell r="A23">
            <v>281</v>
          </cell>
          <cell r="B23">
            <v>95</v>
          </cell>
          <cell r="C23">
            <v>95</v>
          </cell>
          <cell r="D23">
            <v>0</v>
          </cell>
          <cell r="E23">
            <v>0</v>
          </cell>
          <cell r="F23">
            <v>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거총"/>
      <sheetName val="용수지거토공공사비"/>
      <sheetName val="자재집계"/>
      <sheetName val="공사비명세서"/>
      <sheetName val="총괄"/>
      <sheetName val="개거"/>
      <sheetName val="개거(내역)"/>
      <sheetName val="덮개"/>
      <sheetName val="암거"/>
      <sheetName val="암거(내역)"/>
      <sheetName val="분수관"/>
      <sheetName val="분수관(내역)"/>
      <sheetName val="급수관"/>
      <sheetName val="급수관(내역)"/>
      <sheetName val="유말공"/>
      <sheetName val="유말공(내역)"/>
      <sheetName val="자료"/>
      <sheetName val="단가일람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>
        <row r="2">
          <cell r="P2" t="str">
            <v>관경</v>
          </cell>
          <cell r="Q2" t="str">
            <v>h1</v>
          </cell>
          <cell r="R2" t="str">
            <v>h2</v>
          </cell>
          <cell r="S2" t="str">
            <v>b1</v>
          </cell>
          <cell r="T2" t="str">
            <v>b2</v>
          </cell>
          <cell r="U2" t="str">
            <v>철근(D10)</v>
          </cell>
          <cell r="V2" t="str">
            <v>철근(D13)</v>
          </cell>
        </row>
        <row r="3">
          <cell r="P3">
            <v>0.6</v>
          </cell>
          <cell r="Q3">
            <v>1.2</v>
          </cell>
          <cell r="R3">
            <v>0.89999999999999991</v>
          </cell>
          <cell r="S3">
            <v>0.2</v>
          </cell>
          <cell r="T3">
            <v>0.5</v>
          </cell>
          <cell r="U3">
            <v>31</v>
          </cell>
          <cell r="V3">
            <v>11</v>
          </cell>
        </row>
        <row r="4">
          <cell r="P4">
            <v>0.7</v>
          </cell>
          <cell r="Q4">
            <v>1.2999999999999998</v>
          </cell>
          <cell r="R4">
            <v>1</v>
          </cell>
          <cell r="S4">
            <v>0.2</v>
          </cell>
          <cell r="T4">
            <v>0.5</v>
          </cell>
          <cell r="U4">
            <v>32</v>
          </cell>
          <cell r="V4">
            <v>12</v>
          </cell>
        </row>
        <row r="5">
          <cell r="P5">
            <v>0.8</v>
          </cell>
          <cell r="Q5">
            <v>1.4</v>
          </cell>
          <cell r="R5">
            <v>1.1000000000000001</v>
          </cell>
          <cell r="S5">
            <v>0.2</v>
          </cell>
          <cell r="T5">
            <v>0.5</v>
          </cell>
        </row>
        <row r="6">
          <cell r="P6">
            <v>0.9</v>
          </cell>
          <cell r="Q6">
            <v>1.5</v>
          </cell>
          <cell r="R6">
            <v>1.2</v>
          </cell>
          <cell r="S6">
            <v>0.2</v>
          </cell>
          <cell r="T6">
            <v>0.5</v>
          </cell>
        </row>
        <row r="7">
          <cell r="P7">
            <v>1</v>
          </cell>
          <cell r="Q7">
            <v>1.6</v>
          </cell>
          <cell r="R7">
            <v>1.3</v>
          </cell>
          <cell r="S7">
            <v>0.2</v>
          </cell>
          <cell r="T7">
            <v>0.5</v>
          </cell>
          <cell r="U7">
            <v>54</v>
          </cell>
          <cell r="V7">
            <v>24</v>
          </cell>
        </row>
      </sheetData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공통공사비"/>
      <sheetName val="경상비"/>
      <sheetName val="직원급료"/>
      <sheetName val="직원소요"/>
      <sheetName val="안전관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Sheet1"/>
      <sheetName val="Sheet2"/>
      <sheetName val="Sheet3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계화총괄"/>
      <sheetName val="계화배수(3대)"/>
      <sheetName val="당초수문"/>
      <sheetName val="세부내역"/>
      <sheetName val="보증수수료산출"/>
      <sheetName val="1.취수장"/>
      <sheetName val="재료"/>
      <sheetName val="발주내역"/>
      <sheetName val="2000년1차"/>
      <sheetName val="철근량"/>
      <sheetName val="지급자재"/>
      <sheetName val="단가산출"/>
      <sheetName val="2000전체분"/>
      <sheetName val="DANGA"/>
      <sheetName val="입상내역"/>
      <sheetName val="부대내역"/>
      <sheetName val="내역서 제출"/>
      <sheetName val="조명율표"/>
      <sheetName val="영창26"/>
      <sheetName val="단가"/>
      <sheetName val="단가표"/>
      <sheetName val="총공사내역서"/>
      <sheetName val="입찰안"/>
      <sheetName val="공종번호"/>
      <sheetName val="단가비교표_공통1"/>
      <sheetName val="수토공단위당"/>
      <sheetName val="4. 주형설계"/>
      <sheetName val="#REF"/>
      <sheetName val="내역"/>
      <sheetName val="특별땅고르기"/>
      <sheetName val="암거단위"/>
      <sheetName val="기계총괄표"/>
      <sheetName val="설계기준"/>
      <sheetName val="내역1"/>
      <sheetName val="구천"/>
      <sheetName val="청곡개거재료계산"/>
      <sheetName val="한천간선"/>
      <sheetName val="한천지선"/>
      <sheetName val="BID"/>
      <sheetName val="안양1공구_건축"/>
      <sheetName val="물가시세"/>
      <sheetName val="노임단가"/>
      <sheetName val="별표 "/>
      <sheetName val="자료"/>
      <sheetName val="실행철강하도"/>
      <sheetName val="포장공"/>
      <sheetName val="데이타"/>
      <sheetName val="식재인부"/>
      <sheetName val="데리네이타현황"/>
      <sheetName val="원가"/>
      <sheetName val="우수관매설및 우수받이"/>
      <sheetName val="바닥판"/>
      <sheetName val="입력DATA"/>
      <sheetName val="N賃率-職"/>
      <sheetName val="터파기및재료"/>
      <sheetName val="주천문화"/>
      <sheetName val="16-1"/>
      <sheetName val="내역서"/>
      <sheetName val="S0"/>
      <sheetName val="청곡간선입력"/>
      <sheetName val="자재일람"/>
      <sheetName val="조경일람"/>
      <sheetName val="청하배수"/>
      <sheetName val="0"/>
      <sheetName val="신항수로관조서"/>
      <sheetName val="신항용수로집계"/>
      <sheetName val="중기"/>
      <sheetName val="1,2공구원가계산서"/>
      <sheetName val="2공구산출내역"/>
      <sheetName val="1공구산출내역서"/>
      <sheetName val="간접1"/>
      <sheetName val="LAB"/>
      <sheetName val="밸브설치"/>
      <sheetName val="연결임시"/>
      <sheetName val="#3_일위대가목록"/>
      <sheetName val="Customer Databas"/>
      <sheetName val="대포2교접속"/>
      <sheetName val="천방교접속"/>
      <sheetName val="시험물량산출"/>
      <sheetName val="98NS-N"/>
      <sheetName val="직원자료입력"/>
      <sheetName val="건축내역"/>
      <sheetName val="Macro1"/>
      <sheetName val="설계개요"/>
      <sheetName val="중기운반자재총(구조물)"/>
      <sheetName val="99년하반기"/>
      <sheetName val="Input"/>
      <sheetName val="남양내역"/>
      <sheetName val="총괄내역서"/>
      <sheetName val="차액보증"/>
      <sheetName val="DATE"/>
      <sheetName val="주beam"/>
      <sheetName val="공사착공계"/>
      <sheetName val="토공총"/>
      <sheetName val="수리계산"/>
      <sheetName val="단가일람"/>
      <sheetName val="산수배수"/>
      <sheetName val="ES조서출력하기"/>
      <sheetName val="계약내력"/>
      <sheetName val="총공사비"/>
      <sheetName val="기초단가"/>
      <sheetName val="세골재  T2 변경 현황"/>
      <sheetName val="fax견적_(2)"/>
      <sheetName val="1_취수장"/>
      <sheetName val="설치중량_"/>
      <sheetName val="수문일위_"/>
      <sheetName val="개요_"/>
      <sheetName val="개요__(2)"/>
      <sheetName val="세골재__T2_변경_현황"/>
      <sheetName val="철근집계표"/>
      <sheetName val="5Strand-장기처짐PCI"/>
      <sheetName val="지급자재단가"/>
      <sheetName val="표  지"/>
      <sheetName val="조명일위"/>
      <sheetName val="내역서1"/>
      <sheetName val="일위대가목차"/>
      <sheetName val="상-교대(A1-A2)"/>
      <sheetName val="2-2.매출분석"/>
      <sheetName val="암거날개벽"/>
      <sheetName val="교각1"/>
      <sheetName val="신호등일위대가"/>
      <sheetName val="200"/>
      <sheetName val="간선계산"/>
      <sheetName val="O실보"/>
      <sheetName val="집수정현황"/>
      <sheetName val="품셈표"/>
      <sheetName val="산출근거"/>
      <sheetName val="접지수량"/>
      <sheetName val="직공비"/>
      <sheetName val="산출내역2"/>
      <sheetName val="산출내역1"/>
      <sheetName val="101동"/>
      <sheetName val="제진기"/>
      <sheetName val="퍼스트"/>
      <sheetName val="일위"/>
      <sheetName val="인수공규격"/>
      <sheetName val="현장조사"/>
      <sheetName val="제잡비"/>
      <sheetName val="간지선별"/>
      <sheetName val="99월별경비계획"/>
      <sheetName val="측량요율"/>
      <sheetName val="재료비"/>
      <sheetName val="지불내역1"/>
      <sheetName val="교통표지기초"/>
      <sheetName val="단위단가"/>
      <sheetName val="플랜트 설치"/>
      <sheetName val="전기내역1"/>
      <sheetName val="단가보완"/>
      <sheetName val="단위가격"/>
      <sheetName val="중기조종사 단위단가"/>
      <sheetName val="전체_1설계"/>
      <sheetName val="정부노임단가"/>
      <sheetName val="일반공사"/>
      <sheetName val="원가계산서"/>
      <sheetName val="MOTOR"/>
      <sheetName val="1.설계조건"/>
      <sheetName val="합의경상"/>
      <sheetName val="_REF"/>
      <sheetName val="토목내역"/>
      <sheetName val="99총공사내역서"/>
      <sheetName val="단가조사서"/>
      <sheetName val="기계공사"/>
      <sheetName val="원가계산서구조조정"/>
      <sheetName val="배수로집계"/>
      <sheetName val="4.하중산정"/>
      <sheetName val="2.3지지력"/>
      <sheetName val="집수정토공"/>
      <sheetName val="2000시행총괄"/>
      <sheetName val="단가비교표(전기)"/>
      <sheetName val="지하시설물작성"/>
      <sheetName val="내역서 (2)"/>
      <sheetName val="호표"/>
      <sheetName val="제수문집계"/>
      <sheetName val="DATA"/>
      <sheetName val="4.2내역서"/>
      <sheetName val="기본단가표"/>
      <sheetName val="갑지"/>
      <sheetName val="단면치수"/>
      <sheetName val="재료값"/>
      <sheetName val="지층별제원(2중관)"/>
      <sheetName val="내역서적용수량"/>
      <sheetName val="guard(mac)"/>
      <sheetName val="단위수량"/>
      <sheetName val="가시설수량"/>
      <sheetName val="우수받이"/>
      <sheetName val="수량산출서"/>
      <sheetName val="3련 BOX"/>
      <sheetName val="명세서"/>
      <sheetName val="동해title"/>
      <sheetName val="일위-1"/>
      <sheetName val="역T형교대(말뚝기초)"/>
      <sheetName val="load(지하층)"/>
      <sheetName val="반포2차"/>
      <sheetName val="1호맨홀토공"/>
      <sheetName val="안Ȅ_x0000_렀燅"/>
      <sheetName val=""/>
      <sheetName val="양수장෵岔5"/>
      <sheetName val="전도금1"/>
      <sheetName val="지불내역(자재외)"/>
      <sheetName val=" HIT-&gt;HMC 견적(3900)"/>
      <sheetName val="요율"/>
      <sheetName val="A 견적"/>
      <sheetName val="교통대책내역"/>
      <sheetName val="조명시설"/>
      <sheetName val="산근"/>
      <sheetName val="중기명"/>
      <sheetName val="포장복구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사비"/>
      <sheetName val="재료집계"/>
      <sheetName val="단가일람"/>
      <sheetName val="토적집계"/>
      <sheetName val="종단유용"/>
      <sheetName val="토적계산"/>
      <sheetName val="표지1"/>
      <sheetName val="수지예산서"/>
      <sheetName val="표지"/>
      <sheetName val="자재소요량"/>
      <sheetName val="일위대가"/>
      <sheetName val="중기Q산출"/>
      <sheetName val="중기일람"/>
      <sheetName val="건설기계가격표"/>
      <sheetName val="양회철근조작비 "/>
      <sheetName val="노임단가"/>
      <sheetName val="자재단가"/>
      <sheetName val="표지(편입용지)"/>
      <sheetName val="용지매수비(1)"/>
      <sheetName val="용지매수비(2)"/>
      <sheetName val="편입용지조서"/>
      <sheetName val="자재조서"/>
      <sheetName val="문학간접"/>
      <sheetName val="가시설(TYPE-A)"/>
      <sheetName val="1-1평균터파기고(1)"/>
      <sheetName val="단위수량"/>
      <sheetName val="지선토공집계"/>
      <sheetName val="토공총"/>
      <sheetName val="포장공사"/>
      <sheetName val="배수통관(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총괄표"/>
      <sheetName val="내역서"/>
      <sheetName val="일위대가총괄표"/>
      <sheetName val="일위대가"/>
      <sheetName val="단가산출총괄표"/>
      <sheetName val="단가산출"/>
      <sheetName val="기계경비총괄표"/>
      <sheetName val="기계경비"/>
      <sheetName val="기계경비적용기준"/>
      <sheetName val="자재단가"/>
      <sheetName val="노임단가"/>
      <sheetName val="Sheet3"/>
    </sheetNames>
    <sheetDataSet>
      <sheetData sheetId="0">
        <row r="9">
          <cell r="F9">
            <v>842072</v>
          </cell>
        </row>
        <row r="12">
          <cell r="F12">
            <v>239612</v>
          </cell>
        </row>
        <row r="13">
          <cell r="F13">
            <v>67980</v>
          </cell>
        </row>
        <row r="18">
          <cell r="F18">
            <v>11007</v>
          </cell>
        </row>
        <row r="20">
          <cell r="F20">
            <v>18346</v>
          </cell>
        </row>
        <row r="23">
          <cell r="F23">
            <v>381358</v>
          </cell>
        </row>
        <row r="25">
          <cell r="F25">
            <v>7675813</v>
          </cell>
        </row>
        <row r="26">
          <cell r="F26">
            <v>460548</v>
          </cell>
        </row>
        <row r="27">
          <cell r="F27">
            <v>1180958</v>
          </cell>
        </row>
        <row r="28">
          <cell r="F28">
            <v>9317319</v>
          </cell>
        </row>
        <row r="29">
          <cell r="F29">
            <v>22681</v>
          </cell>
        </row>
        <row r="30">
          <cell r="F30">
            <v>9340000</v>
          </cell>
        </row>
        <row r="33">
          <cell r="F33">
            <v>9340000</v>
          </cell>
        </row>
      </sheetData>
      <sheetData sheetId="1"/>
      <sheetData sheetId="2">
        <row r="5">
          <cell r="J5" t="str">
            <v>5,888,622</v>
          </cell>
        </row>
        <row r="7">
          <cell r="N7" t="str">
            <v>23,712</v>
          </cell>
        </row>
        <row r="10">
          <cell r="N10" t="str">
            <v>0</v>
          </cell>
        </row>
        <row r="13">
          <cell r="J13" t="str">
            <v>2,241,897</v>
          </cell>
          <cell r="N13" t="str">
            <v>0</v>
          </cell>
        </row>
      </sheetData>
      <sheetData sheetId="3">
        <row r="4">
          <cell r="G4">
            <v>549</v>
          </cell>
          <cell r="I4">
            <v>0</v>
          </cell>
        </row>
      </sheetData>
      <sheetData sheetId="4">
        <row r="5">
          <cell r="J5">
            <v>549</v>
          </cell>
          <cell r="L5">
            <v>32</v>
          </cell>
          <cell r="N5">
            <v>0</v>
          </cell>
        </row>
      </sheetData>
      <sheetData sheetId="5">
        <row r="4">
          <cell r="G4" t="str">
            <v>549</v>
          </cell>
          <cell r="H4" t="str">
            <v>32</v>
          </cell>
          <cell r="I4">
            <v>0</v>
          </cell>
        </row>
        <row r="5">
          <cell r="H5">
            <v>0</v>
          </cell>
          <cell r="I5">
            <v>0</v>
          </cell>
        </row>
      </sheetData>
      <sheetData sheetId="6">
        <row r="4">
          <cell r="EM4" t="str">
            <v>549</v>
          </cell>
          <cell r="EO4">
            <v>0</v>
          </cell>
        </row>
        <row r="30">
          <cell r="EN30">
            <v>0</v>
          </cell>
          <cell r="EO30">
            <v>0</v>
          </cell>
        </row>
      </sheetData>
      <sheetData sheetId="7">
        <row r="4">
          <cell r="G4">
            <v>56874</v>
          </cell>
        </row>
      </sheetData>
      <sheetData sheetId="8">
        <row r="4">
          <cell r="AA4">
            <v>56874</v>
          </cell>
        </row>
      </sheetData>
      <sheetData sheetId="9">
        <row r="21">
          <cell r="E21">
            <v>0.20833333333333331</v>
          </cell>
        </row>
      </sheetData>
      <sheetData sheetId="10">
        <row r="5">
          <cell r="R5">
            <v>1373</v>
          </cell>
        </row>
      </sheetData>
      <sheetData sheetId="11">
        <row r="4">
          <cell r="F4">
            <v>219321</v>
          </cell>
        </row>
        <row r="6">
          <cell r="F6">
            <v>222504</v>
          </cell>
        </row>
        <row r="7">
          <cell r="F7">
            <v>251041</v>
          </cell>
        </row>
      </sheetData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F3ED0-801E-4DFE-8AD0-537BE7EFFD80}">
  <dimension ref="A1:L16"/>
  <sheetViews>
    <sheetView tabSelected="1" view="pageBreakPreview" zoomScaleNormal="100" zoomScaleSheetLayoutView="100" workbookViewId="0">
      <selection activeCell="D38" sqref="D38"/>
    </sheetView>
  </sheetViews>
  <sheetFormatPr defaultRowHeight="13.5" x14ac:dyDescent="0.15"/>
  <sheetData>
    <row r="1" spans="1:12" ht="32.25" customHeight="1" x14ac:dyDescent="0.15">
      <c r="A1" s="1" t="s">
        <v>0</v>
      </c>
      <c r="K1" s="2" t="s">
        <v>340</v>
      </c>
    </row>
    <row r="2" spans="1:12" ht="24.75" customHeight="1" x14ac:dyDescent="0.15"/>
    <row r="3" spans="1:12" ht="24.75" customHeight="1" x14ac:dyDescent="0.15"/>
    <row r="4" spans="1:12" ht="24.75" customHeight="1" x14ac:dyDescent="0.15"/>
    <row r="5" spans="1:12" ht="24.75" customHeight="1" x14ac:dyDescent="0.15"/>
    <row r="6" spans="1:12" ht="24.75" customHeight="1" x14ac:dyDescent="0.15"/>
    <row r="7" spans="1:12" ht="44.25" customHeight="1" x14ac:dyDescent="0.15">
      <c r="A7" s="164" t="s">
        <v>294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</row>
    <row r="8" spans="1:12" ht="24.75" customHeight="1" x14ac:dyDescent="0.15">
      <c r="A8" s="3"/>
      <c r="B8" s="3"/>
      <c r="C8" s="3"/>
      <c r="D8" s="165"/>
      <c r="E8" s="165"/>
      <c r="F8" s="165"/>
      <c r="G8" s="165"/>
      <c r="H8" s="165"/>
      <c r="I8" s="3"/>
      <c r="J8" s="3"/>
      <c r="K8" s="3"/>
    </row>
    <row r="9" spans="1:12" ht="24.75" customHeight="1" x14ac:dyDescent="0.15">
      <c r="D9" s="4"/>
      <c r="I9" t="s">
        <v>1</v>
      </c>
    </row>
    <row r="10" spans="1:12" ht="24.75" customHeight="1" x14ac:dyDescent="0.15"/>
    <row r="11" spans="1:12" ht="24.75" customHeight="1" x14ac:dyDescent="0.15"/>
    <row r="12" spans="1:12" ht="24.75" customHeight="1" x14ac:dyDescent="0.15"/>
    <row r="13" spans="1:12" ht="24.75" customHeight="1" x14ac:dyDescent="0.15"/>
    <row r="14" spans="1:12" ht="24.75" customHeight="1" x14ac:dyDescent="0.15"/>
    <row r="15" spans="1:12" ht="24.75" customHeight="1" x14ac:dyDescent="0.15"/>
    <row r="16" spans="1:12" ht="35.25" customHeight="1" x14ac:dyDescent="0.15">
      <c r="A16" s="165" t="s">
        <v>2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</row>
  </sheetData>
  <mergeCells count="3">
    <mergeCell ref="A7:L7"/>
    <mergeCell ref="D8:H8"/>
    <mergeCell ref="A16:L16"/>
  </mergeCells>
  <phoneticPr fontId="2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8CD2A-36BC-4142-BC93-BAE8C995D731}">
  <dimension ref="B1:L52"/>
  <sheetViews>
    <sheetView zoomScaleNormal="100" zoomScaleSheetLayoutView="100" workbookViewId="0">
      <pane ySplit="3" topLeftCell="A7" activePane="bottomLeft" state="frozen"/>
      <selection activeCell="G29" sqref="G29"/>
      <selection pane="bottomLeft" activeCell="L40" sqref="L40"/>
    </sheetView>
  </sheetViews>
  <sheetFormatPr defaultRowHeight="12.75" x14ac:dyDescent="0.2"/>
  <cols>
    <col min="1" max="1" width="0.5546875" style="5" customWidth="1"/>
    <col min="2" max="3" width="3.21875" style="5" customWidth="1"/>
    <col min="4" max="4" width="22.88671875" style="5" customWidth="1"/>
    <col min="5" max="5" width="5.44140625" style="5" customWidth="1"/>
    <col min="6" max="6" width="13.109375" style="5" customWidth="1"/>
    <col min="7" max="7" width="6.44140625" style="5" customWidth="1"/>
    <col min="8" max="8" width="16.109375" style="5" customWidth="1"/>
    <col min="9" max="256" width="8.88671875" style="5"/>
    <col min="257" max="257" width="0.5546875" style="5" customWidth="1"/>
    <col min="258" max="259" width="3.21875" style="5" customWidth="1"/>
    <col min="260" max="260" width="22.88671875" style="5" customWidth="1"/>
    <col min="261" max="261" width="5.44140625" style="5" customWidth="1"/>
    <col min="262" max="262" width="18.33203125" style="5" customWidth="1"/>
    <col min="263" max="263" width="6.44140625" style="5" customWidth="1"/>
    <col min="264" max="264" width="42.21875" style="5" customWidth="1"/>
    <col min="265" max="512" width="8.88671875" style="5"/>
    <col min="513" max="513" width="0.5546875" style="5" customWidth="1"/>
    <col min="514" max="515" width="3.21875" style="5" customWidth="1"/>
    <col min="516" max="516" width="22.88671875" style="5" customWidth="1"/>
    <col min="517" max="517" width="5.44140625" style="5" customWidth="1"/>
    <col min="518" max="518" width="18.33203125" style="5" customWidth="1"/>
    <col min="519" max="519" width="6.44140625" style="5" customWidth="1"/>
    <col min="520" max="520" width="42.21875" style="5" customWidth="1"/>
    <col min="521" max="768" width="8.88671875" style="5"/>
    <col min="769" max="769" width="0.5546875" style="5" customWidth="1"/>
    <col min="770" max="771" width="3.21875" style="5" customWidth="1"/>
    <col min="772" max="772" width="22.88671875" style="5" customWidth="1"/>
    <col min="773" max="773" width="5.44140625" style="5" customWidth="1"/>
    <col min="774" max="774" width="18.33203125" style="5" customWidth="1"/>
    <col min="775" max="775" width="6.44140625" style="5" customWidth="1"/>
    <col min="776" max="776" width="42.21875" style="5" customWidth="1"/>
    <col min="777" max="1024" width="8.88671875" style="5"/>
    <col min="1025" max="1025" width="0.5546875" style="5" customWidth="1"/>
    <col min="1026" max="1027" width="3.21875" style="5" customWidth="1"/>
    <col min="1028" max="1028" width="22.88671875" style="5" customWidth="1"/>
    <col min="1029" max="1029" width="5.44140625" style="5" customWidth="1"/>
    <col min="1030" max="1030" width="18.33203125" style="5" customWidth="1"/>
    <col min="1031" max="1031" width="6.44140625" style="5" customWidth="1"/>
    <col min="1032" max="1032" width="42.21875" style="5" customWidth="1"/>
    <col min="1033" max="1280" width="8.88671875" style="5"/>
    <col min="1281" max="1281" width="0.5546875" style="5" customWidth="1"/>
    <col min="1282" max="1283" width="3.21875" style="5" customWidth="1"/>
    <col min="1284" max="1284" width="22.88671875" style="5" customWidth="1"/>
    <col min="1285" max="1285" width="5.44140625" style="5" customWidth="1"/>
    <col min="1286" max="1286" width="18.33203125" style="5" customWidth="1"/>
    <col min="1287" max="1287" width="6.44140625" style="5" customWidth="1"/>
    <col min="1288" max="1288" width="42.21875" style="5" customWidth="1"/>
    <col min="1289" max="1536" width="8.88671875" style="5"/>
    <col min="1537" max="1537" width="0.5546875" style="5" customWidth="1"/>
    <col min="1538" max="1539" width="3.21875" style="5" customWidth="1"/>
    <col min="1540" max="1540" width="22.88671875" style="5" customWidth="1"/>
    <col min="1541" max="1541" width="5.44140625" style="5" customWidth="1"/>
    <col min="1542" max="1542" width="18.33203125" style="5" customWidth="1"/>
    <col min="1543" max="1543" width="6.44140625" style="5" customWidth="1"/>
    <col min="1544" max="1544" width="42.21875" style="5" customWidth="1"/>
    <col min="1545" max="1792" width="8.88671875" style="5"/>
    <col min="1793" max="1793" width="0.5546875" style="5" customWidth="1"/>
    <col min="1794" max="1795" width="3.21875" style="5" customWidth="1"/>
    <col min="1796" max="1796" width="22.88671875" style="5" customWidth="1"/>
    <col min="1797" max="1797" width="5.44140625" style="5" customWidth="1"/>
    <col min="1798" max="1798" width="18.33203125" style="5" customWidth="1"/>
    <col min="1799" max="1799" width="6.44140625" style="5" customWidth="1"/>
    <col min="1800" max="1800" width="42.21875" style="5" customWidth="1"/>
    <col min="1801" max="2048" width="8.88671875" style="5"/>
    <col min="2049" max="2049" width="0.5546875" style="5" customWidth="1"/>
    <col min="2050" max="2051" width="3.21875" style="5" customWidth="1"/>
    <col min="2052" max="2052" width="22.88671875" style="5" customWidth="1"/>
    <col min="2053" max="2053" width="5.44140625" style="5" customWidth="1"/>
    <col min="2054" max="2054" width="18.33203125" style="5" customWidth="1"/>
    <col min="2055" max="2055" width="6.44140625" style="5" customWidth="1"/>
    <col min="2056" max="2056" width="42.21875" style="5" customWidth="1"/>
    <col min="2057" max="2304" width="8.88671875" style="5"/>
    <col min="2305" max="2305" width="0.5546875" style="5" customWidth="1"/>
    <col min="2306" max="2307" width="3.21875" style="5" customWidth="1"/>
    <col min="2308" max="2308" width="22.88671875" style="5" customWidth="1"/>
    <col min="2309" max="2309" width="5.44140625" style="5" customWidth="1"/>
    <col min="2310" max="2310" width="18.33203125" style="5" customWidth="1"/>
    <col min="2311" max="2311" width="6.44140625" style="5" customWidth="1"/>
    <col min="2312" max="2312" width="42.21875" style="5" customWidth="1"/>
    <col min="2313" max="2560" width="8.88671875" style="5"/>
    <col min="2561" max="2561" width="0.5546875" style="5" customWidth="1"/>
    <col min="2562" max="2563" width="3.21875" style="5" customWidth="1"/>
    <col min="2564" max="2564" width="22.88671875" style="5" customWidth="1"/>
    <col min="2565" max="2565" width="5.44140625" style="5" customWidth="1"/>
    <col min="2566" max="2566" width="18.33203125" style="5" customWidth="1"/>
    <col min="2567" max="2567" width="6.44140625" style="5" customWidth="1"/>
    <col min="2568" max="2568" width="42.21875" style="5" customWidth="1"/>
    <col min="2569" max="2816" width="8.88671875" style="5"/>
    <col min="2817" max="2817" width="0.5546875" style="5" customWidth="1"/>
    <col min="2818" max="2819" width="3.21875" style="5" customWidth="1"/>
    <col min="2820" max="2820" width="22.88671875" style="5" customWidth="1"/>
    <col min="2821" max="2821" width="5.44140625" style="5" customWidth="1"/>
    <col min="2822" max="2822" width="18.33203125" style="5" customWidth="1"/>
    <col min="2823" max="2823" width="6.44140625" style="5" customWidth="1"/>
    <col min="2824" max="2824" width="42.21875" style="5" customWidth="1"/>
    <col min="2825" max="3072" width="8.88671875" style="5"/>
    <col min="3073" max="3073" width="0.5546875" style="5" customWidth="1"/>
    <col min="3074" max="3075" width="3.21875" style="5" customWidth="1"/>
    <col min="3076" max="3076" width="22.88671875" style="5" customWidth="1"/>
    <col min="3077" max="3077" width="5.44140625" style="5" customWidth="1"/>
    <col min="3078" max="3078" width="18.33203125" style="5" customWidth="1"/>
    <col min="3079" max="3079" width="6.44140625" style="5" customWidth="1"/>
    <col min="3080" max="3080" width="42.21875" style="5" customWidth="1"/>
    <col min="3081" max="3328" width="8.88671875" style="5"/>
    <col min="3329" max="3329" width="0.5546875" style="5" customWidth="1"/>
    <col min="3330" max="3331" width="3.21875" style="5" customWidth="1"/>
    <col min="3332" max="3332" width="22.88671875" style="5" customWidth="1"/>
    <col min="3333" max="3333" width="5.44140625" style="5" customWidth="1"/>
    <col min="3334" max="3334" width="18.33203125" style="5" customWidth="1"/>
    <col min="3335" max="3335" width="6.44140625" style="5" customWidth="1"/>
    <col min="3336" max="3336" width="42.21875" style="5" customWidth="1"/>
    <col min="3337" max="3584" width="8.88671875" style="5"/>
    <col min="3585" max="3585" width="0.5546875" style="5" customWidth="1"/>
    <col min="3586" max="3587" width="3.21875" style="5" customWidth="1"/>
    <col min="3588" max="3588" width="22.88671875" style="5" customWidth="1"/>
    <col min="3589" max="3589" width="5.44140625" style="5" customWidth="1"/>
    <col min="3590" max="3590" width="18.33203125" style="5" customWidth="1"/>
    <col min="3591" max="3591" width="6.44140625" style="5" customWidth="1"/>
    <col min="3592" max="3592" width="42.21875" style="5" customWidth="1"/>
    <col min="3593" max="3840" width="8.88671875" style="5"/>
    <col min="3841" max="3841" width="0.5546875" style="5" customWidth="1"/>
    <col min="3842" max="3843" width="3.21875" style="5" customWidth="1"/>
    <col min="3844" max="3844" width="22.88671875" style="5" customWidth="1"/>
    <col min="3845" max="3845" width="5.44140625" style="5" customWidth="1"/>
    <col min="3846" max="3846" width="18.33203125" style="5" customWidth="1"/>
    <col min="3847" max="3847" width="6.44140625" style="5" customWidth="1"/>
    <col min="3848" max="3848" width="42.21875" style="5" customWidth="1"/>
    <col min="3849" max="4096" width="8.88671875" style="5"/>
    <col min="4097" max="4097" width="0.5546875" style="5" customWidth="1"/>
    <col min="4098" max="4099" width="3.21875" style="5" customWidth="1"/>
    <col min="4100" max="4100" width="22.88671875" style="5" customWidth="1"/>
    <col min="4101" max="4101" width="5.44140625" style="5" customWidth="1"/>
    <col min="4102" max="4102" width="18.33203125" style="5" customWidth="1"/>
    <col min="4103" max="4103" width="6.44140625" style="5" customWidth="1"/>
    <col min="4104" max="4104" width="42.21875" style="5" customWidth="1"/>
    <col min="4105" max="4352" width="8.88671875" style="5"/>
    <col min="4353" max="4353" width="0.5546875" style="5" customWidth="1"/>
    <col min="4354" max="4355" width="3.21875" style="5" customWidth="1"/>
    <col min="4356" max="4356" width="22.88671875" style="5" customWidth="1"/>
    <col min="4357" max="4357" width="5.44140625" style="5" customWidth="1"/>
    <col min="4358" max="4358" width="18.33203125" style="5" customWidth="1"/>
    <col min="4359" max="4359" width="6.44140625" style="5" customWidth="1"/>
    <col min="4360" max="4360" width="42.21875" style="5" customWidth="1"/>
    <col min="4361" max="4608" width="8.88671875" style="5"/>
    <col min="4609" max="4609" width="0.5546875" style="5" customWidth="1"/>
    <col min="4610" max="4611" width="3.21875" style="5" customWidth="1"/>
    <col min="4612" max="4612" width="22.88671875" style="5" customWidth="1"/>
    <col min="4613" max="4613" width="5.44140625" style="5" customWidth="1"/>
    <col min="4614" max="4614" width="18.33203125" style="5" customWidth="1"/>
    <col min="4615" max="4615" width="6.44140625" style="5" customWidth="1"/>
    <col min="4616" max="4616" width="42.21875" style="5" customWidth="1"/>
    <col min="4617" max="4864" width="8.88671875" style="5"/>
    <col min="4865" max="4865" width="0.5546875" style="5" customWidth="1"/>
    <col min="4866" max="4867" width="3.21875" style="5" customWidth="1"/>
    <col min="4868" max="4868" width="22.88671875" style="5" customWidth="1"/>
    <col min="4869" max="4869" width="5.44140625" style="5" customWidth="1"/>
    <col min="4870" max="4870" width="18.33203125" style="5" customWidth="1"/>
    <col min="4871" max="4871" width="6.44140625" style="5" customWidth="1"/>
    <col min="4872" max="4872" width="42.21875" style="5" customWidth="1"/>
    <col min="4873" max="5120" width="8.88671875" style="5"/>
    <col min="5121" max="5121" width="0.5546875" style="5" customWidth="1"/>
    <col min="5122" max="5123" width="3.21875" style="5" customWidth="1"/>
    <col min="5124" max="5124" width="22.88671875" style="5" customWidth="1"/>
    <col min="5125" max="5125" width="5.44140625" style="5" customWidth="1"/>
    <col min="5126" max="5126" width="18.33203125" style="5" customWidth="1"/>
    <col min="5127" max="5127" width="6.44140625" style="5" customWidth="1"/>
    <col min="5128" max="5128" width="42.21875" style="5" customWidth="1"/>
    <col min="5129" max="5376" width="8.88671875" style="5"/>
    <col min="5377" max="5377" width="0.5546875" style="5" customWidth="1"/>
    <col min="5378" max="5379" width="3.21875" style="5" customWidth="1"/>
    <col min="5380" max="5380" width="22.88671875" style="5" customWidth="1"/>
    <col min="5381" max="5381" width="5.44140625" style="5" customWidth="1"/>
    <col min="5382" max="5382" width="18.33203125" style="5" customWidth="1"/>
    <col min="5383" max="5383" width="6.44140625" style="5" customWidth="1"/>
    <col min="5384" max="5384" width="42.21875" style="5" customWidth="1"/>
    <col min="5385" max="5632" width="8.88671875" style="5"/>
    <col min="5633" max="5633" width="0.5546875" style="5" customWidth="1"/>
    <col min="5634" max="5635" width="3.21875" style="5" customWidth="1"/>
    <col min="5636" max="5636" width="22.88671875" style="5" customWidth="1"/>
    <col min="5637" max="5637" width="5.44140625" style="5" customWidth="1"/>
    <col min="5638" max="5638" width="18.33203125" style="5" customWidth="1"/>
    <col min="5639" max="5639" width="6.44140625" style="5" customWidth="1"/>
    <col min="5640" max="5640" width="42.21875" style="5" customWidth="1"/>
    <col min="5641" max="5888" width="8.88671875" style="5"/>
    <col min="5889" max="5889" width="0.5546875" style="5" customWidth="1"/>
    <col min="5890" max="5891" width="3.21875" style="5" customWidth="1"/>
    <col min="5892" max="5892" width="22.88671875" style="5" customWidth="1"/>
    <col min="5893" max="5893" width="5.44140625" style="5" customWidth="1"/>
    <col min="5894" max="5894" width="18.33203125" style="5" customWidth="1"/>
    <col min="5895" max="5895" width="6.44140625" style="5" customWidth="1"/>
    <col min="5896" max="5896" width="42.21875" style="5" customWidth="1"/>
    <col min="5897" max="6144" width="8.88671875" style="5"/>
    <col min="6145" max="6145" width="0.5546875" style="5" customWidth="1"/>
    <col min="6146" max="6147" width="3.21875" style="5" customWidth="1"/>
    <col min="6148" max="6148" width="22.88671875" style="5" customWidth="1"/>
    <col min="6149" max="6149" width="5.44140625" style="5" customWidth="1"/>
    <col min="6150" max="6150" width="18.33203125" style="5" customWidth="1"/>
    <col min="6151" max="6151" width="6.44140625" style="5" customWidth="1"/>
    <col min="6152" max="6152" width="42.21875" style="5" customWidth="1"/>
    <col min="6153" max="6400" width="8.88671875" style="5"/>
    <col min="6401" max="6401" width="0.5546875" style="5" customWidth="1"/>
    <col min="6402" max="6403" width="3.21875" style="5" customWidth="1"/>
    <col min="6404" max="6404" width="22.88671875" style="5" customWidth="1"/>
    <col min="6405" max="6405" width="5.44140625" style="5" customWidth="1"/>
    <col min="6406" max="6406" width="18.33203125" style="5" customWidth="1"/>
    <col min="6407" max="6407" width="6.44140625" style="5" customWidth="1"/>
    <col min="6408" max="6408" width="42.21875" style="5" customWidth="1"/>
    <col min="6409" max="6656" width="8.88671875" style="5"/>
    <col min="6657" max="6657" width="0.5546875" style="5" customWidth="1"/>
    <col min="6658" max="6659" width="3.21875" style="5" customWidth="1"/>
    <col min="6660" max="6660" width="22.88671875" style="5" customWidth="1"/>
    <col min="6661" max="6661" width="5.44140625" style="5" customWidth="1"/>
    <col min="6662" max="6662" width="18.33203125" style="5" customWidth="1"/>
    <col min="6663" max="6663" width="6.44140625" style="5" customWidth="1"/>
    <col min="6664" max="6664" width="42.21875" style="5" customWidth="1"/>
    <col min="6665" max="6912" width="8.88671875" style="5"/>
    <col min="6913" max="6913" width="0.5546875" style="5" customWidth="1"/>
    <col min="6914" max="6915" width="3.21875" style="5" customWidth="1"/>
    <col min="6916" max="6916" width="22.88671875" style="5" customWidth="1"/>
    <col min="6917" max="6917" width="5.44140625" style="5" customWidth="1"/>
    <col min="6918" max="6918" width="18.33203125" style="5" customWidth="1"/>
    <col min="6919" max="6919" width="6.44140625" style="5" customWidth="1"/>
    <col min="6920" max="6920" width="42.21875" style="5" customWidth="1"/>
    <col min="6921" max="7168" width="8.88671875" style="5"/>
    <col min="7169" max="7169" width="0.5546875" style="5" customWidth="1"/>
    <col min="7170" max="7171" width="3.21875" style="5" customWidth="1"/>
    <col min="7172" max="7172" width="22.88671875" style="5" customWidth="1"/>
    <col min="7173" max="7173" width="5.44140625" style="5" customWidth="1"/>
    <col min="7174" max="7174" width="18.33203125" style="5" customWidth="1"/>
    <col min="7175" max="7175" width="6.44140625" style="5" customWidth="1"/>
    <col min="7176" max="7176" width="42.21875" style="5" customWidth="1"/>
    <col min="7177" max="7424" width="8.88671875" style="5"/>
    <col min="7425" max="7425" width="0.5546875" style="5" customWidth="1"/>
    <col min="7426" max="7427" width="3.21875" style="5" customWidth="1"/>
    <col min="7428" max="7428" width="22.88671875" style="5" customWidth="1"/>
    <col min="7429" max="7429" width="5.44140625" style="5" customWidth="1"/>
    <col min="7430" max="7430" width="18.33203125" style="5" customWidth="1"/>
    <col min="7431" max="7431" width="6.44140625" style="5" customWidth="1"/>
    <col min="7432" max="7432" width="42.21875" style="5" customWidth="1"/>
    <col min="7433" max="7680" width="8.88671875" style="5"/>
    <col min="7681" max="7681" width="0.5546875" style="5" customWidth="1"/>
    <col min="7682" max="7683" width="3.21875" style="5" customWidth="1"/>
    <col min="7684" max="7684" width="22.88671875" style="5" customWidth="1"/>
    <col min="7685" max="7685" width="5.44140625" style="5" customWidth="1"/>
    <col min="7686" max="7686" width="18.33203125" style="5" customWidth="1"/>
    <col min="7687" max="7687" width="6.44140625" style="5" customWidth="1"/>
    <col min="7688" max="7688" width="42.21875" style="5" customWidth="1"/>
    <col min="7689" max="7936" width="8.88671875" style="5"/>
    <col min="7937" max="7937" width="0.5546875" style="5" customWidth="1"/>
    <col min="7938" max="7939" width="3.21875" style="5" customWidth="1"/>
    <col min="7940" max="7940" width="22.88671875" style="5" customWidth="1"/>
    <col min="7941" max="7941" width="5.44140625" style="5" customWidth="1"/>
    <col min="7942" max="7942" width="18.33203125" style="5" customWidth="1"/>
    <col min="7943" max="7943" width="6.44140625" style="5" customWidth="1"/>
    <col min="7944" max="7944" width="42.21875" style="5" customWidth="1"/>
    <col min="7945" max="8192" width="8.88671875" style="5"/>
    <col min="8193" max="8193" width="0.5546875" style="5" customWidth="1"/>
    <col min="8194" max="8195" width="3.21875" style="5" customWidth="1"/>
    <col min="8196" max="8196" width="22.88671875" style="5" customWidth="1"/>
    <col min="8197" max="8197" width="5.44140625" style="5" customWidth="1"/>
    <col min="8198" max="8198" width="18.33203125" style="5" customWidth="1"/>
    <col min="8199" max="8199" width="6.44140625" style="5" customWidth="1"/>
    <col min="8200" max="8200" width="42.21875" style="5" customWidth="1"/>
    <col min="8201" max="8448" width="8.88671875" style="5"/>
    <col min="8449" max="8449" width="0.5546875" style="5" customWidth="1"/>
    <col min="8450" max="8451" width="3.21875" style="5" customWidth="1"/>
    <col min="8452" max="8452" width="22.88671875" style="5" customWidth="1"/>
    <col min="8453" max="8453" width="5.44140625" style="5" customWidth="1"/>
    <col min="8454" max="8454" width="18.33203125" style="5" customWidth="1"/>
    <col min="8455" max="8455" width="6.44140625" style="5" customWidth="1"/>
    <col min="8456" max="8456" width="42.21875" style="5" customWidth="1"/>
    <col min="8457" max="8704" width="8.88671875" style="5"/>
    <col min="8705" max="8705" width="0.5546875" style="5" customWidth="1"/>
    <col min="8706" max="8707" width="3.21875" style="5" customWidth="1"/>
    <col min="8708" max="8708" width="22.88671875" style="5" customWidth="1"/>
    <col min="8709" max="8709" width="5.44140625" style="5" customWidth="1"/>
    <col min="8710" max="8710" width="18.33203125" style="5" customWidth="1"/>
    <col min="8711" max="8711" width="6.44140625" style="5" customWidth="1"/>
    <col min="8712" max="8712" width="42.21875" style="5" customWidth="1"/>
    <col min="8713" max="8960" width="8.88671875" style="5"/>
    <col min="8961" max="8961" width="0.5546875" style="5" customWidth="1"/>
    <col min="8962" max="8963" width="3.21875" style="5" customWidth="1"/>
    <col min="8964" max="8964" width="22.88671875" style="5" customWidth="1"/>
    <col min="8965" max="8965" width="5.44140625" style="5" customWidth="1"/>
    <col min="8966" max="8966" width="18.33203125" style="5" customWidth="1"/>
    <col min="8967" max="8967" width="6.44140625" style="5" customWidth="1"/>
    <col min="8968" max="8968" width="42.21875" style="5" customWidth="1"/>
    <col min="8969" max="9216" width="8.88671875" style="5"/>
    <col min="9217" max="9217" width="0.5546875" style="5" customWidth="1"/>
    <col min="9218" max="9219" width="3.21875" style="5" customWidth="1"/>
    <col min="9220" max="9220" width="22.88671875" style="5" customWidth="1"/>
    <col min="9221" max="9221" width="5.44140625" style="5" customWidth="1"/>
    <col min="9222" max="9222" width="18.33203125" style="5" customWidth="1"/>
    <col min="9223" max="9223" width="6.44140625" style="5" customWidth="1"/>
    <col min="9224" max="9224" width="42.21875" style="5" customWidth="1"/>
    <col min="9225" max="9472" width="8.88671875" style="5"/>
    <col min="9473" max="9473" width="0.5546875" style="5" customWidth="1"/>
    <col min="9474" max="9475" width="3.21875" style="5" customWidth="1"/>
    <col min="9476" max="9476" width="22.88671875" style="5" customWidth="1"/>
    <col min="9477" max="9477" width="5.44140625" style="5" customWidth="1"/>
    <col min="9478" max="9478" width="18.33203125" style="5" customWidth="1"/>
    <col min="9479" max="9479" width="6.44140625" style="5" customWidth="1"/>
    <col min="9480" max="9480" width="42.21875" style="5" customWidth="1"/>
    <col min="9481" max="9728" width="8.88671875" style="5"/>
    <col min="9729" max="9729" width="0.5546875" style="5" customWidth="1"/>
    <col min="9730" max="9731" width="3.21875" style="5" customWidth="1"/>
    <col min="9732" max="9732" width="22.88671875" style="5" customWidth="1"/>
    <col min="9733" max="9733" width="5.44140625" style="5" customWidth="1"/>
    <col min="9734" max="9734" width="18.33203125" style="5" customWidth="1"/>
    <col min="9735" max="9735" width="6.44140625" style="5" customWidth="1"/>
    <col min="9736" max="9736" width="42.21875" style="5" customWidth="1"/>
    <col min="9737" max="9984" width="8.88671875" style="5"/>
    <col min="9985" max="9985" width="0.5546875" style="5" customWidth="1"/>
    <col min="9986" max="9987" width="3.21875" style="5" customWidth="1"/>
    <col min="9988" max="9988" width="22.88671875" style="5" customWidth="1"/>
    <col min="9989" max="9989" width="5.44140625" style="5" customWidth="1"/>
    <col min="9990" max="9990" width="18.33203125" style="5" customWidth="1"/>
    <col min="9991" max="9991" width="6.44140625" style="5" customWidth="1"/>
    <col min="9992" max="9992" width="42.21875" style="5" customWidth="1"/>
    <col min="9993" max="10240" width="8.88671875" style="5"/>
    <col min="10241" max="10241" width="0.5546875" style="5" customWidth="1"/>
    <col min="10242" max="10243" width="3.21875" style="5" customWidth="1"/>
    <col min="10244" max="10244" width="22.88671875" style="5" customWidth="1"/>
    <col min="10245" max="10245" width="5.44140625" style="5" customWidth="1"/>
    <col min="10246" max="10246" width="18.33203125" style="5" customWidth="1"/>
    <col min="10247" max="10247" width="6.44140625" style="5" customWidth="1"/>
    <col min="10248" max="10248" width="42.21875" style="5" customWidth="1"/>
    <col min="10249" max="10496" width="8.88671875" style="5"/>
    <col min="10497" max="10497" width="0.5546875" style="5" customWidth="1"/>
    <col min="10498" max="10499" width="3.21875" style="5" customWidth="1"/>
    <col min="10500" max="10500" width="22.88671875" style="5" customWidth="1"/>
    <col min="10501" max="10501" width="5.44140625" style="5" customWidth="1"/>
    <col min="10502" max="10502" width="18.33203125" style="5" customWidth="1"/>
    <col min="10503" max="10503" width="6.44140625" style="5" customWidth="1"/>
    <col min="10504" max="10504" width="42.21875" style="5" customWidth="1"/>
    <col min="10505" max="10752" width="8.88671875" style="5"/>
    <col min="10753" max="10753" width="0.5546875" style="5" customWidth="1"/>
    <col min="10754" max="10755" width="3.21875" style="5" customWidth="1"/>
    <col min="10756" max="10756" width="22.88671875" style="5" customWidth="1"/>
    <col min="10757" max="10757" width="5.44140625" style="5" customWidth="1"/>
    <col min="10758" max="10758" width="18.33203125" style="5" customWidth="1"/>
    <col min="10759" max="10759" width="6.44140625" style="5" customWidth="1"/>
    <col min="10760" max="10760" width="42.21875" style="5" customWidth="1"/>
    <col min="10761" max="11008" width="8.88671875" style="5"/>
    <col min="11009" max="11009" width="0.5546875" style="5" customWidth="1"/>
    <col min="11010" max="11011" width="3.21875" style="5" customWidth="1"/>
    <col min="11012" max="11012" width="22.88671875" style="5" customWidth="1"/>
    <col min="11013" max="11013" width="5.44140625" style="5" customWidth="1"/>
    <col min="11014" max="11014" width="18.33203125" style="5" customWidth="1"/>
    <col min="11015" max="11015" width="6.44140625" style="5" customWidth="1"/>
    <col min="11016" max="11016" width="42.21875" style="5" customWidth="1"/>
    <col min="11017" max="11264" width="8.88671875" style="5"/>
    <col min="11265" max="11265" width="0.5546875" style="5" customWidth="1"/>
    <col min="11266" max="11267" width="3.21875" style="5" customWidth="1"/>
    <col min="11268" max="11268" width="22.88671875" style="5" customWidth="1"/>
    <col min="11269" max="11269" width="5.44140625" style="5" customWidth="1"/>
    <col min="11270" max="11270" width="18.33203125" style="5" customWidth="1"/>
    <col min="11271" max="11271" width="6.44140625" style="5" customWidth="1"/>
    <col min="11272" max="11272" width="42.21875" style="5" customWidth="1"/>
    <col min="11273" max="11520" width="8.88671875" style="5"/>
    <col min="11521" max="11521" width="0.5546875" style="5" customWidth="1"/>
    <col min="11522" max="11523" width="3.21875" style="5" customWidth="1"/>
    <col min="11524" max="11524" width="22.88671875" style="5" customWidth="1"/>
    <col min="11525" max="11525" width="5.44140625" style="5" customWidth="1"/>
    <col min="11526" max="11526" width="18.33203125" style="5" customWidth="1"/>
    <col min="11527" max="11527" width="6.44140625" style="5" customWidth="1"/>
    <col min="11528" max="11528" width="42.21875" style="5" customWidth="1"/>
    <col min="11529" max="11776" width="8.88671875" style="5"/>
    <col min="11777" max="11777" width="0.5546875" style="5" customWidth="1"/>
    <col min="11778" max="11779" width="3.21875" style="5" customWidth="1"/>
    <col min="11780" max="11780" width="22.88671875" style="5" customWidth="1"/>
    <col min="11781" max="11781" width="5.44140625" style="5" customWidth="1"/>
    <col min="11782" max="11782" width="18.33203125" style="5" customWidth="1"/>
    <col min="11783" max="11783" width="6.44140625" style="5" customWidth="1"/>
    <col min="11784" max="11784" width="42.21875" style="5" customWidth="1"/>
    <col min="11785" max="12032" width="8.88671875" style="5"/>
    <col min="12033" max="12033" width="0.5546875" style="5" customWidth="1"/>
    <col min="12034" max="12035" width="3.21875" style="5" customWidth="1"/>
    <col min="12036" max="12036" width="22.88671875" style="5" customWidth="1"/>
    <col min="12037" max="12037" width="5.44140625" style="5" customWidth="1"/>
    <col min="12038" max="12038" width="18.33203125" style="5" customWidth="1"/>
    <col min="12039" max="12039" width="6.44140625" style="5" customWidth="1"/>
    <col min="12040" max="12040" width="42.21875" style="5" customWidth="1"/>
    <col min="12041" max="12288" width="8.88671875" style="5"/>
    <col min="12289" max="12289" width="0.5546875" style="5" customWidth="1"/>
    <col min="12290" max="12291" width="3.21875" style="5" customWidth="1"/>
    <col min="12292" max="12292" width="22.88671875" style="5" customWidth="1"/>
    <col min="12293" max="12293" width="5.44140625" style="5" customWidth="1"/>
    <col min="12294" max="12294" width="18.33203125" style="5" customWidth="1"/>
    <col min="12295" max="12295" width="6.44140625" style="5" customWidth="1"/>
    <col min="12296" max="12296" width="42.21875" style="5" customWidth="1"/>
    <col min="12297" max="12544" width="8.88671875" style="5"/>
    <col min="12545" max="12545" width="0.5546875" style="5" customWidth="1"/>
    <col min="12546" max="12547" width="3.21875" style="5" customWidth="1"/>
    <col min="12548" max="12548" width="22.88671875" style="5" customWidth="1"/>
    <col min="12549" max="12549" width="5.44140625" style="5" customWidth="1"/>
    <col min="12550" max="12550" width="18.33203125" style="5" customWidth="1"/>
    <col min="12551" max="12551" width="6.44140625" style="5" customWidth="1"/>
    <col min="12552" max="12552" width="42.21875" style="5" customWidth="1"/>
    <col min="12553" max="12800" width="8.88671875" style="5"/>
    <col min="12801" max="12801" width="0.5546875" style="5" customWidth="1"/>
    <col min="12802" max="12803" width="3.21875" style="5" customWidth="1"/>
    <col min="12804" max="12804" width="22.88671875" style="5" customWidth="1"/>
    <col min="12805" max="12805" width="5.44140625" style="5" customWidth="1"/>
    <col min="12806" max="12806" width="18.33203125" style="5" customWidth="1"/>
    <col min="12807" max="12807" width="6.44140625" style="5" customWidth="1"/>
    <col min="12808" max="12808" width="42.21875" style="5" customWidth="1"/>
    <col min="12809" max="13056" width="8.88671875" style="5"/>
    <col min="13057" max="13057" width="0.5546875" style="5" customWidth="1"/>
    <col min="13058" max="13059" width="3.21875" style="5" customWidth="1"/>
    <col min="13060" max="13060" width="22.88671875" style="5" customWidth="1"/>
    <col min="13061" max="13061" width="5.44140625" style="5" customWidth="1"/>
    <col min="13062" max="13062" width="18.33203125" style="5" customWidth="1"/>
    <col min="13063" max="13063" width="6.44140625" style="5" customWidth="1"/>
    <col min="13064" max="13064" width="42.21875" style="5" customWidth="1"/>
    <col min="13065" max="13312" width="8.88671875" style="5"/>
    <col min="13313" max="13313" width="0.5546875" style="5" customWidth="1"/>
    <col min="13314" max="13315" width="3.21875" style="5" customWidth="1"/>
    <col min="13316" max="13316" width="22.88671875" style="5" customWidth="1"/>
    <col min="13317" max="13317" width="5.44140625" style="5" customWidth="1"/>
    <col min="13318" max="13318" width="18.33203125" style="5" customWidth="1"/>
    <col min="13319" max="13319" width="6.44140625" style="5" customWidth="1"/>
    <col min="13320" max="13320" width="42.21875" style="5" customWidth="1"/>
    <col min="13321" max="13568" width="8.88671875" style="5"/>
    <col min="13569" max="13569" width="0.5546875" style="5" customWidth="1"/>
    <col min="13570" max="13571" width="3.21875" style="5" customWidth="1"/>
    <col min="13572" max="13572" width="22.88671875" style="5" customWidth="1"/>
    <col min="13573" max="13573" width="5.44140625" style="5" customWidth="1"/>
    <col min="13574" max="13574" width="18.33203125" style="5" customWidth="1"/>
    <col min="13575" max="13575" width="6.44140625" style="5" customWidth="1"/>
    <col min="13576" max="13576" width="42.21875" style="5" customWidth="1"/>
    <col min="13577" max="13824" width="8.88671875" style="5"/>
    <col min="13825" max="13825" width="0.5546875" style="5" customWidth="1"/>
    <col min="13826" max="13827" width="3.21875" style="5" customWidth="1"/>
    <col min="13828" max="13828" width="22.88671875" style="5" customWidth="1"/>
    <col min="13829" max="13829" width="5.44140625" style="5" customWidth="1"/>
    <col min="13830" max="13830" width="18.33203125" style="5" customWidth="1"/>
    <col min="13831" max="13831" width="6.44140625" style="5" customWidth="1"/>
    <col min="13832" max="13832" width="42.21875" style="5" customWidth="1"/>
    <col min="13833" max="14080" width="8.88671875" style="5"/>
    <col min="14081" max="14081" width="0.5546875" style="5" customWidth="1"/>
    <col min="14082" max="14083" width="3.21875" style="5" customWidth="1"/>
    <col min="14084" max="14084" width="22.88671875" style="5" customWidth="1"/>
    <col min="14085" max="14085" width="5.44140625" style="5" customWidth="1"/>
    <col min="14086" max="14086" width="18.33203125" style="5" customWidth="1"/>
    <col min="14087" max="14087" width="6.44140625" style="5" customWidth="1"/>
    <col min="14088" max="14088" width="42.21875" style="5" customWidth="1"/>
    <col min="14089" max="14336" width="8.88671875" style="5"/>
    <col min="14337" max="14337" width="0.5546875" style="5" customWidth="1"/>
    <col min="14338" max="14339" width="3.21875" style="5" customWidth="1"/>
    <col min="14340" max="14340" width="22.88671875" style="5" customWidth="1"/>
    <col min="14341" max="14341" width="5.44140625" style="5" customWidth="1"/>
    <col min="14342" max="14342" width="18.33203125" style="5" customWidth="1"/>
    <col min="14343" max="14343" width="6.44140625" style="5" customWidth="1"/>
    <col min="14344" max="14344" width="42.21875" style="5" customWidth="1"/>
    <col min="14345" max="14592" width="8.88671875" style="5"/>
    <col min="14593" max="14593" width="0.5546875" style="5" customWidth="1"/>
    <col min="14594" max="14595" width="3.21875" style="5" customWidth="1"/>
    <col min="14596" max="14596" width="22.88671875" style="5" customWidth="1"/>
    <col min="14597" max="14597" width="5.44140625" style="5" customWidth="1"/>
    <col min="14598" max="14598" width="18.33203125" style="5" customWidth="1"/>
    <col min="14599" max="14599" width="6.44140625" style="5" customWidth="1"/>
    <col min="14600" max="14600" width="42.21875" style="5" customWidth="1"/>
    <col min="14601" max="14848" width="8.88671875" style="5"/>
    <col min="14849" max="14849" width="0.5546875" style="5" customWidth="1"/>
    <col min="14850" max="14851" width="3.21875" style="5" customWidth="1"/>
    <col min="14852" max="14852" width="22.88671875" style="5" customWidth="1"/>
    <col min="14853" max="14853" width="5.44140625" style="5" customWidth="1"/>
    <col min="14854" max="14854" width="18.33203125" style="5" customWidth="1"/>
    <col min="14855" max="14855" width="6.44140625" style="5" customWidth="1"/>
    <col min="14856" max="14856" width="42.21875" style="5" customWidth="1"/>
    <col min="14857" max="15104" width="8.88671875" style="5"/>
    <col min="15105" max="15105" width="0.5546875" style="5" customWidth="1"/>
    <col min="15106" max="15107" width="3.21875" style="5" customWidth="1"/>
    <col min="15108" max="15108" width="22.88671875" style="5" customWidth="1"/>
    <col min="15109" max="15109" width="5.44140625" style="5" customWidth="1"/>
    <col min="15110" max="15110" width="18.33203125" style="5" customWidth="1"/>
    <col min="15111" max="15111" width="6.44140625" style="5" customWidth="1"/>
    <col min="15112" max="15112" width="42.21875" style="5" customWidth="1"/>
    <col min="15113" max="15360" width="8.88671875" style="5"/>
    <col min="15361" max="15361" width="0.5546875" style="5" customWidth="1"/>
    <col min="15362" max="15363" width="3.21875" style="5" customWidth="1"/>
    <col min="15364" max="15364" width="22.88671875" style="5" customWidth="1"/>
    <col min="15365" max="15365" width="5.44140625" style="5" customWidth="1"/>
    <col min="15366" max="15366" width="18.33203125" style="5" customWidth="1"/>
    <col min="15367" max="15367" width="6.44140625" style="5" customWidth="1"/>
    <col min="15368" max="15368" width="42.21875" style="5" customWidth="1"/>
    <col min="15369" max="15616" width="8.88671875" style="5"/>
    <col min="15617" max="15617" width="0.5546875" style="5" customWidth="1"/>
    <col min="15618" max="15619" width="3.21875" style="5" customWidth="1"/>
    <col min="15620" max="15620" width="22.88671875" style="5" customWidth="1"/>
    <col min="15621" max="15621" width="5.44140625" style="5" customWidth="1"/>
    <col min="15622" max="15622" width="18.33203125" style="5" customWidth="1"/>
    <col min="15623" max="15623" width="6.44140625" style="5" customWidth="1"/>
    <col min="15624" max="15624" width="42.21875" style="5" customWidth="1"/>
    <col min="15625" max="15872" width="8.88671875" style="5"/>
    <col min="15873" max="15873" width="0.5546875" style="5" customWidth="1"/>
    <col min="15874" max="15875" width="3.21875" style="5" customWidth="1"/>
    <col min="15876" max="15876" width="22.88671875" style="5" customWidth="1"/>
    <col min="15877" max="15877" width="5.44140625" style="5" customWidth="1"/>
    <col min="15878" max="15878" width="18.33203125" style="5" customWidth="1"/>
    <col min="15879" max="15879" width="6.44140625" style="5" customWidth="1"/>
    <col min="15880" max="15880" width="42.21875" style="5" customWidth="1"/>
    <col min="15881" max="16128" width="8.88671875" style="5"/>
    <col min="16129" max="16129" width="0.5546875" style="5" customWidth="1"/>
    <col min="16130" max="16131" width="3.21875" style="5" customWidth="1"/>
    <col min="16132" max="16132" width="22.88671875" style="5" customWidth="1"/>
    <col min="16133" max="16133" width="5.44140625" style="5" customWidth="1"/>
    <col min="16134" max="16134" width="18.33203125" style="5" customWidth="1"/>
    <col min="16135" max="16135" width="6.44140625" style="5" customWidth="1"/>
    <col min="16136" max="16136" width="42.21875" style="5" customWidth="1"/>
    <col min="16137" max="16384" width="8.88671875" style="5"/>
  </cols>
  <sheetData>
    <row r="1" spans="2:11" ht="24.95" customHeight="1" x14ac:dyDescent="0.2">
      <c r="B1" s="166" t="s">
        <v>3</v>
      </c>
      <c r="C1" s="166"/>
      <c r="D1" s="166"/>
      <c r="E1" s="166"/>
      <c r="F1" s="166"/>
      <c r="G1" s="166"/>
      <c r="H1" s="166"/>
    </row>
    <row r="2" spans="2:11" ht="9.9499999999999993" customHeight="1" x14ac:dyDescent="0.2">
      <c r="B2" s="167"/>
      <c r="C2" s="167"/>
      <c r="D2" s="167"/>
      <c r="E2" s="167"/>
      <c r="F2" s="167"/>
      <c r="G2" s="167"/>
      <c r="H2" s="167"/>
    </row>
    <row r="3" spans="2:11" ht="22.35" customHeight="1" x14ac:dyDescent="0.2">
      <c r="B3" s="168" t="s">
        <v>4</v>
      </c>
      <c r="C3" s="169"/>
      <c r="D3" s="169"/>
      <c r="E3" s="6" t="s">
        <v>5</v>
      </c>
      <c r="F3" s="7" t="s">
        <v>6</v>
      </c>
      <c r="G3" s="7" t="s">
        <v>7</v>
      </c>
      <c r="H3" s="8" t="s">
        <v>8</v>
      </c>
    </row>
    <row r="4" spans="2:11" ht="36.75" hidden="1" customHeight="1" x14ac:dyDescent="0.2">
      <c r="B4" s="9" t="s">
        <v>9</v>
      </c>
      <c r="C4" s="10" t="s">
        <v>10</v>
      </c>
      <c r="D4" s="11" t="s">
        <v>11</v>
      </c>
      <c r="E4" s="12" t="s">
        <v>12</v>
      </c>
      <c r="F4" s="13"/>
      <c r="G4" s="14" t="s">
        <v>9</v>
      </c>
      <c r="H4" s="15" t="s">
        <v>9</v>
      </c>
    </row>
    <row r="5" spans="2:11" ht="36.75" customHeight="1" x14ac:dyDescent="0.2">
      <c r="B5" s="9" t="s">
        <v>9</v>
      </c>
      <c r="C5" s="10" t="s">
        <v>13</v>
      </c>
      <c r="D5" s="11" t="s">
        <v>14</v>
      </c>
      <c r="E5" s="12" t="s">
        <v>15</v>
      </c>
      <c r="F5" s="14" t="str">
        <f>내역서!L5</f>
        <v>283,505</v>
      </c>
      <c r="G5" s="14" t="s">
        <v>9</v>
      </c>
      <c r="H5" s="15" t="s">
        <v>9</v>
      </c>
    </row>
    <row r="6" spans="2:11" ht="36.75" hidden="1" customHeight="1" x14ac:dyDescent="0.2">
      <c r="B6" s="9" t="s">
        <v>9</v>
      </c>
      <c r="C6" s="10" t="s">
        <v>16</v>
      </c>
      <c r="D6" s="16" t="s">
        <v>17</v>
      </c>
      <c r="E6" s="17" t="s">
        <v>18</v>
      </c>
      <c r="F6" s="18"/>
      <c r="G6" s="19" t="s">
        <v>9</v>
      </c>
      <c r="H6" s="20" t="s">
        <v>9</v>
      </c>
    </row>
    <row r="7" spans="2:11" ht="31.5" customHeight="1" x14ac:dyDescent="0.2">
      <c r="B7" s="9" t="s">
        <v>9</v>
      </c>
      <c r="C7" s="21" t="s">
        <v>9</v>
      </c>
      <c r="D7" s="16" t="s">
        <v>19</v>
      </c>
      <c r="E7" s="17" t="s">
        <v>20</v>
      </c>
      <c r="F7" s="18">
        <f>TRUNC((F4+F5+F6),0)</f>
        <v>283505</v>
      </c>
      <c r="G7" s="19" t="s">
        <v>9</v>
      </c>
      <c r="H7" s="20" t="s">
        <v>21</v>
      </c>
    </row>
    <row r="8" spans="2:11" ht="31.5" customHeight="1" x14ac:dyDescent="0.2">
      <c r="B8" s="9" t="s">
        <v>22</v>
      </c>
      <c r="C8" s="10" t="s">
        <v>23</v>
      </c>
      <c r="D8" s="11" t="s">
        <v>24</v>
      </c>
      <c r="E8" s="12" t="s">
        <v>25</v>
      </c>
      <c r="F8" s="14" t="str">
        <f>내역서!J5</f>
        <v>9,031,151</v>
      </c>
      <c r="G8" s="14" t="s">
        <v>9</v>
      </c>
      <c r="H8" s="15" t="s">
        <v>9</v>
      </c>
    </row>
    <row r="9" spans="2:11" ht="31.5" customHeight="1" x14ac:dyDescent="0.2">
      <c r="B9" s="9" t="s">
        <v>26</v>
      </c>
      <c r="C9" s="10" t="s">
        <v>27</v>
      </c>
      <c r="D9" s="16" t="s">
        <v>28</v>
      </c>
      <c r="E9" s="17" t="s">
        <v>29</v>
      </c>
      <c r="F9" s="18">
        <f>TRUNC(F8*0.165,0)</f>
        <v>1490139</v>
      </c>
      <c r="G9" s="157">
        <v>16.5</v>
      </c>
      <c r="H9" s="20" t="s">
        <v>341</v>
      </c>
      <c r="K9" s="50">
        <f>F5+F8+F11</f>
        <v>9345898</v>
      </c>
    </row>
    <row r="10" spans="2:11" ht="31.5" customHeight="1" x14ac:dyDescent="0.2">
      <c r="B10" s="9" t="s">
        <v>22</v>
      </c>
      <c r="C10" s="21" t="s">
        <v>16</v>
      </c>
      <c r="D10" s="16" t="s">
        <v>19</v>
      </c>
      <c r="E10" s="17" t="s">
        <v>30</v>
      </c>
      <c r="F10" s="18">
        <f>TRUNC((F8+F9),0)</f>
        <v>10521290</v>
      </c>
      <c r="G10" s="19" t="s">
        <v>9</v>
      </c>
      <c r="H10" s="20" t="s">
        <v>31</v>
      </c>
    </row>
    <row r="11" spans="2:11" ht="31.5" customHeight="1" x14ac:dyDescent="0.2">
      <c r="B11" s="9" t="s">
        <v>32</v>
      </c>
      <c r="C11" s="10" t="s">
        <v>9</v>
      </c>
      <c r="D11" s="11" t="s">
        <v>33</v>
      </c>
      <c r="E11" s="12" t="s">
        <v>34</v>
      </c>
      <c r="F11" s="14" t="str">
        <f>내역서!N5</f>
        <v>31,242</v>
      </c>
      <c r="G11" s="14" t="s">
        <v>9</v>
      </c>
      <c r="H11" s="15" t="s">
        <v>9</v>
      </c>
    </row>
    <row r="12" spans="2:11" ht="31.5" customHeight="1" x14ac:dyDescent="0.2">
      <c r="B12" s="9" t="s">
        <v>22</v>
      </c>
      <c r="C12" s="10" t="s">
        <v>9</v>
      </c>
      <c r="D12" s="11" t="s">
        <v>35</v>
      </c>
      <c r="E12" s="12" t="s">
        <v>36</v>
      </c>
      <c r="F12" s="13">
        <f>TRUNC(F10*0.0356,0)</f>
        <v>374557</v>
      </c>
      <c r="G12" s="14" t="s">
        <v>37</v>
      </c>
      <c r="H12" s="15" t="s">
        <v>38</v>
      </c>
    </row>
    <row r="13" spans="2:11" ht="31.5" customHeight="1" x14ac:dyDescent="0.2">
      <c r="B13" s="9" t="s">
        <v>39</v>
      </c>
      <c r="C13" s="10" t="s">
        <v>9</v>
      </c>
      <c r="D13" s="11" t="s">
        <v>40</v>
      </c>
      <c r="E13" s="12" t="s">
        <v>41</v>
      </c>
      <c r="F13" s="13">
        <f>TRUNC(F10*0.0101,0)</f>
        <v>106265</v>
      </c>
      <c r="G13" s="14" t="s">
        <v>42</v>
      </c>
      <c r="H13" s="15" t="s">
        <v>43</v>
      </c>
    </row>
    <row r="14" spans="2:11" ht="36.75" hidden="1" customHeight="1" x14ac:dyDescent="0.2">
      <c r="B14" s="9" t="s">
        <v>22</v>
      </c>
      <c r="C14" s="10" t="s">
        <v>44</v>
      </c>
      <c r="D14" s="11" t="s">
        <v>45</v>
      </c>
      <c r="E14" s="12" t="s">
        <v>46</v>
      </c>
      <c r="F14" s="13"/>
      <c r="G14" s="14" t="s">
        <v>9</v>
      </c>
      <c r="H14" s="15" t="s">
        <v>9</v>
      </c>
    </row>
    <row r="15" spans="2:11" ht="36.75" hidden="1" customHeight="1" x14ac:dyDescent="0.2">
      <c r="B15" s="9" t="s">
        <v>47</v>
      </c>
      <c r="C15" s="10" t="s">
        <v>9</v>
      </c>
      <c r="D15" s="11" t="s">
        <v>48</v>
      </c>
      <c r="E15" s="12" t="s">
        <v>49</v>
      </c>
      <c r="F15" s="13"/>
      <c r="G15" s="14" t="s">
        <v>9</v>
      </c>
      <c r="H15" s="15" t="s">
        <v>9</v>
      </c>
    </row>
    <row r="16" spans="2:11" ht="36.75" hidden="1" customHeight="1" x14ac:dyDescent="0.2">
      <c r="B16" s="9" t="s">
        <v>9</v>
      </c>
      <c r="C16" s="10" t="s">
        <v>9</v>
      </c>
      <c r="D16" s="11" t="s">
        <v>50</v>
      </c>
      <c r="E16" s="12" t="s">
        <v>51</v>
      </c>
      <c r="F16" s="13"/>
      <c r="G16" s="14" t="s">
        <v>9</v>
      </c>
      <c r="H16" s="15" t="s">
        <v>9</v>
      </c>
    </row>
    <row r="17" spans="2:8" ht="36.75" hidden="1" customHeight="1" x14ac:dyDescent="0.2">
      <c r="B17" s="9" t="s">
        <v>52</v>
      </c>
      <c r="C17" s="10" t="s">
        <v>9</v>
      </c>
      <c r="D17" s="11" t="s">
        <v>53</v>
      </c>
      <c r="E17" s="12" t="s">
        <v>54</v>
      </c>
      <c r="F17" s="13"/>
      <c r="G17" s="14" t="s">
        <v>9</v>
      </c>
      <c r="H17" s="15" t="s">
        <v>9</v>
      </c>
    </row>
    <row r="18" spans="2:8" ht="36.75" hidden="1" customHeight="1" x14ac:dyDescent="0.2">
      <c r="B18" s="9" t="s">
        <v>9</v>
      </c>
      <c r="C18" s="10" t="s">
        <v>9</v>
      </c>
      <c r="D18" s="11" t="s">
        <v>55</v>
      </c>
      <c r="E18" s="12" t="s">
        <v>56</v>
      </c>
      <c r="F18" s="13"/>
      <c r="G18" s="14"/>
      <c r="H18" s="15"/>
    </row>
    <row r="19" spans="2:8" ht="36.75" customHeight="1" x14ac:dyDescent="0.2">
      <c r="B19" s="9" t="s">
        <v>22</v>
      </c>
      <c r="C19" s="10" t="s">
        <v>9</v>
      </c>
      <c r="D19" s="11" t="s">
        <v>57</v>
      </c>
      <c r="E19" s="12" t="s">
        <v>58</v>
      </c>
      <c r="F19" s="13">
        <f>TRUNC((F8+F9)*0.0315,0)</f>
        <v>331420</v>
      </c>
      <c r="G19" s="145" t="s">
        <v>333</v>
      </c>
      <c r="H19" s="15" t="s">
        <v>334</v>
      </c>
    </row>
    <row r="20" spans="2:8" ht="36.75" customHeight="1" x14ac:dyDescent="0.2">
      <c r="B20" s="9" t="s">
        <v>9</v>
      </c>
      <c r="C20" s="10" t="s">
        <v>9</v>
      </c>
      <c r="D20" s="11" t="s">
        <v>59</v>
      </c>
      <c r="E20" s="12" t="s">
        <v>60</v>
      </c>
      <c r="F20" s="13">
        <f>TRUNC((F7+F8+F11)*0.008,0)</f>
        <v>74767</v>
      </c>
      <c r="G20" s="145" t="s">
        <v>342</v>
      </c>
      <c r="H20" s="15" t="s">
        <v>343</v>
      </c>
    </row>
    <row r="21" spans="2:8" ht="36.75" hidden="1" customHeight="1" x14ac:dyDescent="0.2">
      <c r="B21" s="9" t="s">
        <v>9</v>
      </c>
      <c r="C21" s="10" t="s">
        <v>9</v>
      </c>
      <c r="D21" s="11" t="s">
        <v>61</v>
      </c>
      <c r="E21" s="12" t="s">
        <v>62</v>
      </c>
      <c r="F21" s="13"/>
      <c r="G21" s="14" t="s">
        <v>9</v>
      </c>
      <c r="H21" s="15" t="s">
        <v>9</v>
      </c>
    </row>
    <row r="22" spans="2:8" ht="36.75" hidden="1" customHeight="1" x14ac:dyDescent="0.2">
      <c r="B22" s="9" t="s">
        <v>9</v>
      </c>
      <c r="C22" s="10" t="s">
        <v>16</v>
      </c>
      <c r="D22" s="11" t="s">
        <v>63</v>
      </c>
      <c r="E22" s="12" t="s">
        <v>64</v>
      </c>
      <c r="F22" s="13"/>
      <c r="G22" s="14" t="s">
        <v>9</v>
      </c>
      <c r="H22" s="15" t="s">
        <v>9</v>
      </c>
    </row>
    <row r="23" spans="2:8" ht="35.25" customHeight="1" x14ac:dyDescent="0.2">
      <c r="B23" s="9" t="s">
        <v>9</v>
      </c>
      <c r="C23" s="10" t="s">
        <v>9</v>
      </c>
      <c r="D23" s="16" t="s">
        <v>65</v>
      </c>
      <c r="E23" s="17" t="s">
        <v>66</v>
      </c>
      <c r="F23" s="18">
        <f>TRUNC((F7+F10)*0.052,0)</f>
        <v>561849</v>
      </c>
      <c r="G23" s="146" t="s">
        <v>347</v>
      </c>
      <c r="H23" s="20" t="s">
        <v>346</v>
      </c>
    </row>
    <row r="24" spans="2:8" ht="35.25" customHeight="1" x14ac:dyDescent="0.2">
      <c r="B24" s="22" t="s">
        <v>9</v>
      </c>
      <c r="C24" s="21" t="s">
        <v>9</v>
      </c>
      <c r="D24" s="16" t="s">
        <v>19</v>
      </c>
      <c r="E24" s="17" t="s">
        <v>67</v>
      </c>
      <c r="F24" s="18">
        <f>TRUNC((F11+F12+F13+F14+F15+F16+F17+F18+F19+F20+F21+F22+F23),0)</f>
        <v>1480100</v>
      </c>
      <c r="G24" s="19" t="s">
        <v>9</v>
      </c>
      <c r="H24" s="20" t="s">
        <v>68</v>
      </c>
    </row>
    <row r="25" spans="2:8" ht="35.25" customHeight="1" x14ac:dyDescent="0.2">
      <c r="B25" s="23" t="s">
        <v>9</v>
      </c>
      <c r="C25" s="16" t="s">
        <v>9</v>
      </c>
      <c r="D25" s="16" t="s">
        <v>69</v>
      </c>
      <c r="E25" s="17" t="s">
        <v>70</v>
      </c>
      <c r="F25" s="18">
        <f>TRUNC((F7+F10+F24),0)</f>
        <v>12284895</v>
      </c>
      <c r="G25" s="19" t="s">
        <v>9</v>
      </c>
      <c r="H25" s="20" t="s">
        <v>71</v>
      </c>
    </row>
    <row r="26" spans="2:8" ht="35.25" customHeight="1" x14ac:dyDescent="0.2">
      <c r="B26" s="23" t="s">
        <v>9</v>
      </c>
      <c r="C26" s="16" t="s">
        <v>9</v>
      </c>
      <c r="D26" s="16" t="s">
        <v>72</v>
      </c>
      <c r="E26" s="17" t="s">
        <v>73</v>
      </c>
      <c r="F26" s="18">
        <f>TRUNC(F25*0.08,0)</f>
        <v>982791</v>
      </c>
      <c r="G26" s="146" t="s">
        <v>344</v>
      </c>
      <c r="H26" s="20" t="s">
        <v>345</v>
      </c>
    </row>
    <row r="27" spans="2:8" ht="35.25" customHeight="1" x14ac:dyDescent="0.2">
      <c r="B27" s="23" t="s">
        <v>9</v>
      </c>
      <c r="C27" s="16" t="s">
        <v>9</v>
      </c>
      <c r="D27" s="16" t="s">
        <v>74</v>
      </c>
      <c r="E27" s="17" t="s">
        <v>75</v>
      </c>
      <c r="F27" s="18">
        <f>TRUNC((F10+F24+F26)*0.15,0)-2586</f>
        <v>1945041</v>
      </c>
      <c r="G27" s="146" t="s">
        <v>335</v>
      </c>
      <c r="H27" s="20" t="s">
        <v>337</v>
      </c>
    </row>
    <row r="28" spans="2:8" ht="35.25" customHeight="1" x14ac:dyDescent="0.2">
      <c r="B28" s="23" t="s">
        <v>9</v>
      </c>
      <c r="C28" s="16" t="s">
        <v>9</v>
      </c>
      <c r="D28" s="16" t="s">
        <v>76</v>
      </c>
      <c r="E28" s="17" t="s">
        <v>77</v>
      </c>
      <c r="F28" s="18">
        <f>TRUNC((F25+F26+F27),0)</f>
        <v>15212727</v>
      </c>
      <c r="G28" s="19" t="s">
        <v>9</v>
      </c>
      <c r="H28" s="20" t="s">
        <v>78</v>
      </c>
    </row>
    <row r="29" spans="2:8" ht="35.25" customHeight="1" x14ac:dyDescent="0.2">
      <c r="B29" s="23" t="s">
        <v>9</v>
      </c>
      <c r="C29" s="16" t="s">
        <v>9</v>
      </c>
      <c r="D29" s="16" t="s">
        <v>79</v>
      </c>
      <c r="E29" s="17" t="s">
        <v>80</v>
      </c>
      <c r="F29" s="18">
        <f>F28*0.1</f>
        <v>1521272.7000000002</v>
      </c>
      <c r="G29" s="19" t="s">
        <v>81</v>
      </c>
      <c r="H29" s="20" t="s">
        <v>336</v>
      </c>
    </row>
    <row r="30" spans="2:8" ht="35.25" customHeight="1" x14ac:dyDescent="0.2">
      <c r="B30" s="23" t="s">
        <v>9</v>
      </c>
      <c r="C30" s="16" t="s">
        <v>9</v>
      </c>
      <c r="D30" s="16" t="s">
        <v>82</v>
      </c>
      <c r="E30" s="17" t="s">
        <v>83</v>
      </c>
      <c r="F30" s="18">
        <f>TRUNC((F28+F29),4)</f>
        <v>16733999.699999999</v>
      </c>
      <c r="G30" s="19" t="s">
        <v>9</v>
      </c>
      <c r="H30" s="20" t="s">
        <v>84</v>
      </c>
    </row>
    <row r="31" spans="2:8" ht="36.75" hidden="1" customHeight="1" x14ac:dyDescent="0.2">
      <c r="B31" s="23" t="s">
        <v>9</v>
      </c>
      <c r="C31" s="16" t="s">
        <v>9</v>
      </c>
      <c r="D31" s="16" t="s">
        <v>85</v>
      </c>
      <c r="E31" s="17" t="s">
        <v>86</v>
      </c>
      <c r="F31" s="18"/>
      <c r="G31" s="19" t="s">
        <v>9</v>
      </c>
      <c r="H31" s="20" t="s">
        <v>9</v>
      </c>
    </row>
    <row r="32" spans="2:8" ht="36.75" hidden="1" customHeight="1" x14ac:dyDescent="0.2">
      <c r="B32" s="23" t="s">
        <v>9</v>
      </c>
      <c r="C32" s="16" t="s">
        <v>9</v>
      </c>
      <c r="D32" s="16" t="s">
        <v>87</v>
      </c>
      <c r="E32" s="17" t="s">
        <v>88</v>
      </c>
      <c r="F32" s="18"/>
      <c r="G32" s="19" t="s">
        <v>9</v>
      </c>
      <c r="H32" s="20" t="s">
        <v>9</v>
      </c>
    </row>
    <row r="33" spans="2:8" ht="30" customHeight="1" x14ac:dyDescent="0.2">
      <c r="B33" s="24" t="s">
        <v>9</v>
      </c>
      <c r="C33" s="25" t="s">
        <v>9</v>
      </c>
      <c r="D33" s="25" t="s">
        <v>89</v>
      </c>
      <c r="E33" s="26" t="s">
        <v>90</v>
      </c>
      <c r="F33" s="27">
        <f>TRUNC((F30+F31+F32),1)</f>
        <v>16733999.699999999</v>
      </c>
      <c r="G33" s="28" t="s">
        <v>9</v>
      </c>
      <c r="H33" s="29" t="s">
        <v>91</v>
      </c>
    </row>
    <row r="34" spans="2:8" x14ac:dyDescent="0.2">
      <c r="B34" s="30"/>
      <c r="C34" s="30"/>
      <c r="D34" s="30"/>
      <c r="E34" s="30"/>
      <c r="F34" s="30"/>
      <c r="G34" s="30"/>
      <c r="H34" s="30"/>
    </row>
    <row r="37" spans="2:8" x14ac:dyDescent="0.2">
      <c r="F37" s="50"/>
    </row>
    <row r="40" spans="2:8" x14ac:dyDescent="0.2">
      <c r="F40" s="50"/>
    </row>
    <row r="52" spans="12:12" x14ac:dyDescent="0.2">
      <c r="L52" s="5" t="str">
        <f>RIGHT((F7+F11)*0.1,3)</f>
        <v>4.7</v>
      </c>
    </row>
  </sheetData>
  <mergeCells count="2">
    <mergeCell ref="B1:H2"/>
    <mergeCell ref="B3:D3"/>
  </mergeCells>
  <phoneticPr fontId="2" type="noConversion"/>
  <pageMargins left="0.98425196850393704" right="7.874015748031496E-2" top="0.6692913385826772" bottom="0.59055118110236215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3BEC-F761-4477-B48D-22EBCA9D3E2B}">
  <dimension ref="B1:N31"/>
  <sheetViews>
    <sheetView view="pageBreakPreview" zoomScale="115" zoomScaleNormal="100" zoomScaleSheetLayoutView="115" workbookViewId="0">
      <pane ySplit="3" topLeftCell="A4" activePane="bottomLeft" state="frozen"/>
      <selection pane="bottomLeft" activeCell="I35" sqref="I35"/>
    </sheetView>
  </sheetViews>
  <sheetFormatPr defaultRowHeight="12.75" x14ac:dyDescent="0.2"/>
  <cols>
    <col min="1" max="1" width="0.5546875" style="5" customWidth="1"/>
    <col min="2" max="2" width="5.6640625" style="5" customWidth="1"/>
    <col min="3" max="3" width="21.77734375" style="5" customWidth="1"/>
    <col min="4" max="4" width="15.6640625" style="5" customWidth="1"/>
    <col min="5" max="5" width="10" style="5" customWidth="1"/>
    <col min="6" max="6" width="5.6640625" style="5" customWidth="1"/>
    <col min="7" max="7" width="13.5546875" style="5" customWidth="1"/>
    <col min="8" max="8" width="11.88671875" style="5" customWidth="1"/>
    <col min="9" max="9" width="11.44140625" style="5" customWidth="1"/>
    <col min="10" max="10" width="12" style="5" customWidth="1"/>
    <col min="11" max="11" width="10" style="5" customWidth="1"/>
    <col min="12" max="256" width="8.88671875" style="5"/>
    <col min="257" max="257" width="0.5546875" style="5" customWidth="1"/>
    <col min="258" max="258" width="5.6640625" style="5" customWidth="1"/>
    <col min="259" max="259" width="17.109375" style="5" customWidth="1"/>
    <col min="260" max="260" width="15.6640625" style="5" customWidth="1"/>
    <col min="261" max="261" width="10" style="5" customWidth="1"/>
    <col min="262" max="262" width="5.6640625" style="5" customWidth="1"/>
    <col min="263" max="263" width="13.5546875" style="5" customWidth="1"/>
    <col min="264" max="264" width="11.88671875" style="5" customWidth="1"/>
    <col min="265" max="265" width="11.44140625" style="5" customWidth="1"/>
    <col min="266" max="266" width="12" style="5" customWidth="1"/>
    <col min="267" max="267" width="10" style="5" customWidth="1"/>
    <col min="268" max="512" width="8.88671875" style="5"/>
    <col min="513" max="513" width="0.5546875" style="5" customWidth="1"/>
    <col min="514" max="514" width="5.6640625" style="5" customWidth="1"/>
    <col min="515" max="515" width="17.109375" style="5" customWidth="1"/>
    <col min="516" max="516" width="15.6640625" style="5" customWidth="1"/>
    <col min="517" max="517" width="10" style="5" customWidth="1"/>
    <col min="518" max="518" width="5.6640625" style="5" customWidth="1"/>
    <col min="519" max="519" width="13.5546875" style="5" customWidth="1"/>
    <col min="520" max="520" width="11.88671875" style="5" customWidth="1"/>
    <col min="521" max="521" width="11.44140625" style="5" customWidth="1"/>
    <col min="522" max="522" width="12" style="5" customWidth="1"/>
    <col min="523" max="523" width="10" style="5" customWidth="1"/>
    <col min="524" max="768" width="8.88671875" style="5"/>
    <col min="769" max="769" width="0.5546875" style="5" customWidth="1"/>
    <col min="770" max="770" width="5.6640625" style="5" customWidth="1"/>
    <col min="771" max="771" width="17.109375" style="5" customWidth="1"/>
    <col min="772" max="772" width="15.6640625" style="5" customWidth="1"/>
    <col min="773" max="773" width="10" style="5" customWidth="1"/>
    <col min="774" max="774" width="5.6640625" style="5" customWidth="1"/>
    <col min="775" max="775" width="13.5546875" style="5" customWidth="1"/>
    <col min="776" max="776" width="11.88671875" style="5" customWidth="1"/>
    <col min="777" max="777" width="11.44140625" style="5" customWidth="1"/>
    <col min="778" max="778" width="12" style="5" customWidth="1"/>
    <col min="779" max="779" width="10" style="5" customWidth="1"/>
    <col min="780" max="1024" width="8.88671875" style="5"/>
    <col min="1025" max="1025" width="0.5546875" style="5" customWidth="1"/>
    <col min="1026" max="1026" width="5.6640625" style="5" customWidth="1"/>
    <col min="1027" max="1027" width="17.109375" style="5" customWidth="1"/>
    <col min="1028" max="1028" width="15.6640625" style="5" customWidth="1"/>
    <col min="1029" max="1029" width="10" style="5" customWidth="1"/>
    <col min="1030" max="1030" width="5.6640625" style="5" customWidth="1"/>
    <col min="1031" max="1031" width="13.5546875" style="5" customWidth="1"/>
    <col min="1032" max="1032" width="11.88671875" style="5" customWidth="1"/>
    <col min="1033" max="1033" width="11.44140625" style="5" customWidth="1"/>
    <col min="1034" max="1034" width="12" style="5" customWidth="1"/>
    <col min="1035" max="1035" width="10" style="5" customWidth="1"/>
    <col min="1036" max="1280" width="8.88671875" style="5"/>
    <col min="1281" max="1281" width="0.5546875" style="5" customWidth="1"/>
    <col min="1282" max="1282" width="5.6640625" style="5" customWidth="1"/>
    <col min="1283" max="1283" width="17.109375" style="5" customWidth="1"/>
    <col min="1284" max="1284" width="15.6640625" style="5" customWidth="1"/>
    <col min="1285" max="1285" width="10" style="5" customWidth="1"/>
    <col min="1286" max="1286" width="5.6640625" style="5" customWidth="1"/>
    <col min="1287" max="1287" width="13.5546875" style="5" customWidth="1"/>
    <col min="1288" max="1288" width="11.88671875" style="5" customWidth="1"/>
    <col min="1289" max="1289" width="11.44140625" style="5" customWidth="1"/>
    <col min="1290" max="1290" width="12" style="5" customWidth="1"/>
    <col min="1291" max="1291" width="10" style="5" customWidth="1"/>
    <col min="1292" max="1536" width="8.88671875" style="5"/>
    <col min="1537" max="1537" width="0.5546875" style="5" customWidth="1"/>
    <col min="1538" max="1538" width="5.6640625" style="5" customWidth="1"/>
    <col min="1539" max="1539" width="17.109375" style="5" customWidth="1"/>
    <col min="1540" max="1540" width="15.6640625" style="5" customWidth="1"/>
    <col min="1541" max="1541" width="10" style="5" customWidth="1"/>
    <col min="1542" max="1542" width="5.6640625" style="5" customWidth="1"/>
    <col min="1543" max="1543" width="13.5546875" style="5" customWidth="1"/>
    <col min="1544" max="1544" width="11.88671875" style="5" customWidth="1"/>
    <col min="1545" max="1545" width="11.44140625" style="5" customWidth="1"/>
    <col min="1546" max="1546" width="12" style="5" customWidth="1"/>
    <col min="1547" max="1547" width="10" style="5" customWidth="1"/>
    <col min="1548" max="1792" width="8.88671875" style="5"/>
    <col min="1793" max="1793" width="0.5546875" style="5" customWidth="1"/>
    <col min="1794" max="1794" width="5.6640625" style="5" customWidth="1"/>
    <col min="1795" max="1795" width="17.109375" style="5" customWidth="1"/>
    <col min="1796" max="1796" width="15.6640625" style="5" customWidth="1"/>
    <col min="1797" max="1797" width="10" style="5" customWidth="1"/>
    <col min="1798" max="1798" width="5.6640625" style="5" customWidth="1"/>
    <col min="1799" max="1799" width="13.5546875" style="5" customWidth="1"/>
    <col min="1800" max="1800" width="11.88671875" style="5" customWidth="1"/>
    <col min="1801" max="1801" width="11.44140625" style="5" customWidth="1"/>
    <col min="1802" max="1802" width="12" style="5" customWidth="1"/>
    <col min="1803" max="1803" width="10" style="5" customWidth="1"/>
    <col min="1804" max="2048" width="8.88671875" style="5"/>
    <col min="2049" max="2049" width="0.5546875" style="5" customWidth="1"/>
    <col min="2050" max="2050" width="5.6640625" style="5" customWidth="1"/>
    <col min="2051" max="2051" width="17.109375" style="5" customWidth="1"/>
    <col min="2052" max="2052" width="15.6640625" style="5" customWidth="1"/>
    <col min="2053" max="2053" width="10" style="5" customWidth="1"/>
    <col min="2054" max="2054" width="5.6640625" style="5" customWidth="1"/>
    <col min="2055" max="2055" width="13.5546875" style="5" customWidth="1"/>
    <col min="2056" max="2056" width="11.88671875" style="5" customWidth="1"/>
    <col min="2057" max="2057" width="11.44140625" style="5" customWidth="1"/>
    <col min="2058" max="2058" width="12" style="5" customWidth="1"/>
    <col min="2059" max="2059" width="10" style="5" customWidth="1"/>
    <col min="2060" max="2304" width="8.88671875" style="5"/>
    <col min="2305" max="2305" width="0.5546875" style="5" customWidth="1"/>
    <col min="2306" max="2306" width="5.6640625" style="5" customWidth="1"/>
    <col min="2307" max="2307" width="17.109375" style="5" customWidth="1"/>
    <col min="2308" max="2308" width="15.6640625" style="5" customWidth="1"/>
    <col min="2309" max="2309" width="10" style="5" customWidth="1"/>
    <col min="2310" max="2310" width="5.6640625" style="5" customWidth="1"/>
    <col min="2311" max="2311" width="13.5546875" style="5" customWidth="1"/>
    <col min="2312" max="2312" width="11.88671875" style="5" customWidth="1"/>
    <col min="2313" max="2313" width="11.44140625" style="5" customWidth="1"/>
    <col min="2314" max="2314" width="12" style="5" customWidth="1"/>
    <col min="2315" max="2315" width="10" style="5" customWidth="1"/>
    <col min="2316" max="2560" width="8.88671875" style="5"/>
    <col min="2561" max="2561" width="0.5546875" style="5" customWidth="1"/>
    <col min="2562" max="2562" width="5.6640625" style="5" customWidth="1"/>
    <col min="2563" max="2563" width="17.109375" style="5" customWidth="1"/>
    <col min="2564" max="2564" width="15.6640625" style="5" customWidth="1"/>
    <col min="2565" max="2565" width="10" style="5" customWidth="1"/>
    <col min="2566" max="2566" width="5.6640625" style="5" customWidth="1"/>
    <col min="2567" max="2567" width="13.5546875" style="5" customWidth="1"/>
    <col min="2568" max="2568" width="11.88671875" style="5" customWidth="1"/>
    <col min="2569" max="2569" width="11.44140625" style="5" customWidth="1"/>
    <col min="2570" max="2570" width="12" style="5" customWidth="1"/>
    <col min="2571" max="2571" width="10" style="5" customWidth="1"/>
    <col min="2572" max="2816" width="8.88671875" style="5"/>
    <col min="2817" max="2817" width="0.5546875" style="5" customWidth="1"/>
    <col min="2818" max="2818" width="5.6640625" style="5" customWidth="1"/>
    <col min="2819" max="2819" width="17.109375" style="5" customWidth="1"/>
    <col min="2820" max="2820" width="15.6640625" style="5" customWidth="1"/>
    <col min="2821" max="2821" width="10" style="5" customWidth="1"/>
    <col min="2822" max="2822" width="5.6640625" style="5" customWidth="1"/>
    <col min="2823" max="2823" width="13.5546875" style="5" customWidth="1"/>
    <col min="2824" max="2824" width="11.88671875" style="5" customWidth="1"/>
    <col min="2825" max="2825" width="11.44140625" style="5" customWidth="1"/>
    <col min="2826" max="2826" width="12" style="5" customWidth="1"/>
    <col min="2827" max="2827" width="10" style="5" customWidth="1"/>
    <col min="2828" max="3072" width="8.88671875" style="5"/>
    <col min="3073" max="3073" width="0.5546875" style="5" customWidth="1"/>
    <col min="3074" max="3074" width="5.6640625" style="5" customWidth="1"/>
    <col min="3075" max="3075" width="17.109375" style="5" customWidth="1"/>
    <col min="3076" max="3076" width="15.6640625" style="5" customWidth="1"/>
    <col min="3077" max="3077" width="10" style="5" customWidth="1"/>
    <col min="3078" max="3078" width="5.6640625" style="5" customWidth="1"/>
    <col min="3079" max="3079" width="13.5546875" style="5" customWidth="1"/>
    <col min="3080" max="3080" width="11.88671875" style="5" customWidth="1"/>
    <col min="3081" max="3081" width="11.44140625" style="5" customWidth="1"/>
    <col min="3082" max="3082" width="12" style="5" customWidth="1"/>
    <col min="3083" max="3083" width="10" style="5" customWidth="1"/>
    <col min="3084" max="3328" width="8.88671875" style="5"/>
    <col min="3329" max="3329" width="0.5546875" style="5" customWidth="1"/>
    <col min="3330" max="3330" width="5.6640625" style="5" customWidth="1"/>
    <col min="3331" max="3331" width="17.109375" style="5" customWidth="1"/>
    <col min="3332" max="3332" width="15.6640625" style="5" customWidth="1"/>
    <col min="3333" max="3333" width="10" style="5" customWidth="1"/>
    <col min="3334" max="3334" width="5.6640625" style="5" customWidth="1"/>
    <col min="3335" max="3335" width="13.5546875" style="5" customWidth="1"/>
    <col min="3336" max="3336" width="11.88671875" style="5" customWidth="1"/>
    <col min="3337" max="3337" width="11.44140625" style="5" customWidth="1"/>
    <col min="3338" max="3338" width="12" style="5" customWidth="1"/>
    <col min="3339" max="3339" width="10" style="5" customWidth="1"/>
    <col min="3340" max="3584" width="8.88671875" style="5"/>
    <col min="3585" max="3585" width="0.5546875" style="5" customWidth="1"/>
    <col min="3586" max="3586" width="5.6640625" style="5" customWidth="1"/>
    <col min="3587" max="3587" width="17.109375" style="5" customWidth="1"/>
    <col min="3588" max="3588" width="15.6640625" style="5" customWidth="1"/>
    <col min="3589" max="3589" width="10" style="5" customWidth="1"/>
    <col min="3590" max="3590" width="5.6640625" style="5" customWidth="1"/>
    <col min="3591" max="3591" width="13.5546875" style="5" customWidth="1"/>
    <col min="3592" max="3592" width="11.88671875" style="5" customWidth="1"/>
    <col min="3593" max="3593" width="11.44140625" style="5" customWidth="1"/>
    <col min="3594" max="3594" width="12" style="5" customWidth="1"/>
    <col min="3595" max="3595" width="10" style="5" customWidth="1"/>
    <col min="3596" max="3840" width="8.88671875" style="5"/>
    <col min="3841" max="3841" width="0.5546875" style="5" customWidth="1"/>
    <col min="3842" max="3842" width="5.6640625" style="5" customWidth="1"/>
    <col min="3843" max="3843" width="17.109375" style="5" customWidth="1"/>
    <col min="3844" max="3844" width="15.6640625" style="5" customWidth="1"/>
    <col min="3845" max="3845" width="10" style="5" customWidth="1"/>
    <col min="3846" max="3846" width="5.6640625" style="5" customWidth="1"/>
    <col min="3847" max="3847" width="13.5546875" style="5" customWidth="1"/>
    <col min="3848" max="3848" width="11.88671875" style="5" customWidth="1"/>
    <col min="3849" max="3849" width="11.44140625" style="5" customWidth="1"/>
    <col min="3850" max="3850" width="12" style="5" customWidth="1"/>
    <col min="3851" max="3851" width="10" style="5" customWidth="1"/>
    <col min="3852" max="4096" width="8.88671875" style="5"/>
    <col min="4097" max="4097" width="0.5546875" style="5" customWidth="1"/>
    <col min="4098" max="4098" width="5.6640625" style="5" customWidth="1"/>
    <col min="4099" max="4099" width="17.109375" style="5" customWidth="1"/>
    <col min="4100" max="4100" width="15.6640625" style="5" customWidth="1"/>
    <col min="4101" max="4101" width="10" style="5" customWidth="1"/>
    <col min="4102" max="4102" width="5.6640625" style="5" customWidth="1"/>
    <col min="4103" max="4103" width="13.5546875" style="5" customWidth="1"/>
    <col min="4104" max="4104" width="11.88671875" style="5" customWidth="1"/>
    <col min="4105" max="4105" width="11.44140625" style="5" customWidth="1"/>
    <col min="4106" max="4106" width="12" style="5" customWidth="1"/>
    <col min="4107" max="4107" width="10" style="5" customWidth="1"/>
    <col min="4108" max="4352" width="8.88671875" style="5"/>
    <col min="4353" max="4353" width="0.5546875" style="5" customWidth="1"/>
    <col min="4354" max="4354" width="5.6640625" style="5" customWidth="1"/>
    <col min="4355" max="4355" width="17.109375" style="5" customWidth="1"/>
    <col min="4356" max="4356" width="15.6640625" style="5" customWidth="1"/>
    <col min="4357" max="4357" width="10" style="5" customWidth="1"/>
    <col min="4358" max="4358" width="5.6640625" style="5" customWidth="1"/>
    <col min="4359" max="4359" width="13.5546875" style="5" customWidth="1"/>
    <col min="4360" max="4360" width="11.88671875" style="5" customWidth="1"/>
    <col min="4361" max="4361" width="11.44140625" style="5" customWidth="1"/>
    <col min="4362" max="4362" width="12" style="5" customWidth="1"/>
    <col min="4363" max="4363" width="10" style="5" customWidth="1"/>
    <col min="4364" max="4608" width="8.88671875" style="5"/>
    <col min="4609" max="4609" width="0.5546875" style="5" customWidth="1"/>
    <col min="4610" max="4610" width="5.6640625" style="5" customWidth="1"/>
    <col min="4611" max="4611" width="17.109375" style="5" customWidth="1"/>
    <col min="4612" max="4612" width="15.6640625" style="5" customWidth="1"/>
    <col min="4613" max="4613" width="10" style="5" customWidth="1"/>
    <col min="4614" max="4614" width="5.6640625" style="5" customWidth="1"/>
    <col min="4615" max="4615" width="13.5546875" style="5" customWidth="1"/>
    <col min="4616" max="4616" width="11.88671875" style="5" customWidth="1"/>
    <col min="4617" max="4617" width="11.44140625" style="5" customWidth="1"/>
    <col min="4618" max="4618" width="12" style="5" customWidth="1"/>
    <col min="4619" max="4619" width="10" style="5" customWidth="1"/>
    <col min="4620" max="4864" width="8.88671875" style="5"/>
    <col min="4865" max="4865" width="0.5546875" style="5" customWidth="1"/>
    <col min="4866" max="4866" width="5.6640625" style="5" customWidth="1"/>
    <col min="4867" max="4867" width="17.109375" style="5" customWidth="1"/>
    <col min="4868" max="4868" width="15.6640625" style="5" customWidth="1"/>
    <col min="4869" max="4869" width="10" style="5" customWidth="1"/>
    <col min="4870" max="4870" width="5.6640625" style="5" customWidth="1"/>
    <col min="4871" max="4871" width="13.5546875" style="5" customWidth="1"/>
    <col min="4872" max="4872" width="11.88671875" style="5" customWidth="1"/>
    <col min="4873" max="4873" width="11.44140625" style="5" customWidth="1"/>
    <col min="4874" max="4874" width="12" style="5" customWidth="1"/>
    <col min="4875" max="4875" width="10" style="5" customWidth="1"/>
    <col min="4876" max="5120" width="8.88671875" style="5"/>
    <col min="5121" max="5121" width="0.5546875" style="5" customWidth="1"/>
    <col min="5122" max="5122" width="5.6640625" style="5" customWidth="1"/>
    <col min="5123" max="5123" width="17.109375" style="5" customWidth="1"/>
    <col min="5124" max="5124" width="15.6640625" style="5" customWidth="1"/>
    <col min="5125" max="5125" width="10" style="5" customWidth="1"/>
    <col min="5126" max="5126" width="5.6640625" style="5" customWidth="1"/>
    <col min="5127" max="5127" width="13.5546875" style="5" customWidth="1"/>
    <col min="5128" max="5128" width="11.88671875" style="5" customWidth="1"/>
    <col min="5129" max="5129" width="11.44140625" style="5" customWidth="1"/>
    <col min="5130" max="5130" width="12" style="5" customWidth="1"/>
    <col min="5131" max="5131" width="10" style="5" customWidth="1"/>
    <col min="5132" max="5376" width="8.88671875" style="5"/>
    <col min="5377" max="5377" width="0.5546875" style="5" customWidth="1"/>
    <col min="5378" max="5378" width="5.6640625" style="5" customWidth="1"/>
    <col min="5379" max="5379" width="17.109375" style="5" customWidth="1"/>
    <col min="5380" max="5380" width="15.6640625" style="5" customWidth="1"/>
    <col min="5381" max="5381" width="10" style="5" customWidth="1"/>
    <col min="5382" max="5382" width="5.6640625" style="5" customWidth="1"/>
    <col min="5383" max="5383" width="13.5546875" style="5" customWidth="1"/>
    <col min="5384" max="5384" width="11.88671875" style="5" customWidth="1"/>
    <col min="5385" max="5385" width="11.44140625" style="5" customWidth="1"/>
    <col min="5386" max="5386" width="12" style="5" customWidth="1"/>
    <col min="5387" max="5387" width="10" style="5" customWidth="1"/>
    <col min="5388" max="5632" width="8.88671875" style="5"/>
    <col min="5633" max="5633" width="0.5546875" style="5" customWidth="1"/>
    <col min="5634" max="5634" width="5.6640625" style="5" customWidth="1"/>
    <col min="5635" max="5635" width="17.109375" style="5" customWidth="1"/>
    <col min="5636" max="5636" width="15.6640625" style="5" customWidth="1"/>
    <col min="5637" max="5637" width="10" style="5" customWidth="1"/>
    <col min="5638" max="5638" width="5.6640625" style="5" customWidth="1"/>
    <col min="5639" max="5639" width="13.5546875" style="5" customWidth="1"/>
    <col min="5640" max="5640" width="11.88671875" style="5" customWidth="1"/>
    <col min="5641" max="5641" width="11.44140625" style="5" customWidth="1"/>
    <col min="5642" max="5642" width="12" style="5" customWidth="1"/>
    <col min="5643" max="5643" width="10" style="5" customWidth="1"/>
    <col min="5644" max="5888" width="8.88671875" style="5"/>
    <col min="5889" max="5889" width="0.5546875" style="5" customWidth="1"/>
    <col min="5890" max="5890" width="5.6640625" style="5" customWidth="1"/>
    <col min="5891" max="5891" width="17.109375" style="5" customWidth="1"/>
    <col min="5892" max="5892" width="15.6640625" style="5" customWidth="1"/>
    <col min="5893" max="5893" width="10" style="5" customWidth="1"/>
    <col min="5894" max="5894" width="5.6640625" style="5" customWidth="1"/>
    <col min="5895" max="5895" width="13.5546875" style="5" customWidth="1"/>
    <col min="5896" max="5896" width="11.88671875" style="5" customWidth="1"/>
    <col min="5897" max="5897" width="11.44140625" style="5" customWidth="1"/>
    <col min="5898" max="5898" width="12" style="5" customWidth="1"/>
    <col min="5899" max="5899" width="10" style="5" customWidth="1"/>
    <col min="5900" max="6144" width="8.88671875" style="5"/>
    <col min="6145" max="6145" width="0.5546875" style="5" customWidth="1"/>
    <col min="6146" max="6146" width="5.6640625" style="5" customWidth="1"/>
    <col min="6147" max="6147" width="17.109375" style="5" customWidth="1"/>
    <col min="6148" max="6148" width="15.6640625" style="5" customWidth="1"/>
    <col min="6149" max="6149" width="10" style="5" customWidth="1"/>
    <col min="6150" max="6150" width="5.6640625" style="5" customWidth="1"/>
    <col min="6151" max="6151" width="13.5546875" style="5" customWidth="1"/>
    <col min="6152" max="6152" width="11.88671875" style="5" customWidth="1"/>
    <col min="6153" max="6153" width="11.44140625" style="5" customWidth="1"/>
    <col min="6154" max="6154" width="12" style="5" customWidth="1"/>
    <col min="6155" max="6155" width="10" style="5" customWidth="1"/>
    <col min="6156" max="6400" width="8.88671875" style="5"/>
    <col min="6401" max="6401" width="0.5546875" style="5" customWidth="1"/>
    <col min="6402" max="6402" width="5.6640625" style="5" customWidth="1"/>
    <col min="6403" max="6403" width="17.109375" style="5" customWidth="1"/>
    <col min="6404" max="6404" width="15.6640625" style="5" customWidth="1"/>
    <col min="6405" max="6405" width="10" style="5" customWidth="1"/>
    <col min="6406" max="6406" width="5.6640625" style="5" customWidth="1"/>
    <col min="6407" max="6407" width="13.5546875" style="5" customWidth="1"/>
    <col min="6408" max="6408" width="11.88671875" style="5" customWidth="1"/>
    <col min="6409" max="6409" width="11.44140625" style="5" customWidth="1"/>
    <col min="6410" max="6410" width="12" style="5" customWidth="1"/>
    <col min="6411" max="6411" width="10" style="5" customWidth="1"/>
    <col min="6412" max="6656" width="8.88671875" style="5"/>
    <col min="6657" max="6657" width="0.5546875" style="5" customWidth="1"/>
    <col min="6658" max="6658" width="5.6640625" style="5" customWidth="1"/>
    <col min="6659" max="6659" width="17.109375" style="5" customWidth="1"/>
    <col min="6660" max="6660" width="15.6640625" style="5" customWidth="1"/>
    <col min="6661" max="6661" width="10" style="5" customWidth="1"/>
    <col min="6662" max="6662" width="5.6640625" style="5" customWidth="1"/>
    <col min="6663" max="6663" width="13.5546875" style="5" customWidth="1"/>
    <col min="6664" max="6664" width="11.88671875" style="5" customWidth="1"/>
    <col min="6665" max="6665" width="11.44140625" style="5" customWidth="1"/>
    <col min="6666" max="6666" width="12" style="5" customWidth="1"/>
    <col min="6667" max="6667" width="10" style="5" customWidth="1"/>
    <col min="6668" max="6912" width="8.88671875" style="5"/>
    <col min="6913" max="6913" width="0.5546875" style="5" customWidth="1"/>
    <col min="6914" max="6914" width="5.6640625" style="5" customWidth="1"/>
    <col min="6915" max="6915" width="17.109375" style="5" customWidth="1"/>
    <col min="6916" max="6916" width="15.6640625" style="5" customWidth="1"/>
    <col min="6917" max="6917" width="10" style="5" customWidth="1"/>
    <col min="6918" max="6918" width="5.6640625" style="5" customWidth="1"/>
    <col min="6919" max="6919" width="13.5546875" style="5" customWidth="1"/>
    <col min="6920" max="6920" width="11.88671875" style="5" customWidth="1"/>
    <col min="6921" max="6921" width="11.44140625" style="5" customWidth="1"/>
    <col min="6922" max="6922" width="12" style="5" customWidth="1"/>
    <col min="6923" max="6923" width="10" style="5" customWidth="1"/>
    <col min="6924" max="7168" width="8.88671875" style="5"/>
    <col min="7169" max="7169" width="0.5546875" style="5" customWidth="1"/>
    <col min="7170" max="7170" width="5.6640625" style="5" customWidth="1"/>
    <col min="7171" max="7171" width="17.109375" style="5" customWidth="1"/>
    <col min="7172" max="7172" width="15.6640625" style="5" customWidth="1"/>
    <col min="7173" max="7173" width="10" style="5" customWidth="1"/>
    <col min="7174" max="7174" width="5.6640625" style="5" customWidth="1"/>
    <col min="7175" max="7175" width="13.5546875" style="5" customWidth="1"/>
    <col min="7176" max="7176" width="11.88671875" style="5" customWidth="1"/>
    <col min="7177" max="7177" width="11.44140625" style="5" customWidth="1"/>
    <col min="7178" max="7178" width="12" style="5" customWidth="1"/>
    <col min="7179" max="7179" width="10" style="5" customWidth="1"/>
    <col min="7180" max="7424" width="8.88671875" style="5"/>
    <col min="7425" max="7425" width="0.5546875" style="5" customWidth="1"/>
    <col min="7426" max="7426" width="5.6640625" style="5" customWidth="1"/>
    <col min="7427" max="7427" width="17.109375" style="5" customWidth="1"/>
    <col min="7428" max="7428" width="15.6640625" style="5" customWidth="1"/>
    <col min="7429" max="7429" width="10" style="5" customWidth="1"/>
    <col min="7430" max="7430" width="5.6640625" style="5" customWidth="1"/>
    <col min="7431" max="7431" width="13.5546875" style="5" customWidth="1"/>
    <col min="7432" max="7432" width="11.88671875" style="5" customWidth="1"/>
    <col min="7433" max="7433" width="11.44140625" style="5" customWidth="1"/>
    <col min="7434" max="7434" width="12" style="5" customWidth="1"/>
    <col min="7435" max="7435" width="10" style="5" customWidth="1"/>
    <col min="7436" max="7680" width="8.88671875" style="5"/>
    <col min="7681" max="7681" width="0.5546875" style="5" customWidth="1"/>
    <col min="7682" max="7682" width="5.6640625" style="5" customWidth="1"/>
    <col min="7683" max="7683" width="17.109375" style="5" customWidth="1"/>
    <col min="7684" max="7684" width="15.6640625" style="5" customWidth="1"/>
    <col min="7685" max="7685" width="10" style="5" customWidth="1"/>
    <col min="7686" max="7686" width="5.6640625" style="5" customWidth="1"/>
    <col min="7687" max="7687" width="13.5546875" style="5" customWidth="1"/>
    <col min="7688" max="7688" width="11.88671875" style="5" customWidth="1"/>
    <col min="7689" max="7689" width="11.44140625" style="5" customWidth="1"/>
    <col min="7690" max="7690" width="12" style="5" customWidth="1"/>
    <col min="7691" max="7691" width="10" style="5" customWidth="1"/>
    <col min="7692" max="7936" width="8.88671875" style="5"/>
    <col min="7937" max="7937" width="0.5546875" style="5" customWidth="1"/>
    <col min="7938" max="7938" width="5.6640625" style="5" customWidth="1"/>
    <col min="7939" max="7939" width="17.109375" style="5" customWidth="1"/>
    <col min="7940" max="7940" width="15.6640625" style="5" customWidth="1"/>
    <col min="7941" max="7941" width="10" style="5" customWidth="1"/>
    <col min="7942" max="7942" width="5.6640625" style="5" customWidth="1"/>
    <col min="7943" max="7943" width="13.5546875" style="5" customWidth="1"/>
    <col min="7944" max="7944" width="11.88671875" style="5" customWidth="1"/>
    <col min="7945" max="7945" width="11.44140625" style="5" customWidth="1"/>
    <col min="7946" max="7946" width="12" style="5" customWidth="1"/>
    <col min="7947" max="7947" width="10" style="5" customWidth="1"/>
    <col min="7948" max="8192" width="8.88671875" style="5"/>
    <col min="8193" max="8193" width="0.5546875" style="5" customWidth="1"/>
    <col min="8194" max="8194" width="5.6640625" style="5" customWidth="1"/>
    <col min="8195" max="8195" width="17.109375" style="5" customWidth="1"/>
    <col min="8196" max="8196" width="15.6640625" style="5" customWidth="1"/>
    <col min="8197" max="8197" width="10" style="5" customWidth="1"/>
    <col min="8198" max="8198" width="5.6640625" style="5" customWidth="1"/>
    <col min="8199" max="8199" width="13.5546875" style="5" customWidth="1"/>
    <col min="8200" max="8200" width="11.88671875" style="5" customWidth="1"/>
    <col min="8201" max="8201" width="11.44140625" style="5" customWidth="1"/>
    <col min="8202" max="8202" width="12" style="5" customWidth="1"/>
    <col min="8203" max="8203" width="10" style="5" customWidth="1"/>
    <col min="8204" max="8448" width="8.88671875" style="5"/>
    <col min="8449" max="8449" width="0.5546875" style="5" customWidth="1"/>
    <col min="8450" max="8450" width="5.6640625" style="5" customWidth="1"/>
    <col min="8451" max="8451" width="17.109375" style="5" customWidth="1"/>
    <col min="8452" max="8452" width="15.6640625" style="5" customWidth="1"/>
    <col min="8453" max="8453" width="10" style="5" customWidth="1"/>
    <col min="8454" max="8454" width="5.6640625" style="5" customWidth="1"/>
    <col min="8455" max="8455" width="13.5546875" style="5" customWidth="1"/>
    <col min="8456" max="8456" width="11.88671875" style="5" customWidth="1"/>
    <col min="8457" max="8457" width="11.44140625" style="5" customWidth="1"/>
    <col min="8458" max="8458" width="12" style="5" customWidth="1"/>
    <col min="8459" max="8459" width="10" style="5" customWidth="1"/>
    <col min="8460" max="8704" width="8.88671875" style="5"/>
    <col min="8705" max="8705" width="0.5546875" style="5" customWidth="1"/>
    <col min="8706" max="8706" width="5.6640625" style="5" customWidth="1"/>
    <col min="8707" max="8707" width="17.109375" style="5" customWidth="1"/>
    <col min="8708" max="8708" width="15.6640625" style="5" customWidth="1"/>
    <col min="8709" max="8709" width="10" style="5" customWidth="1"/>
    <col min="8710" max="8710" width="5.6640625" style="5" customWidth="1"/>
    <col min="8711" max="8711" width="13.5546875" style="5" customWidth="1"/>
    <col min="8712" max="8712" width="11.88671875" style="5" customWidth="1"/>
    <col min="8713" max="8713" width="11.44140625" style="5" customWidth="1"/>
    <col min="8714" max="8714" width="12" style="5" customWidth="1"/>
    <col min="8715" max="8715" width="10" style="5" customWidth="1"/>
    <col min="8716" max="8960" width="8.88671875" style="5"/>
    <col min="8961" max="8961" width="0.5546875" style="5" customWidth="1"/>
    <col min="8962" max="8962" width="5.6640625" style="5" customWidth="1"/>
    <col min="8963" max="8963" width="17.109375" style="5" customWidth="1"/>
    <col min="8964" max="8964" width="15.6640625" style="5" customWidth="1"/>
    <col min="8965" max="8965" width="10" style="5" customWidth="1"/>
    <col min="8966" max="8966" width="5.6640625" style="5" customWidth="1"/>
    <col min="8967" max="8967" width="13.5546875" style="5" customWidth="1"/>
    <col min="8968" max="8968" width="11.88671875" style="5" customWidth="1"/>
    <col min="8969" max="8969" width="11.44140625" style="5" customWidth="1"/>
    <col min="8970" max="8970" width="12" style="5" customWidth="1"/>
    <col min="8971" max="8971" width="10" style="5" customWidth="1"/>
    <col min="8972" max="9216" width="8.88671875" style="5"/>
    <col min="9217" max="9217" width="0.5546875" style="5" customWidth="1"/>
    <col min="9218" max="9218" width="5.6640625" style="5" customWidth="1"/>
    <col min="9219" max="9219" width="17.109375" style="5" customWidth="1"/>
    <col min="9220" max="9220" width="15.6640625" style="5" customWidth="1"/>
    <col min="9221" max="9221" width="10" style="5" customWidth="1"/>
    <col min="9222" max="9222" width="5.6640625" style="5" customWidth="1"/>
    <col min="9223" max="9223" width="13.5546875" style="5" customWidth="1"/>
    <col min="9224" max="9224" width="11.88671875" style="5" customWidth="1"/>
    <col min="9225" max="9225" width="11.44140625" style="5" customWidth="1"/>
    <col min="9226" max="9226" width="12" style="5" customWidth="1"/>
    <col min="9227" max="9227" width="10" style="5" customWidth="1"/>
    <col min="9228" max="9472" width="8.88671875" style="5"/>
    <col min="9473" max="9473" width="0.5546875" style="5" customWidth="1"/>
    <col min="9474" max="9474" width="5.6640625" style="5" customWidth="1"/>
    <col min="9475" max="9475" width="17.109375" style="5" customWidth="1"/>
    <col min="9476" max="9476" width="15.6640625" style="5" customWidth="1"/>
    <col min="9477" max="9477" width="10" style="5" customWidth="1"/>
    <col min="9478" max="9478" width="5.6640625" style="5" customWidth="1"/>
    <col min="9479" max="9479" width="13.5546875" style="5" customWidth="1"/>
    <col min="9480" max="9480" width="11.88671875" style="5" customWidth="1"/>
    <col min="9481" max="9481" width="11.44140625" style="5" customWidth="1"/>
    <col min="9482" max="9482" width="12" style="5" customWidth="1"/>
    <col min="9483" max="9483" width="10" style="5" customWidth="1"/>
    <col min="9484" max="9728" width="8.88671875" style="5"/>
    <col min="9729" max="9729" width="0.5546875" style="5" customWidth="1"/>
    <col min="9730" max="9730" width="5.6640625" style="5" customWidth="1"/>
    <col min="9731" max="9731" width="17.109375" style="5" customWidth="1"/>
    <col min="9732" max="9732" width="15.6640625" style="5" customWidth="1"/>
    <col min="9733" max="9733" width="10" style="5" customWidth="1"/>
    <col min="9734" max="9734" width="5.6640625" style="5" customWidth="1"/>
    <col min="9735" max="9735" width="13.5546875" style="5" customWidth="1"/>
    <col min="9736" max="9736" width="11.88671875" style="5" customWidth="1"/>
    <col min="9737" max="9737" width="11.44140625" style="5" customWidth="1"/>
    <col min="9738" max="9738" width="12" style="5" customWidth="1"/>
    <col min="9739" max="9739" width="10" style="5" customWidth="1"/>
    <col min="9740" max="9984" width="8.88671875" style="5"/>
    <col min="9985" max="9985" width="0.5546875" style="5" customWidth="1"/>
    <col min="9986" max="9986" width="5.6640625" style="5" customWidth="1"/>
    <col min="9987" max="9987" width="17.109375" style="5" customWidth="1"/>
    <col min="9988" max="9988" width="15.6640625" style="5" customWidth="1"/>
    <col min="9989" max="9989" width="10" style="5" customWidth="1"/>
    <col min="9990" max="9990" width="5.6640625" style="5" customWidth="1"/>
    <col min="9991" max="9991" width="13.5546875" style="5" customWidth="1"/>
    <col min="9992" max="9992" width="11.88671875" style="5" customWidth="1"/>
    <col min="9993" max="9993" width="11.44140625" style="5" customWidth="1"/>
    <col min="9994" max="9994" width="12" style="5" customWidth="1"/>
    <col min="9995" max="9995" width="10" style="5" customWidth="1"/>
    <col min="9996" max="10240" width="8.88671875" style="5"/>
    <col min="10241" max="10241" width="0.5546875" style="5" customWidth="1"/>
    <col min="10242" max="10242" width="5.6640625" style="5" customWidth="1"/>
    <col min="10243" max="10243" width="17.109375" style="5" customWidth="1"/>
    <col min="10244" max="10244" width="15.6640625" style="5" customWidth="1"/>
    <col min="10245" max="10245" width="10" style="5" customWidth="1"/>
    <col min="10246" max="10246" width="5.6640625" style="5" customWidth="1"/>
    <col min="10247" max="10247" width="13.5546875" style="5" customWidth="1"/>
    <col min="10248" max="10248" width="11.88671875" style="5" customWidth="1"/>
    <col min="10249" max="10249" width="11.44140625" style="5" customWidth="1"/>
    <col min="10250" max="10250" width="12" style="5" customWidth="1"/>
    <col min="10251" max="10251" width="10" style="5" customWidth="1"/>
    <col min="10252" max="10496" width="8.88671875" style="5"/>
    <col min="10497" max="10497" width="0.5546875" style="5" customWidth="1"/>
    <col min="10498" max="10498" width="5.6640625" style="5" customWidth="1"/>
    <col min="10499" max="10499" width="17.109375" style="5" customWidth="1"/>
    <col min="10500" max="10500" width="15.6640625" style="5" customWidth="1"/>
    <col min="10501" max="10501" width="10" style="5" customWidth="1"/>
    <col min="10502" max="10502" width="5.6640625" style="5" customWidth="1"/>
    <col min="10503" max="10503" width="13.5546875" style="5" customWidth="1"/>
    <col min="10504" max="10504" width="11.88671875" style="5" customWidth="1"/>
    <col min="10505" max="10505" width="11.44140625" style="5" customWidth="1"/>
    <col min="10506" max="10506" width="12" style="5" customWidth="1"/>
    <col min="10507" max="10507" width="10" style="5" customWidth="1"/>
    <col min="10508" max="10752" width="8.88671875" style="5"/>
    <col min="10753" max="10753" width="0.5546875" style="5" customWidth="1"/>
    <col min="10754" max="10754" width="5.6640625" style="5" customWidth="1"/>
    <col min="10755" max="10755" width="17.109375" style="5" customWidth="1"/>
    <col min="10756" max="10756" width="15.6640625" style="5" customWidth="1"/>
    <col min="10757" max="10757" width="10" style="5" customWidth="1"/>
    <col min="10758" max="10758" width="5.6640625" style="5" customWidth="1"/>
    <col min="10759" max="10759" width="13.5546875" style="5" customWidth="1"/>
    <col min="10760" max="10760" width="11.88671875" style="5" customWidth="1"/>
    <col min="10761" max="10761" width="11.44140625" style="5" customWidth="1"/>
    <col min="10762" max="10762" width="12" style="5" customWidth="1"/>
    <col min="10763" max="10763" width="10" style="5" customWidth="1"/>
    <col min="10764" max="11008" width="8.88671875" style="5"/>
    <col min="11009" max="11009" width="0.5546875" style="5" customWidth="1"/>
    <col min="11010" max="11010" width="5.6640625" style="5" customWidth="1"/>
    <col min="11011" max="11011" width="17.109375" style="5" customWidth="1"/>
    <col min="11012" max="11012" width="15.6640625" style="5" customWidth="1"/>
    <col min="11013" max="11013" width="10" style="5" customWidth="1"/>
    <col min="11014" max="11014" width="5.6640625" style="5" customWidth="1"/>
    <col min="11015" max="11015" width="13.5546875" style="5" customWidth="1"/>
    <col min="11016" max="11016" width="11.88671875" style="5" customWidth="1"/>
    <col min="11017" max="11017" width="11.44140625" style="5" customWidth="1"/>
    <col min="11018" max="11018" width="12" style="5" customWidth="1"/>
    <col min="11019" max="11019" width="10" style="5" customWidth="1"/>
    <col min="11020" max="11264" width="8.88671875" style="5"/>
    <col min="11265" max="11265" width="0.5546875" style="5" customWidth="1"/>
    <col min="11266" max="11266" width="5.6640625" style="5" customWidth="1"/>
    <col min="11267" max="11267" width="17.109375" style="5" customWidth="1"/>
    <col min="11268" max="11268" width="15.6640625" style="5" customWidth="1"/>
    <col min="11269" max="11269" width="10" style="5" customWidth="1"/>
    <col min="11270" max="11270" width="5.6640625" style="5" customWidth="1"/>
    <col min="11271" max="11271" width="13.5546875" style="5" customWidth="1"/>
    <col min="11272" max="11272" width="11.88671875" style="5" customWidth="1"/>
    <col min="11273" max="11273" width="11.44140625" style="5" customWidth="1"/>
    <col min="11274" max="11274" width="12" style="5" customWidth="1"/>
    <col min="11275" max="11275" width="10" style="5" customWidth="1"/>
    <col min="11276" max="11520" width="8.88671875" style="5"/>
    <col min="11521" max="11521" width="0.5546875" style="5" customWidth="1"/>
    <col min="11522" max="11522" width="5.6640625" style="5" customWidth="1"/>
    <col min="11523" max="11523" width="17.109375" style="5" customWidth="1"/>
    <col min="11524" max="11524" width="15.6640625" style="5" customWidth="1"/>
    <col min="11525" max="11525" width="10" style="5" customWidth="1"/>
    <col min="11526" max="11526" width="5.6640625" style="5" customWidth="1"/>
    <col min="11527" max="11527" width="13.5546875" style="5" customWidth="1"/>
    <col min="11528" max="11528" width="11.88671875" style="5" customWidth="1"/>
    <col min="11529" max="11529" width="11.44140625" style="5" customWidth="1"/>
    <col min="11530" max="11530" width="12" style="5" customWidth="1"/>
    <col min="11531" max="11531" width="10" style="5" customWidth="1"/>
    <col min="11532" max="11776" width="8.88671875" style="5"/>
    <col min="11777" max="11777" width="0.5546875" style="5" customWidth="1"/>
    <col min="11778" max="11778" width="5.6640625" style="5" customWidth="1"/>
    <col min="11779" max="11779" width="17.109375" style="5" customWidth="1"/>
    <col min="11780" max="11780" width="15.6640625" style="5" customWidth="1"/>
    <col min="11781" max="11781" width="10" style="5" customWidth="1"/>
    <col min="11782" max="11782" width="5.6640625" style="5" customWidth="1"/>
    <col min="11783" max="11783" width="13.5546875" style="5" customWidth="1"/>
    <col min="11784" max="11784" width="11.88671875" style="5" customWidth="1"/>
    <col min="11785" max="11785" width="11.44140625" style="5" customWidth="1"/>
    <col min="11786" max="11786" width="12" style="5" customWidth="1"/>
    <col min="11787" max="11787" width="10" style="5" customWidth="1"/>
    <col min="11788" max="12032" width="8.88671875" style="5"/>
    <col min="12033" max="12033" width="0.5546875" style="5" customWidth="1"/>
    <col min="12034" max="12034" width="5.6640625" style="5" customWidth="1"/>
    <col min="12035" max="12035" width="17.109375" style="5" customWidth="1"/>
    <col min="12036" max="12036" width="15.6640625" style="5" customWidth="1"/>
    <col min="12037" max="12037" width="10" style="5" customWidth="1"/>
    <col min="12038" max="12038" width="5.6640625" style="5" customWidth="1"/>
    <col min="12039" max="12039" width="13.5546875" style="5" customWidth="1"/>
    <col min="12040" max="12040" width="11.88671875" style="5" customWidth="1"/>
    <col min="12041" max="12041" width="11.44140625" style="5" customWidth="1"/>
    <col min="12042" max="12042" width="12" style="5" customWidth="1"/>
    <col min="12043" max="12043" width="10" style="5" customWidth="1"/>
    <col min="12044" max="12288" width="8.88671875" style="5"/>
    <col min="12289" max="12289" width="0.5546875" style="5" customWidth="1"/>
    <col min="12290" max="12290" width="5.6640625" style="5" customWidth="1"/>
    <col min="12291" max="12291" width="17.109375" style="5" customWidth="1"/>
    <col min="12292" max="12292" width="15.6640625" style="5" customWidth="1"/>
    <col min="12293" max="12293" width="10" style="5" customWidth="1"/>
    <col min="12294" max="12294" width="5.6640625" style="5" customWidth="1"/>
    <col min="12295" max="12295" width="13.5546875" style="5" customWidth="1"/>
    <col min="12296" max="12296" width="11.88671875" style="5" customWidth="1"/>
    <col min="12297" max="12297" width="11.44140625" style="5" customWidth="1"/>
    <col min="12298" max="12298" width="12" style="5" customWidth="1"/>
    <col min="12299" max="12299" width="10" style="5" customWidth="1"/>
    <col min="12300" max="12544" width="8.88671875" style="5"/>
    <col min="12545" max="12545" width="0.5546875" style="5" customWidth="1"/>
    <col min="12546" max="12546" width="5.6640625" style="5" customWidth="1"/>
    <col min="12547" max="12547" width="17.109375" style="5" customWidth="1"/>
    <col min="12548" max="12548" width="15.6640625" style="5" customWidth="1"/>
    <col min="12549" max="12549" width="10" style="5" customWidth="1"/>
    <col min="12550" max="12550" width="5.6640625" style="5" customWidth="1"/>
    <col min="12551" max="12551" width="13.5546875" style="5" customWidth="1"/>
    <col min="12552" max="12552" width="11.88671875" style="5" customWidth="1"/>
    <col min="12553" max="12553" width="11.44140625" style="5" customWidth="1"/>
    <col min="12554" max="12554" width="12" style="5" customWidth="1"/>
    <col min="12555" max="12555" width="10" style="5" customWidth="1"/>
    <col min="12556" max="12800" width="8.88671875" style="5"/>
    <col min="12801" max="12801" width="0.5546875" style="5" customWidth="1"/>
    <col min="12802" max="12802" width="5.6640625" style="5" customWidth="1"/>
    <col min="12803" max="12803" width="17.109375" style="5" customWidth="1"/>
    <col min="12804" max="12804" width="15.6640625" style="5" customWidth="1"/>
    <col min="12805" max="12805" width="10" style="5" customWidth="1"/>
    <col min="12806" max="12806" width="5.6640625" style="5" customWidth="1"/>
    <col min="12807" max="12807" width="13.5546875" style="5" customWidth="1"/>
    <col min="12808" max="12808" width="11.88671875" style="5" customWidth="1"/>
    <col min="12809" max="12809" width="11.44140625" style="5" customWidth="1"/>
    <col min="12810" max="12810" width="12" style="5" customWidth="1"/>
    <col min="12811" max="12811" width="10" style="5" customWidth="1"/>
    <col min="12812" max="13056" width="8.88671875" style="5"/>
    <col min="13057" max="13057" width="0.5546875" style="5" customWidth="1"/>
    <col min="13058" max="13058" width="5.6640625" style="5" customWidth="1"/>
    <col min="13059" max="13059" width="17.109375" style="5" customWidth="1"/>
    <col min="13060" max="13060" width="15.6640625" style="5" customWidth="1"/>
    <col min="13061" max="13061" width="10" style="5" customWidth="1"/>
    <col min="13062" max="13062" width="5.6640625" style="5" customWidth="1"/>
    <col min="13063" max="13063" width="13.5546875" style="5" customWidth="1"/>
    <col min="13064" max="13064" width="11.88671875" style="5" customWidth="1"/>
    <col min="13065" max="13065" width="11.44140625" style="5" customWidth="1"/>
    <col min="13066" max="13066" width="12" style="5" customWidth="1"/>
    <col min="13067" max="13067" width="10" style="5" customWidth="1"/>
    <col min="13068" max="13312" width="8.88671875" style="5"/>
    <col min="13313" max="13313" width="0.5546875" style="5" customWidth="1"/>
    <col min="13314" max="13314" width="5.6640625" style="5" customWidth="1"/>
    <col min="13315" max="13315" width="17.109375" style="5" customWidth="1"/>
    <col min="13316" max="13316" width="15.6640625" style="5" customWidth="1"/>
    <col min="13317" max="13317" width="10" style="5" customWidth="1"/>
    <col min="13318" max="13318" width="5.6640625" style="5" customWidth="1"/>
    <col min="13319" max="13319" width="13.5546875" style="5" customWidth="1"/>
    <col min="13320" max="13320" width="11.88671875" style="5" customWidth="1"/>
    <col min="13321" max="13321" width="11.44140625" style="5" customWidth="1"/>
    <col min="13322" max="13322" width="12" style="5" customWidth="1"/>
    <col min="13323" max="13323" width="10" style="5" customWidth="1"/>
    <col min="13324" max="13568" width="8.88671875" style="5"/>
    <col min="13569" max="13569" width="0.5546875" style="5" customWidth="1"/>
    <col min="13570" max="13570" width="5.6640625" style="5" customWidth="1"/>
    <col min="13571" max="13571" width="17.109375" style="5" customWidth="1"/>
    <col min="13572" max="13572" width="15.6640625" style="5" customWidth="1"/>
    <col min="13573" max="13573" width="10" style="5" customWidth="1"/>
    <col min="13574" max="13574" width="5.6640625" style="5" customWidth="1"/>
    <col min="13575" max="13575" width="13.5546875" style="5" customWidth="1"/>
    <col min="13576" max="13576" width="11.88671875" style="5" customWidth="1"/>
    <col min="13577" max="13577" width="11.44140625" style="5" customWidth="1"/>
    <col min="13578" max="13578" width="12" style="5" customWidth="1"/>
    <col min="13579" max="13579" width="10" style="5" customWidth="1"/>
    <col min="13580" max="13824" width="8.88671875" style="5"/>
    <col min="13825" max="13825" width="0.5546875" style="5" customWidth="1"/>
    <col min="13826" max="13826" width="5.6640625" style="5" customWidth="1"/>
    <col min="13827" max="13827" width="17.109375" style="5" customWidth="1"/>
    <col min="13828" max="13828" width="15.6640625" style="5" customWidth="1"/>
    <col min="13829" max="13829" width="10" style="5" customWidth="1"/>
    <col min="13830" max="13830" width="5.6640625" style="5" customWidth="1"/>
    <col min="13831" max="13831" width="13.5546875" style="5" customWidth="1"/>
    <col min="13832" max="13832" width="11.88671875" style="5" customWidth="1"/>
    <col min="13833" max="13833" width="11.44140625" style="5" customWidth="1"/>
    <col min="13834" max="13834" width="12" style="5" customWidth="1"/>
    <col min="13835" max="13835" width="10" style="5" customWidth="1"/>
    <col min="13836" max="14080" width="8.88671875" style="5"/>
    <col min="14081" max="14081" width="0.5546875" style="5" customWidth="1"/>
    <col min="14082" max="14082" width="5.6640625" style="5" customWidth="1"/>
    <col min="14083" max="14083" width="17.109375" style="5" customWidth="1"/>
    <col min="14084" max="14084" width="15.6640625" style="5" customWidth="1"/>
    <col min="14085" max="14085" width="10" style="5" customWidth="1"/>
    <col min="14086" max="14086" width="5.6640625" style="5" customWidth="1"/>
    <col min="14087" max="14087" width="13.5546875" style="5" customWidth="1"/>
    <col min="14088" max="14088" width="11.88671875" style="5" customWidth="1"/>
    <col min="14089" max="14089" width="11.44140625" style="5" customWidth="1"/>
    <col min="14090" max="14090" width="12" style="5" customWidth="1"/>
    <col min="14091" max="14091" width="10" style="5" customWidth="1"/>
    <col min="14092" max="14336" width="8.88671875" style="5"/>
    <col min="14337" max="14337" width="0.5546875" style="5" customWidth="1"/>
    <col min="14338" max="14338" width="5.6640625" style="5" customWidth="1"/>
    <col min="14339" max="14339" width="17.109375" style="5" customWidth="1"/>
    <col min="14340" max="14340" width="15.6640625" style="5" customWidth="1"/>
    <col min="14341" max="14341" width="10" style="5" customWidth="1"/>
    <col min="14342" max="14342" width="5.6640625" style="5" customWidth="1"/>
    <col min="14343" max="14343" width="13.5546875" style="5" customWidth="1"/>
    <col min="14344" max="14344" width="11.88671875" style="5" customWidth="1"/>
    <col min="14345" max="14345" width="11.44140625" style="5" customWidth="1"/>
    <col min="14346" max="14346" width="12" style="5" customWidth="1"/>
    <col min="14347" max="14347" width="10" style="5" customWidth="1"/>
    <col min="14348" max="14592" width="8.88671875" style="5"/>
    <col min="14593" max="14593" width="0.5546875" style="5" customWidth="1"/>
    <col min="14594" max="14594" width="5.6640625" style="5" customWidth="1"/>
    <col min="14595" max="14595" width="17.109375" style="5" customWidth="1"/>
    <col min="14596" max="14596" width="15.6640625" style="5" customWidth="1"/>
    <col min="14597" max="14597" width="10" style="5" customWidth="1"/>
    <col min="14598" max="14598" width="5.6640625" style="5" customWidth="1"/>
    <col min="14599" max="14599" width="13.5546875" style="5" customWidth="1"/>
    <col min="14600" max="14600" width="11.88671875" style="5" customWidth="1"/>
    <col min="14601" max="14601" width="11.44140625" style="5" customWidth="1"/>
    <col min="14602" max="14602" width="12" style="5" customWidth="1"/>
    <col min="14603" max="14603" width="10" style="5" customWidth="1"/>
    <col min="14604" max="14848" width="8.88671875" style="5"/>
    <col min="14849" max="14849" width="0.5546875" style="5" customWidth="1"/>
    <col min="14850" max="14850" width="5.6640625" style="5" customWidth="1"/>
    <col min="14851" max="14851" width="17.109375" style="5" customWidth="1"/>
    <col min="14852" max="14852" width="15.6640625" style="5" customWidth="1"/>
    <col min="14853" max="14853" width="10" style="5" customWidth="1"/>
    <col min="14854" max="14854" width="5.6640625" style="5" customWidth="1"/>
    <col min="14855" max="14855" width="13.5546875" style="5" customWidth="1"/>
    <col min="14856" max="14856" width="11.88671875" style="5" customWidth="1"/>
    <col min="14857" max="14857" width="11.44140625" style="5" customWidth="1"/>
    <col min="14858" max="14858" width="12" style="5" customWidth="1"/>
    <col min="14859" max="14859" width="10" style="5" customWidth="1"/>
    <col min="14860" max="15104" width="8.88671875" style="5"/>
    <col min="15105" max="15105" width="0.5546875" style="5" customWidth="1"/>
    <col min="15106" max="15106" width="5.6640625" style="5" customWidth="1"/>
    <col min="15107" max="15107" width="17.109375" style="5" customWidth="1"/>
    <col min="15108" max="15108" width="15.6640625" style="5" customWidth="1"/>
    <col min="15109" max="15109" width="10" style="5" customWidth="1"/>
    <col min="15110" max="15110" width="5.6640625" style="5" customWidth="1"/>
    <col min="15111" max="15111" width="13.5546875" style="5" customWidth="1"/>
    <col min="15112" max="15112" width="11.88671875" style="5" customWidth="1"/>
    <col min="15113" max="15113" width="11.44140625" style="5" customWidth="1"/>
    <col min="15114" max="15114" width="12" style="5" customWidth="1"/>
    <col min="15115" max="15115" width="10" style="5" customWidth="1"/>
    <col min="15116" max="15360" width="8.88671875" style="5"/>
    <col min="15361" max="15361" width="0.5546875" style="5" customWidth="1"/>
    <col min="15362" max="15362" width="5.6640625" style="5" customWidth="1"/>
    <col min="15363" max="15363" width="17.109375" style="5" customWidth="1"/>
    <col min="15364" max="15364" width="15.6640625" style="5" customWidth="1"/>
    <col min="15365" max="15365" width="10" style="5" customWidth="1"/>
    <col min="15366" max="15366" width="5.6640625" style="5" customWidth="1"/>
    <col min="15367" max="15367" width="13.5546875" style="5" customWidth="1"/>
    <col min="15368" max="15368" width="11.88671875" style="5" customWidth="1"/>
    <col min="15369" max="15369" width="11.44140625" style="5" customWidth="1"/>
    <col min="15370" max="15370" width="12" style="5" customWidth="1"/>
    <col min="15371" max="15371" width="10" style="5" customWidth="1"/>
    <col min="15372" max="15616" width="8.88671875" style="5"/>
    <col min="15617" max="15617" width="0.5546875" style="5" customWidth="1"/>
    <col min="15618" max="15618" width="5.6640625" style="5" customWidth="1"/>
    <col min="15619" max="15619" width="17.109375" style="5" customWidth="1"/>
    <col min="15620" max="15620" width="15.6640625" style="5" customWidth="1"/>
    <col min="15621" max="15621" width="10" style="5" customWidth="1"/>
    <col min="15622" max="15622" width="5.6640625" style="5" customWidth="1"/>
    <col min="15623" max="15623" width="13.5546875" style="5" customWidth="1"/>
    <col min="15624" max="15624" width="11.88671875" style="5" customWidth="1"/>
    <col min="15625" max="15625" width="11.44140625" style="5" customWidth="1"/>
    <col min="15626" max="15626" width="12" style="5" customWidth="1"/>
    <col min="15627" max="15627" width="10" style="5" customWidth="1"/>
    <col min="15628" max="15872" width="8.88671875" style="5"/>
    <col min="15873" max="15873" width="0.5546875" style="5" customWidth="1"/>
    <col min="15874" max="15874" width="5.6640625" style="5" customWidth="1"/>
    <col min="15875" max="15875" width="17.109375" style="5" customWidth="1"/>
    <col min="15876" max="15876" width="15.6640625" style="5" customWidth="1"/>
    <col min="15877" max="15877" width="10" style="5" customWidth="1"/>
    <col min="15878" max="15878" width="5.6640625" style="5" customWidth="1"/>
    <col min="15879" max="15879" width="13.5546875" style="5" customWidth="1"/>
    <col min="15880" max="15880" width="11.88671875" style="5" customWidth="1"/>
    <col min="15881" max="15881" width="11.44140625" style="5" customWidth="1"/>
    <col min="15882" max="15882" width="12" style="5" customWidth="1"/>
    <col min="15883" max="15883" width="10" style="5" customWidth="1"/>
    <col min="15884" max="16128" width="8.88671875" style="5"/>
    <col min="16129" max="16129" width="0.5546875" style="5" customWidth="1"/>
    <col min="16130" max="16130" width="5.6640625" style="5" customWidth="1"/>
    <col min="16131" max="16131" width="17.109375" style="5" customWidth="1"/>
    <col min="16132" max="16132" width="15.6640625" style="5" customWidth="1"/>
    <col min="16133" max="16133" width="10" style="5" customWidth="1"/>
    <col min="16134" max="16134" width="5.6640625" style="5" customWidth="1"/>
    <col min="16135" max="16135" width="13.5546875" style="5" customWidth="1"/>
    <col min="16136" max="16136" width="11.88671875" style="5" customWidth="1"/>
    <col min="16137" max="16137" width="11.44140625" style="5" customWidth="1"/>
    <col min="16138" max="16138" width="12" style="5" customWidth="1"/>
    <col min="16139" max="16139" width="10" style="5" customWidth="1"/>
    <col min="16140" max="16384" width="8.88671875" style="5"/>
  </cols>
  <sheetData>
    <row r="1" spans="2:14" ht="24.95" customHeight="1" x14ac:dyDescent="0.2">
      <c r="B1" s="166" t="s">
        <v>92</v>
      </c>
      <c r="C1" s="166"/>
      <c r="D1" s="166"/>
      <c r="E1" s="166"/>
      <c r="F1" s="166"/>
      <c r="G1" s="166"/>
      <c r="H1" s="166"/>
      <c r="I1" s="166"/>
      <c r="J1" s="166"/>
      <c r="K1" s="166"/>
    </row>
    <row r="2" spans="2:14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2:14" ht="30.75" customHeight="1" x14ac:dyDescent="0.2">
      <c r="B3" s="31" t="s">
        <v>93</v>
      </c>
      <c r="C3" s="7" t="s">
        <v>94</v>
      </c>
      <c r="D3" s="7" t="s">
        <v>95</v>
      </c>
      <c r="E3" s="7" t="s">
        <v>96</v>
      </c>
      <c r="F3" s="7" t="s">
        <v>97</v>
      </c>
      <c r="G3" s="7" t="s">
        <v>98</v>
      </c>
      <c r="H3" s="7" t="s">
        <v>99</v>
      </c>
      <c r="I3" s="7" t="s">
        <v>100</v>
      </c>
      <c r="J3" s="7" t="s">
        <v>101</v>
      </c>
      <c r="K3" s="8" t="s">
        <v>102</v>
      </c>
    </row>
    <row r="4" spans="2:14" ht="19.7" customHeight="1" x14ac:dyDescent="0.2">
      <c r="B4" s="22" t="s">
        <v>9</v>
      </c>
      <c r="C4" s="21" t="s">
        <v>103</v>
      </c>
      <c r="D4" s="21" t="s">
        <v>9</v>
      </c>
      <c r="E4" s="18"/>
      <c r="F4" s="32" t="s">
        <v>9</v>
      </c>
      <c r="G4" s="19">
        <f t="shared" ref="G4:G9" si="0">H4+I4+J4</f>
        <v>7048383</v>
      </c>
      <c r="H4" s="19">
        <f>H5+H6+H7+H8</f>
        <v>6781666</v>
      </c>
      <c r="I4" s="19">
        <f>I5+I6+I7+I8</f>
        <v>243005</v>
      </c>
      <c r="J4" s="19">
        <f>J5+J6+J7+J8</f>
        <v>23712</v>
      </c>
      <c r="K4" s="20" t="s">
        <v>9</v>
      </c>
    </row>
    <row r="5" spans="2:14" ht="19.7" customHeight="1" x14ac:dyDescent="0.2">
      <c r="B5" s="22" t="s">
        <v>104</v>
      </c>
      <c r="C5" s="21" t="s">
        <v>105</v>
      </c>
      <c r="D5" s="21" t="s">
        <v>9</v>
      </c>
      <c r="E5" s="18"/>
      <c r="F5" s="32" t="s">
        <v>9</v>
      </c>
      <c r="G5" s="19">
        <f t="shared" si="0"/>
        <v>425286</v>
      </c>
      <c r="H5" s="19">
        <f>내역서!J8</f>
        <v>387477</v>
      </c>
      <c r="I5" s="19">
        <f>내역서!L8</f>
        <v>14097</v>
      </c>
      <c r="J5" s="19" t="str">
        <f>[20]내역서!N7</f>
        <v>23,712</v>
      </c>
      <c r="K5" s="20" t="s">
        <v>9</v>
      </c>
    </row>
    <row r="6" spans="2:14" ht="19.7" customHeight="1" x14ac:dyDescent="0.2">
      <c r="B6" s="22" t="s">
        <v>106</v>
      </c>
      <c r="C6" s="21" t="s">
        <v>107</v>
      </c>
      <c r="D6" s="21" t="s">
        <v>9</v>
      </c>
      <c r="E6" s="18"/>
      <c r="F6" s="32" t="s">
        <v>9</v>
      </c>
      <c r="G6" s="19">
        <f t="shared" si="0"/>
        <v>3682200</v>
      </c>
      <c r="H6" s="19">
        <f>내역서!J11</f>
        <v>3473542</v>
      </c>
      <c r="I6" s="19">
        <f>내역서!L11</f>
        <v>208658</v>
      </c>
      <c r="J6" s="19" t="str">
        <f>[20]내역서!N10</f>
        <v>0</v>
      </c>
      <c r="K6" s="20" t="s">
        <v>9</v>
      </c>
    </row>
    <row r="7" spans="2:14" ht="19.7" customHeight="1" x14ac:dyDescent="0.2">
      <c r="B7" s="22" t="s">
        <v>108</v>
      </c>
      <c r="C7" s="21" t="s">
        <v>109</v>
      </c>
      <c r="D7" s="21" t="s">
        <v>9</v>
      </c>
      <c r="E7" s="18"/>
      <c r="F7" s="32" t="s">
        <v>9</v>
      </c>
      <c r="G7" s="19">
        <f t="shared" si="0"/>
        <v>2241897</v>
      </c>
      <c r="H7" s="19" t="str">
        <f>[20]내역서!J13</f>
        <v>2,241,897</v>
      </c>
      <c r="I7" s="19">
        <f>내역서!L14</f>
        <v>0</v>
      </c>
      <c r="J7" s="19" t="str">
        <f>[20]내역서!N13</f>
        <v>0</v>
      </c>
      <c r="K7" s="20" t="s">
        <v>9</v>
      </c>
    </row>
    <row r="8" spans="2:14" s="117" customFormat="1" ht="19.7" customHeight="1" x14ac:dyDescent="0.2">
      <c r="B8" s="22">
        <v>4</v>
      </c>
      <c r="C8" s="21" t="s">
        <v>330</v>
      </c>
      <c r="D8" s="21"/>
      <c r="E8" s="18"/>
      <c r="F8" s="32"/>
      <c r="G8" s="19">
        <f t="shared" si="0"/>
        <v>699000</v>
      </c>
      <c r="H8" s="19">
        <f>내역서!J17</f>
        <v>678750</v>
      </c>
      <c r="I8" s="19">
        <f>내역서!L17</f>
        <v>20250</v>
      </c>
      <c r="J8" s="19">
        <v>0</v>
      </c>
      <c r="K8" s="20"/>
    </row>
    <row r="9" spans="2:14" ht="19.7" customHeight="1" x14ac:dyDescent="0.2">
      <c r="B9" s="22" t="s">
        <v>9</v>
      </c>
      <c r="C9" s="21" t="s">
        <v>110</v>
      </c>
      <c r="D9" s="21" t="s">
        <v>9</v>
      </c>
      <c r="E9" s="18"/>
      <c r="F9" s="32" t="s">
        <v>9</v>
      </c>
      <c r="G9" s="19">
        <f t="shared" si="0"/>
        <v>7048383</v>
      </c>
      <c r="H9" s="19">
        <f>H4</f>
        <v>6781666</v>
      </c>
      <c r="I9" s="19">
        <f>I4</f>
        <v>243005</v>
      </c>
      <c r="J9" s="19">
        <f>J4</f>
        <v>23712</v>
      </c>
      <c r="K9" s="20" t="s">
        <v>9</v>
      </c>
    </row>
    <row r="10" spans="2:14" ht="19.7" customHeight="1" x14ac:dyDescent="0.2">
      <c r="B10" s="22" t="s">
        <v>9</v>
      </c>
      <c r="C10" s="21" t="s">
        <v>111</v>
      </c>
      <c r="D10" s="21" t="s">
        <v>9</v>
      </c>
      <c r="E10" s="33">
        <v>16.5</v>
      </c>
      <c r="F10" s="32" t="s">
        <v>112</v>
      </c>
      <c r="G10" s="19">
        <f>원가계산서!F9</f>
        <v>1490139</v>
      </c>
      <c r="H10" s="18"/>
      <c r="I10" s="18"/>
      <c r="J10" s="18"/>
      <c r="K10" s="20" t="s">
        <v>9</v>
      </c>
      <c r="N10" s="50">
        <f>H8+H7+H6+H5</f>
        <v>6781666</v>
      </c>
    </row>
    <row r="11" spans="2:14" ht="19.7" customHeight="1" x14ac:dyDescent="0.2">
      <c r="B11" s="22" t="s">
        <v>9</v>
      </c>
      <c r="C11" s="21" t="s">
        <v>113</v>
      </c>
      <c r="D11" s="21" t="s">
        <v>9</v>
      </c>
      <c r="E11" s="33">
        <v>3.56</v>
      </c>
      <c r="F11" s="32" t="s">
        <v>112</v>
      </c>
      <c r="G11" s="19">
        <f>원가계산서!F12</f>
        <v>374557</v>
      </c>
      <c r="H11" s="18"/>
      <c r="I11" s="18"/>
      <c r="J11" s="18"/>
      <c r="K11" s="20" t="s">
        <v>9</v>
      </c>
    </row>
    <row r="12" spans="2:14" ht="19.7" customHeight="1" x14ac:dyDescent="0.2">
      <c r="B12" s="22" t="s">
        <v>9</v>
      </c>
      <c r="C12" s="21" t="s">
        <v>114</v>
      </c>
      <c r="D12" s="21" t="s">
        <v>9</v>
      </c>
      <c r="E12" s="33">
        <v>1.01</v>
      </c>
      <c r="F12" s="32" t="s">
        <v>112</v>
      </c>
      <c r="G12" s="19">
        <f>원가계산서!F13</f>
        <v>106265</v>
      </c>
      <c r="H12" s="18"/>
      <c r="I12" s="18"/>
      <c r="J12" s="18"/>
      <c r="K12" s="20" t="s">
        <v>9</v>
      </c>
    </row>
    <row r="13" spans="2:14" s="117" customFormat="1" ht="19.7" customHeight="1" x14ac:dyDescent="0.2">
      <c r="B13" s="22"/>
      <c r="C13" s="21" t="s">
        <v>332</v>
      </c>
      <c r="D13" s="21"/>
      <c r="E13" s="33">
        <v>3.15</v>
      </c>
      <c r="F13" s="32" t="s">
        <v>112</v>
      </c>
      <c r="G13" s="19">
        <f>원가계산서!F19</f>
        <v>331420</v>
      </c>
      <c r="H13" s="18"/>
      <c r="I13" s="18"/>
      <c r="J13" s="18"/>
      <c r="K13" s="20"/>
    </row>
    <row r="14" spans="2:14" ht="19.7" customHeight="1" x14ac:dyDescent="0.2">
      <c r="B14" s="22" t="s">
        <v>9</v>
      </c>
      <c r="C14" s="21" t="s">
        <v>55</v>
      </c>
      <c r="D14" s="21" t="s">
        <v>9</v>
      </c>
      <c r="E14" s="33"/>
      <c r="F14" s="32"/>
      <c r="G14" s="19"/>
      <c r="H14" s="18"/>
      <c r="I14" s="18"/>
      <c r="J14" s="18"/>
      <c r="K14" s="20" t="s">
        <v>9</v>
      </c>
    </row>
    <row r="15" spans="2:14" ht="19.7" customHeight="1" x14ac:dyDescent="0.2">
      <c r="B15" s="22" t="s">
        <v>9</v>
      </c>
      <c r="C15" s="21" t="s">
        <v>115</v>
      </c>
      <c r="D15" s="21" t="s">
        <v>9</v>
      </c>
      <c r="E15" s="33">
        <v>0.8</v>
      </c>
      <c r="F15" s="32" t="s">
        <v>112</v>
      </c>
      <c r="G15" s="19">
        <f>원가계산서!F20</f>
        <v>74767</v>
      </c>
      <c r="H15" s="18"/>
      <c r="I15" s="18"/>
      <c r="J15" s="18"/>
      <c r="K15" s="20" t="s">
        <v>9</v>
      </c>
    </row>
    <row r="16" spans="2:14" ht="19.7" customHeight="1" x14ac:dyDescent="0.2">
      <c r="B16" s="22" t="s">
        <v>9</v>
      </c>
      <c r="C16" s="21" t="s">
        <v>116</v>
      </c>
      <c r="D16" s="21" t="s">
        <v>9</v>
      </c>
      <c r="E16" s="33">
        <v>5.2</v>
      </c>
      <c r="F16" s="32" t="s">
        <v>112</v>
      </c>
      <c r="G16" s="19">
        <f>원가계산서!F23</f>
        <v>561849</v>
      </c>
      <c r="H16" s="18"/>
      <c r="I16" s="18"/>
      <c r="J16" s="18"/>
      <c r="K16" s="20" t="s">
        <v>9</v>
      </c>
    </row>
    <row r="17" spans="2:11" ht="19.7" customHeight="1" x14ac:dyDescent="0.2">
      <c r="B17" s="22" t="s">
        <v>9</v>
      </c>
      <c r="C17" s="21" t="s">
        <v>117</v>
      </c>
      <c r="D17" s="21" t="s">
        <v>9</v>
      </c>
      <c r="E17" s="18"/>
      <c r="F17" s="32" t="s">
        <v>9</v>
      </c>
      <c r="G17" s="19">
        <f>원가계산서!F25</f>
        <v>12284895</v>
      </c>
      <c r="H17" s="18"/>
      <c r="I17" s="18"/>
      <c r="J17" s="18"/>
      <c r="K17" s="20" t="s">
        <v>9</v>
      </c>
    </row>
    <row r="18" spans="2:11" ht="19.7" customHeight="1" x14ac:dyDescent="0.2">
      <c r="B18" s="22" t="s">
        <v>9</v>
      </c>
      <c r="C18" s="21" t="s">
        <v>118</v>
      </c>
      <c r="D18" s="21" t="s">
        <v>9</v>
      </c>
      <c r="E18" s="158">
        <v>8</v>
      </c>
      <c r="F18" s="32" t="s">
        <v>112</v>
      </c>
      <c r="G18" s="19">
        <f>원가계산서!F26</f>
        <v>982791</v>
      </c>
      <c r="H18" s="18"/>
      <c r="I18" s="18"/>
      <c r="J18" s="18"/>
      <c r="K18" s="20" t="s">
        <v>9</v>
      </c>
    </row>
    <row r="19" spans="2:11" ht="19.7" customHeight="1" x14ac:dyDescent="0.2">
      <c r="B19" s="22" t="s">
        <v>9</v>
      </c>
      <c r="C19" s="21" t="s">
        <v>119</v>
      </c>
      <c r="D19" s="21" t="s">
        <v>9</v>
      </c>
      <c r="E19" s="33">
        <v>15</v>
      </c>
      <c r="F19" s="32" t="s">
        <v>112</v>
      </c>
      <c r="G19" s="19">
        <f>원가계산서!F27</f>
        <v>1945041</v>
      </c>
      <c r="H19" s="18"/>
      <c r="I19" s="18"/>
      <c r="J19" s="18"/>
      <c r="K19" s="20" t="s">
        <v>9</v>
      </c>
    </row>
    <row r="20" spans="2:11" ht="19.7" customHeight="1" x14ac:dyDescent="0.2">
      <c r="B20" s="22" t="s">
        <v>9</v>
      </c>
      <c r="C20" s="21" t="s">
        <v>120</v>
      </c>
      <c r="D20" s="21" t="s">
        <v>9</v>
      </c>
      <c r="E20" s="18"/>
      <c r="F20" s="32" t="s">
        <v>9</v>
      </c>
      <c r="G20" s="19">
        <f>원가계산서!F28</f>
        <v>15212727</v>
      </c>
      <c r="H20" s="18"/>
      <c r="I20" s="18"/>
      <c r="J20" s="18"/>
      <c r="K20" s="20" t="s">
        <v>9</v>
      </c>
    </row>
    <row r="21" spans="2:11" ht="19.7" customHeight="1" x14ac:dyDescent="0.2">
      <c r="B21" s="22" t="s">
        <v>9</v>
      </c>
      <c r="C21" s="21" t="s">
        <v>121</v>
      </c>
      <c r="D21" s="21" t="s">
        <v>9</v>
      </c>
      <c r="E21" s="158">
        <v>10</v>
      </c>
      <c r="F21" s="32" t="s">
        <v>112</v>
      </c>
      <c r="G21" s="19">
        <f>원가계산서!F29</f>
        <v>1521272.7000000002</v>
      </c>
      <c r="H21" s="18"/>
      <c r="I21" s="18"/>
      <c r="J21" s="18"/>
      <c r="K21" s="20" t="s">
        <v>9</v>
      </c>
    </row>
    <row r="22" spans="2:11" ht="19.7" customHeight="1" x14ac:dyDescent="0.2">
      <c r="B22" s="22" t="s">
        <v>9</v>
      </c>
      <c r="C22" s="21" t="s">
        <v>122</v>
      </c>
      <c r="D22" s="21" t="s">
        <v>9</v>
      </c>
      <c r="E22" s="18"/>
      <c r="F22" s="32" t="s">
        <v>9</v>
      </c>
      <c r="G22" s="19">
        <f>원가계산서!F30</f>
        <v>16733999.699999999</v>
      </c>
      <c r="H22" s="18"/>
      <c r="I22" s="18"/>
      <c r="J22" s="18"/>
      <c r="K22" s="20" t="s">
        <v>9</v>
      </c>
    </row>
    <row r="23" spans="2:11" ht="19.7" customHeight="1" x14ac:dyDescent="0.2">
      <c r="B23" s="22" t="s">
        <v>9</v>
      </c>
      <c r="C23" s="21" t="s">
        <v>123</v>
      </c>
      <c r="D23" s="21" t="s">
        <v>9</v>
      </c>
      <c r="E23" s="18"/>
      <c r="F23" s="32" t="s">
        <v>9</v>
      </c>
      <c r="G23" s="19">
        <f>G22</f>
        <v>16733999.699999999</v>
      </c>
      <c r="H23" s="18"/>
      <c r="I23" s="18"/>
      <c r="J23" s="18"/>
      <c r="K23" s="20" t="s">
        <v>9</v>
      </c>
    </row>
    <row r="24" spans="2:11" ht="19.7" customHeight="1" x14ac:dyDescent="0.2">
      <c r="B24" s="34"/>
      <c r="C24" s="27"/>
      <c r="D24" s="27"/>
      <c r="E24" s="27"/>
      <c r="F24" s="27"/>
      <c r="G24" s="27"/>
      <c r="H24" s="27"/>
      <c r="I24" s="27"/>
      <c r="J24" s="27"/>
      <c r="K24" s="35"/>
    </row>
    <row r="25" spans="2:11" x14ac:dyDescent="0.2">
      <c r="B25" s="30"/>
      <c r="C25" s="30"/>
      <c r="D25" s="30"/>
      <c r="E25" s="30"/>
      <c r="F25" s="30"/>
      <c r="G25" s="30"/>
      <c r="H25" s="30"/>
      <c r="I25" s="30"/>
      <c r="J25" s="30"/>
      <c r="K25" s="30"/>
    </row>
    <row r="29" spans="2:11" x14ac:dyDescent="0.2">
      <c r="H29" s="159"/>
      <c r="I29" s="159"/>
    </row>
    <row r="31" spans="2:11" x14ac:dyDescent="0.2">
      <c r="G31" s="50"/>
    </row>
  </sheetData>
  <mergeCells count="1">
    <mergeCell ref="B1:K2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40E2-0DEF-4F09-BC0E-94B94BAF63BA}">
  <dimension ref="B1:R34"/>
  <sheetViews>
    <sheetView view="pageBreakPreview" zoomScale="130" zoomScaleNormal="100" zoomScaleSheetLayoutView="130" workbookViewId="0">
      <pane ySplit="4" topLeftCell="A5" activePane="bottomLeft" state="frozen"/>
      <selection pane="bottomLeft" activeCell="D32" sqref="D32"/>
    </sheetView>
  </sheetViews>
  <sheetFormatPr defaultRowHeight="12.75" x14ac:dyDescent="0.2"/>
  <cols>
    <col min="1" max="1" width="0.5546875" style="5" customWidth="1"/>
    <col min="2" max="2" width="3.109375" style="5" customWidth="1"/>
    <col min="3" max="3" width="21.6640625" style="5" customWidth="1"/>
    <col min="4" max="4" width="14.6640625" style="5" customWidth="1"/>
    <col min="5" max="5" width="5" style="5" customWidth="1"/>
    <col min="6" max="6" width="2.77734375" style="5" customWidth="1"/>
    <col min="7" max="7" width="8" style="5" customWidth="1"/>
    <col min="8" max="8" width="8.5546875" style="5" customWidth="1"/>
    <col min="9" max="9" width="7.6640625" style="5" customWidth="1"/>
    <col min="10" max="10" width="8.5546875" style="5" customWidth="1"/>
    <col min="11" max="11" width="7.5546875" style="5" customWidth="1"/>
    <col min="12" max="12" width="8.44140625" style="5" customWidth="1"/>
    <col min="13" max="13" width="7.77734375" style="5" customWidth="1"/>
    <col min="14" max="14" width="8.44140625" style="5" customWidth="1"/>
    <col min="15" max="15" width="9.21875" style="5" customWidth="1"/>
    <col min="16" max="256" width="8.88671875" style="5"/>
    <col min="257" max="257" width="0.5546875" style="5" customWidth="1"/>
    <col min="258" max="258" width="3.109375" style="5" customWidth="1"/>
    <col min="259" max="259" width="17.109375" style="5" customWidth="1"/>
    <col min="260" max="260" width="14.6640625" style="5" customWidth="1"/>
    <col min="261" max="261" width="5" style="5" customWidth="1"/>
    <col min="262" max="262" width="2.77734375" style="5" customWidth="1"/>
    <col min="263" max="263" width="8" style="5" customWidth="1"/>
    <col min="264" max="264" width="8.5546875" style="5" customWidth="1"/>
    <col min="265" max="265" width="7.6640625" style="5" customWidth="1"/>
    <col min="266" max="266" width="8.5546875" style="5" customWidth="1"/>
    <col min="267" max="267" width="7.5546875" style="5" customWidth="1"/>
    <col min="268" max="268" width="8.44140625" style="5" customWidth="1"/>
    <col min="269" max="269" width="7.77734375" style="5" customWidth="1"/>
    <col min="270" max="270" width="8.44140625" style="5" customWidth="1"/>
    <col min="271" max="271" width="5.5546875" style="5" customWidth="1"/>
    <col min="272" max="512" width="8.88671875" style="5"/>
    <col min="513" max="513" width="0.5546875" style="5" customWidth="1"/>
    <col min="514" max="514" width="3.109375" style="5" customWidth="1"/>
    <col min="515" max="515" width="17.109375" style="5" customWidth="1"/>
    <col min="516" max="516" width="14.6640625" style="5" customWidth="1"/>
    <col min="517" max="517" width="5" style="5" customWidth="1"/>
    <col min="518" max="518" width="2.77734375" style="5" customWidth="1"/>
    <col min="519" max="519" width="8" style="5" customWidth="1"/>
    <col min="520" max="520" width="8.5546875" style="5" customWidth="1"/>
    <col min="521" max="521" width="7.6640625" style="5" customWidth="1"/>
    <col min="522" max="522" width="8.5546875" style="5" customWidth="1"/>
    <col min="523" max="523" width="7.5546875" style="5" customWidth="1"/>
    <col min="524" max="524" width="8.44140625" style="5" customWidth="1"/>
    <col min="525" max="525" width="7.77734375" style="5" customWidth="1"/>
    <col min="526" max="526" width="8.44140625" style="5" customWidth="1"/>
    <col min="527" max="527" width="5.5546875" style="5" customWidth="1"/>
    <col min="528" max="768" width="8.88671875" style="5"/>
    <col min="769" max="769" width="0.5546875" style="5" customWidth="1"/>
    <col min="770" max="770" width="3.109375" style="5" customWidth="1"/>
    <col min="771" max="771" width="17.109375" style="5" customWidth="1"/>
    <col min="772" max="772" width="14.6640625" style="5" customWidth="1"/>
    <col min="773" max="773" width="5" style="5" customWidth="1"/>
    <col min="774" max="774" width="2.77734375" style="5" customWidth="1"/>
    <col min="775" max="775" width="8" style="5" customWidth="1"/>
    <col min="776" max="776" width="8.5546875" style="5" customWidth="1"/>
    <col min="777" max="777" width="7.6640625" style="5" customWidth="1"/>
    <col min="778" max="778" width="8.5546875" style="5" customWidth="1"/>
    <col min="779" max="779" width="7.5546875" style="5" customWidth="1"/>
    <col min="780" max="780" width="8.44140625" style="5" customWidth="1"/>
    <col min="781" max="781" width="7.77734375" style="5" customWidth="1"/>
    <col min="782" max="782" width="8.44140625" style="5" customWidth="1"/>
    <col min="783" max="783" width="5.5546875" style="5" customWidth="1"/>
    <col min="784" max="1024" width="8.88671875" style="5"/>
    <col min="1025" max="1025" width="0.5546875" style="5" customWidth="1"/>
    <col min="1026" max="1026" width="3.109375" style="5" customWidth="1"/>
    <col min="1027" max="1027" width="17.109375" style="5" customWidth="1"/>
    <col min="1028" max="1028" width="14.6640625" style="5" customWidth="1"/>
    <col min="1029" max="1029" width="5" style="5" customWidth="1"/>
    <col min="1030" max="1030" width="2.77734375" style="5" customWidth="1"/>
    <col min="1031" max="1031" width="8" style="5" customWidth="1"/>
    <col min="1032" max="1032" width="8.5546875" style="5" customWidth="1"/>
    <col min="1033" max="1033" width="7.6640625" style="5" customWidth="1"/>
    <col min="1034" max="1034" width="8.5546875" style="5" customWidth="1"/>
    <col min="1035" max="1035" width="7.5546875" style="5" customWidth="1"/>
    <col min="1036" max="1036" width="8.44140625" style="5" customWidth="1"/>
    <col min="1037" max="1037" width="7.77734375" style="5" customWidth="1"/>
    <col min="1038" max="1038" width="8.44140625" style="5" customWidth="1"/>
    <col min="1039" max="1039" width="5.5546875" style="5" customWidth="1"/>
    <col min="1040" max="1280" width="8.88671875" style="5"/>
    <col min="1281" max="1281" width="0.5546875" style="5" customWidth="1"/>
    <col min="1282" max="1282" width="3.109375" style="5" customWidth="1"/>
    <col min="1283" max="1283" width="17.109375" style="5" customWidth="1"/>
    <col min="1284" max="1284" width="14.6640625" style="5" customWidth="1"/>
    <col min="1285" max="1285" width="5" style="5" customWidth="1"/>
    <col min="1286" max="1286" width="2.77734375" style="5" customWidth="1"/>
    <col min="1287" max="1287" width="8" style="5" customWidth="1"/>
    <col min="1288" max="1288" width="8.5546875" style="5" customWidth="1"/>
    <col min="1289" max="1289" width="7.6640625" style="5" customWidth="1"/>
    <col min="1290" max="1290" width="8.5546875" style="5" customWidth="1"/>
    <col min="1291" max="1291" width="7.5546875" style="5" customWidth="1"/>
    <col min="1292" max="1292" width="8.44140625" style="5" customWidth="1"/>
    <col min="1293" max="1293" width="7.77734375" style="5" customWidth="1"/>
    <col min="1294" max="1294" width="8.44140625" style="5" customWidth="1"/>
    <col min="1295" max="1295" width="5.5546875" style="5" customWidth="1"/>
    <col min="1296" max="1536" width="8.88671875" style="5"/>
    <col min="1537" max="1537" width="0.5546875" style="5" customWidth="1"/>
    <col min="1538" max="1538" width="3.109375" style="5" customWidth="1"/>
    <col min="1539" max="1539" width="17.109375" style="5" customWidth="1"/>
    <col min="1540" max="1540" width="14.6640625" style="5" customWidth="1"/>
    <col min="1541" max="1541" width="5" style="5" customWidth="1"/>
    <col min="1542" max="1542" width="2.77734375" style="5" customWidth="1"/>
    <col min="1543" max="1543" width="8" style="5" customWidth="1"/>
    <col min="1544" max="1544" width="8.5546875" style="5" customWidth="1"/>
    <col min="1545" max="1545" width="7.6640625" style="5" customWidth="1"/>
    <col min="1546" max="1546" width="8.5546875" style="5" customWidth="1"/>
    <col min="1547" max="1547" width="7.5546875" style="5" customWidth="1"/>
    <col min="1548" max="1548" width="8.44140625" style="5" customWidth="1"/>
    <col min="1549" max="1549" width="7.77734375" style="5" customWidth="1"/>
    <col min="1550" max="1550" width="8.44140625" style="5" customWidth="1"/>
    <col min="1551" max="1551" width="5.5546875" style="5" customWidth="1"/>
    <col min="1552" max="1792" width="8.88671875" style="5"/>
    <col min="1793" max="1793" width="0.5546875" style="5" customWidth="1"/>
    <col min="1794" max="1794" width="3.109375" style="5" customWidth="1"/>
    <col min="1795" max="1795" width="17.109375" style="5" customWidth="1"/>
    <col min="1796" max="1796" width="14.6640625" style="5" customWidth="1"/>
    <col min="1797" max="1797" width="5" style="5" customWidth="1"/>
    <col min="1798" max="1798" width="2.77734375" style="5" customWidth="1"/>
    <col min="1799" max="1799" width="8" style="5" customWidth="1"/>
    <col min="1800" max="1800" width="8.5546875" style="5" customWidth="1"/>
    <col min="1801" max="1801" width="7.6640625" style="5" customWidth="1"/>
    <col min="1802" max="1802" width="8.5546875" style="5" customWidth="1"/>
    <col min="1803" max="1803" width="7.5546875" style="5" customWidth="1"/>
    <col min="1804" max="1804" width="8.44140625" style="5" customWidth="1"/>
    <col min="1805" max="1805" width="7.77734375" style="5" customWidth="1"/>
    <col min="1806" max="1806" width="8.44140625" style="5" customWidth="1"/>
    <col min="1807" max="1807" width="5.5546875" style="5" customWidth="1"/>
    <col min="1808" max="2048" width="8.88671875" style="5"/>
    <col min="2049" max="2049" width="0.5546875" style="5" customWidth="1"/>
    <col min="2050" max="2050" width="3.109375" style="5" customWidth="1"/>
    <col min="2051" max="2051" width="17.109375" style="5" customWidth="1"/>
    <col min="2052" max="2052" width="14.6640625" style="5" customWidth="1"/>
    <col min="2053" max="2053" width="5" style="5" customWidth="1"/>
    <col min="2054" max="2054" width="2.77734375" style="5" customWidth="1"/>
    <col min="2055" max="2055" width="8" style="5" customWidth="1"/>
    <col min="2056" max="2056" width="8.5546875" style="5" customWidth="1"/>
    <col min="2057" max="2057" width="7.6640625" style="5" customWidth="1"/>
    <col min="2058" max="2058" width="8.5546875" style="5" customWidth="1"/>
    <col min="2059" max="2059" width="7.5546875" style="5" customWidth="1"/>
    <col min="2060" max="2060" width="8.44140625" style="5" customWidth="1"/>
    <col min="2061" max="2061" width="7.77734375" style="5" customWidth="1"/>
    <col min="2062" max="2062" width="8.44140625" style="5" customWidth="1"/>
    <col min="2063" max="2063" width="5.5546875" style="5" customWidth="1"/>
    <col min="2064" max="2304" width="8.88671875" style="5"/>
    <col min="2305" max="2305" width="0.5546875" style="5" customWidth="1"/>
    <col min="2306" max="2306" width="3.109375" style="5" customWidth="1"/>
    <col min="2307" max="2307" width="17.109375" style="5" customWidth="1"/>
    <col min="2308" max="2308" width="14.6640625" style="5" customWidth="1"/>
    <col min="2309" max="2309" width="5" style="5" customWidth="1"/>
    <col min="2310" max="2310" width="2.77734375" style="5" customWidth="1"/>
    <col min="2311" max="2311" width="8" style="5" customWidth="1"/>
    <col min="2312" max="2312" width="8.5546875" style="5" customWidth="1"/>
    <col min="2313" max="2313" width="7.6640625" style="5" customWidth="1"/>
    <col min="2314" max="2314" width="8.5546875" style="5" customWidth="1"/>
    <col min="2315" max="2315" width="7.5546875" style="5" customWidth="1"/>
    <col min="2316" max="2316" width="8.44140625" style="5" customWidth="1"/>
    <col min="2317" max="2317" width="7.77734375" style="5" customWidth="1"/>
    <col min="2318" max="2318" width="8.44140625" style="5" customWidth="1"/>
    <col min="2319" max="2319" width="5.5546875" style="5" customWidth="1"/>
    <col min="2320" max="2560" width="8.88671875" style="5"/>
    <col min="2561" max="2561" width="0.5546875" style="5" customWidth="1"/>
    <col min="2562" max="2562" width="3.109375" style="5" customWidth="1"/>
    <col min="2563" max="2563" width="17.109375" style="5" customWidth="1"/>
    <col min="2564" max="2564" width="14.6640625" style="5" customWidth="1"/>
    <col min="2565" max="2565" width="5" style="5" customWidth="1"/>
    <col min="2566" max="2566" width="2.77734375" style="5" customWidth="1"/>
    <col min="2567" max="2567" width="8" style="5" customWidth="1"/>
    <col min="2568" max="2568" width="8.5546875" style="5" customWidth="1"/>
    <col min="2569" max="2569" width="7.6640625" style="5" customWidth="1"/>
    <col min="2570" max="2570" width="8.5546875" style="5" customWidth="1"/>
    <col min="2571" max="2571" width="7.5546875" style="5" customWidth="1"/>
    <col min="2572" max="2572" width="8.44140625" style="5" customWidth="1"/>
    <col min="2573" max="2573" width="7.77734375" style="5" customWidth="1"/>
    <col min="2574" max="2574" width="8.44140625" style="5" customWidth="1"/>
    <col min="2575" max="2575" width="5.5546875" style="5" customWidth="1"/>
    <col min="2576" max="2816" width="8.88671875" style="5"/>
    <col min="2817" max="2817" width="0.5546875" style="5" customWidth="1"/>
    <col min="2818" max="2818" width="3.109375" style="5" customWidth="1"/>
    <col min="2819" max="2819" width="17.109375" style="5" customWidth="1"/>
    <col min="2820" max="2820" width="14.6640625" style="5" customWidth="1"/>
    <col min="2821" max="2821" width="5" style="5" customWidth="1"/>
    <col min="2822" max="2822" width="2.77734375" style="5" customWidth="1"/>
    <col min="2823" max="2823" width="8" style="5" customWidth="1"/>
    <col min="2824" max="2824" width="8.5546875" style="5" customWidth="1"/>
    <col min="2825" max="2825" width="7.6640625" style="5" customWidth="1"/>
    <col min="2826" max="2826" width="8.5546875" style="5" customWidth="1"/>
    <col min="2827" max="2827" width="7.5546875" style="5" customWidth="1"/>
    <col min="2828" max="2828" width="8.44140625" style="5" customWidth="1"/>
    <col min="2829" max="2829" width="7.77734375" style="5" customWidth="1"/>
    <col min="2830" max="2830" width="8.44140625" style="5" customWidth="1"/>
    <col min="2831" max="2831" width="5.5546875" style="5" customWidth="1"/>
    <col min="2832" max="3072" width="8.88671875" style="5"/>
    <col min="3073" max="3073" width="0.5546875" style="5" customWidth="1"/>
    <col min="3074" max="3074" width="3.109375" style="5" customWidth="1"/>
    <col min="3075" max="3075" width="17.109375" style="5" customWidth="1"/>
    <col min="3076" max="3076" width="14.6640625" style="5" customWidth="1"/>
    <col min="3077" max="3077" width="5" style="5" customWidth="1"/>
    <col min="3078" max="3078" width="2.77734375" style="5" customWidth="1"/>
    <col min="3079" max="3079" width="8" style="5" customWidth="1"/>
    <col min="3080" max="3080" width="8.5546875" style="5" customWidth="1"/>
    <col min="3081" max="3081" width="7.6640625" style="5" customWidth="1"/>
    <col min="3082" max="3082" width="8.5546875" style="5" customWidth="1"/>
    <col min="3083" max="3083" width="7.5546875" style="5" customWidth="1"/>
    <col min="3084" max="3084" width="8.44140625" style="5" customWidth="1"/>
    <col min="3085" max="3085" width="7.77734375" style="5" customWidth="1"/>
    <col min="3086" max="3086" width="8.44140625" style="5" customWidth="1"/>
    <col min="3087" max="3087" width="5.5546875" style="5" customWidth="1"/>
    <col min="3088" max="3328" width="8.88671875" style="5"/>
    <col min="3329" max="3329" width="0.5546875" style="5" customWidth="1"/>
    <col min="3330" max="3330" width="3.109375" style="5" customWidth="1"/>
    <col min="3331" max="3331" width="17.109375" style="5" customWidth="1"/>
    <col min="3332" max="3332" width="14.6640625" style="5" customWidth="1"/>
    <col min="3333" max="3333" width="5" style="5" customWidth="1"/>
    <col min="3334" max="3334" width="2.77734375" style="5" customWidth="1"/>
    <col min="3335" max="3335" width="8" style="5" customWidth="1"/>
    <col min="3336" max="3336" width="8.5546875" style="5" customWidth="1"/>
    <col min="3337" max="3337" width="7.6640625" style="5" customWidth="1"/>
    <col min="3338" max="3338" width="8.5546875" style="5" customWidth="1"/>
    <col min="3339" max="3339" width="7.5546875" style="5" customWidth="1"/>
    <col min="3340" max="3340" width="8.44140625" style="5" customWidth="1"/>
    <col min="3341" max="3341" width="7.77734375" style="5" customWidth="1"/>
    <col min="3342" max="3342" width="8.44140625" style="5" customWidth="1"/>
    <col min="3343" max="3343" width="5.5546875" style="5" customWidth="1"/>
    <col min="3344" max="3584" width="8.88671875" style="5"/>
    <col min="3585" max="3585" width="0.5546875" style="5" customWidth="1"/>
    <col min="3586" max="3586" width="3.109375" style="5" customWidth="1"/>
    <col min="3587" max="3587" width="17.109375" style="5" customWidth="1"/>
    <col min="3588" max="3588" width="14.6640625" style="5" customWidth="1"/>
    <col min="3589" max="3589" width="5" style="5" customWidth="1"/>
    <col min="3590" max="3590" width="2.77734375" style="5" customWidth="1"/>
    <col min="3591" max="3591" width="8" style="5" customWidth="1"/>
    <col min="3592" max="3592" width="8.5546875" style="5" customWidth="1"/>
    <col min="3593" max="3593" width="7.6640625" style="5" customWidth="1"/>
    <col min="3594" max="3594" width="8.5546875" style="5" customWidth="1"/>
    <col min="3595" max="3595" width="7.5546875" style="5" customWidth="1"/>
    <col min="3596" max="3596" width="8.44140625" style="5" customWidth="1"/>
    <col min="3597" max="3597" width="7.77734375" style="5" customWidth="1"/>
    <col min="3598" max="3598" width="8.44140625" style="5" customWidth="1"/>
    <col min="3599" max="3599" width="5.5546875" style="5" customWidth="1"/>
    <col min="3600" max="3840" width="8.88671875" style="5"/>
    <col min="3841" max="3841" width="0.5546875" style="5" customWidth="1"/>
    <col min="3842" max="3842" width="3.109375" style="5" customWidth="1"/>
    <col min="3843" max="3843" width="17.109375" style="5" customWidth="1"/>
    <col min="3844" max="3844" width="14.6640625" style="5" customWidth="1"/>
    <col min="3845" max="3845" width="5" style="5" customWidth="1"/>
    <col min="3846" max="3846" width="2.77734375" style="5" customWidth="1"/>
    <col min="3847" max="3847" width="8" style="5" customWidth="1"/>
    <col min="3848" max="3848" width="8.5546875" style="5" customWidth="1"/>
    <col min="3849" max="3849" width="7.6640625" style="5" customWidth="1"/>
    <col min="3850" max="3850" width="8.5546875" style="5" customWidth="1"/>
    <col min="3851" max="3851" width="7.5546875" style="5" customWidth="1"/>
    <col min="3852" max="3852" width="8.44140625" style="5" customWidth="1"/>
    <col min="3853" max="3853" width="7.77734375" style="5" customWidth="1"/>
    <col min="3854" max="3854" width="8.44140625" style="5" customWidth="1"/>
    <col min="3855" max="3855" width="5.5546875" style="5" customWidth="1"/>
    <col min="3856" max="4096" width="8.88671875" style="5"/>
    <col min="4097" max="4097" width="0.5546875" style="5" customWidth="1"/>
    <col min="4098" max="4098" width="3.109375" style="5" customWidth="1"/>
    <col min="4099" max="4099" width="17.109375" style="5" customWidth="1"/>
    <col min="4100" max="4100" width="14.6640625" style="5" customWidth="1"/>
    <col min="4101" max="4101" width="5" style="5" customWidth="1"/>
    <col min="4102" max="4102" width="2.77734375" style="5" customWidth="1"/>
    <col min="4103" max="4103" width="8" style="5" customWidth="1"/>
    <col min="4104" max="4104" width="8.5546875" style="5" customWidth="1"/>
    <col min="4105" max="4105" width="7.6640625" style="5" customWidth="1"/>
    <col min="4106" max="4106" width="8.5546875" style="5" customWidth="1"/>
    <col min="4107" max="4107" width="7.5546875" style="5" customWidth="1"/>
    <col min="4108" max="4108" width="8.44140625" style="5" customWidth="1"/>
    <col min="4109" max="4109" width="7.77734375" style="5" customWidth="1"/>
    <col min="4110" max="4110" width="8.44140625" style="5" customWidth="1"/>
    <col min="4111" max="4111" width="5.5546875" style="5" customWidth="1"/>
    <col min="4112" max="4352" width="8.88671875" style="5"/>
    <col min="4353" max="4353" width="0.5546875" style="5" customWidth="1"/>
    <col min="4354" max="4354" width="3.109375" style="5" customWidth="1"/>
    <col min="4355" max="4355" width="17.109375" style="5" customWidth="1"/>
    <col min="4356" max="4356" width="14.6640625" style="5" customWidth="1"/>
    <col min="4357" max="4357" width="5" style="5" customWidth="1"/>
    <col min="4358" max="4358" width="2.77734375" style="5" customWidth="1"/>
    <col min="4359" max="4359" width="8" style="5" customWidth="1"/>
    <col min="4360" max="4360" width="8.5546875" style="5" customWidth="1"/>
    <col min="4361" max="4361" width="7.6640625" style="5" customWidth="1"/>
    <col min="4362" max="4362" width="8.5546875" style="5" customWidth="1"/>
    <col min="4363" max="4363" width="7.5546875" style="5" customWidth="1"/>
    <col min="4364" max="4364" width="8.44140625" style="5" customWidth="1"/>
    <col min="4365" max="4365" width="7.77734375" style="5" customWidth="1"/>
    <col min="4366" max="4366" width="8.44140625" style="5" customWidth="1"/>
    <col min="4367" max="4367" width="5.5546875" style="5" customWidth="1"/>
    <col min="4368" max="4608" width="8.88671875" style="5"/>
    <col min="4609" max="4609" width="0.5546875" style="5" customWidth="1"/>
    <col min="4610" max="4610" width="3.109375" style="5" customWidth="1"/>
    <col min="4611" max="4611" width="17.109375" style="5" customWidth="1"/>
    <col min="4612" max="4612" width="14.6640625" style="5" customWidth="1"/>
    <col min="4613" max="4613" width="5" style="5" customWidth="1"/>
    <col min="4614" max="4614" width="2.77734375" style="5" customWidth="1"/>
    <col min="4615" max="4615" width="8" style="5" customWidth="1"/>
    <col min="4616" max="4616" width="8.5546875" style="5" customWidth="1"/>
    <col min="4617" max="4617" width="7.6640625" style="5" customWidth="1"/>
    <col min="4618" max="4618" width="8.5546875" style="5" customWidth="1"/>
    <col min="4619" max="4619" width="7.5546875" style="5" customWidth="1"/>
    <col min="4620" max="4620" width="8.44140625" style="5" customWidth="1"/>
    <col min="4621" max="4621" width="7.77734375" style="5" customWidth="1"/>
    <col min="4622" max="4622" width="8.44140625" style="5" customWidth="1"/>
    <col min="4623" max="4623" width="5.5546875" style="5" customWidth="1"/>
    <col min="4624" max="4864" width="8.88671875" style="5"/>
    <col min="4865" max="4865" width="0.5546875" style="5" customWidth="1"/>
    <col min="4866" max="4866" width="3.109375" style="5" customWidth="1"/>
    <col min="4867" max="4867" width="17.109375" style="5" customWidth="1"/>
    <col min="4868" max="4868" width="14.6640625" style="5" customWidth="1"/>
    <col min="4869" max="4869" width="5" style="5" customWidth="1"/>
    <col min="4870" max="4870" width="2.77734375" style="5" customWidth="1"/>
    <col min="4871" max="4871" width="8" style="5" customWidth="1"/>
    <col min="4872" max="4872" width="8.5546875" style="5" customWidth="1"/>
    <col min="4873" max="4873" width="7.6640625" style="5" customWidth="1"/>
    <col min="4874" max="4874" width="8.5546875" style="5" customWidth="1"/>
    <col min="4875" max="4875" width="7.5546875" style="5" customWidth="1"/>
    <col min="4876" max="4876" width="8.44140625" style="5" customWidth="1"/>
    <col min="4877" max="4877" width="7.77734375" style="5" customWidth="1"/>
    <col min="4878" max="4878" width="8.44140625" style="5" customWidth="1"/>
    <col min="4879" max="4879" width="5.5546875" style="5" customWidth="1"/>
    <col min="4880" max="5120" width="8.88671875" style="5"/>
    <col min="5121" max="5121" width="0.5546875" style="5" customWidth="1"/>
    <col min="5122" max="5122" width="3.109375" style="5" customWidth="1"/>
    <col min="5123" max="5123" width="17.109375" style="5" customWidth="1"/>
    <col min="5124" max="5124" width="14.6640625" style="5" customWidth="1"/>
    <col min="5125" max="5125" width="5" style="5" customWidth="1"/>
    <col min="5126" max="5126" width="2.77734375" style="5" customWidth="1"/>
    <col min="5127" max="5127" width="8" style="5" customWidth="1"/>
    <col min="5128" max="5128" width="8.5546875" style="5" customWidth="1"/>
    <col min="5129" max="5129" width="7.6640625" style="5" customWidth="1"/>
    <col min="5130" max="5130" width="8.5546875" style="5" customWidth="1"/>
    <col min="5131" max="5131" width="7.5546875" style="5" customWidth="1"/>
    <col min="5132" max="5132" width="8.44140625" style="5" customWidth="1"/>
    <col min="5133" max="5133" width="7.77734375" style="5" customWidth="1"/>
    <col min="5134" max="5134" width="8.44140625" style="5" customWidth="1"/>
    <col min="5135" max="5135" width="5.5546875" style="5" customWidth="1"/>
    <col min="5136" max="5376" width="8.88671875" style="5"/>
    <col min="5377" max="5377" width="0.5546875" style="5" customWidth="1"/>
    <col min="5378" max="5378" width="3.109375" style="5" customWidth="1"/>
    <col min="5379" max="5379" width="17.109375" style="5" customWidth="1"/>
    <col min="5380" max="5380" width="14.6640625" style="5" customWidth="1"/>
    <col min="5381" max="5381" width="5" style="5" customWidth="1"/>
    <col min="5382" max="5382" width="2.77734375" style="5" customWidth="1"/>
    <col min="5383" max="5383" width="8" style="5" customWidth="1"/>
    <col min="5384" max="5384" width="8.5546875" style="5" customWidth="1"/>
    <col min="5385" max="5385" width="7.6640625" style="5" customWidth="1"/>
    <col min="5386" max="5386" width="8.5546875" style="5" customWidth="1"/>
    <col min="5387" max="5387" width="7.5546875" style="5" customWidth="1"/>
    <col min="5388" max="5388" width="8.44140625" style="5" customWidth="1"/>
    <col min="5389" max="5389" width="7.77734375" style="5" customWidth="1"/>
    <col min="5390" max="5390" width="8.44140625" style="5" customWidth="1"/>
    <col min="5391" max="5391" width="5.5546875" style="5" customWidth="1"/>
    <col min="5392" max="5632" width="8.88671875" style="5"/>
    <col min="5633" max="5633" width="0.5546875" style="5" customWidth="1"/>
    <col min="5634" max="5634" width="3.109375" style="5" customWidth="1"/>
    <col min="5635" max="5635" width="17.109375" style="5" customWidth="1"/>
    <col min="5636" max="5636" width="14.6640625" style="5" customWidth="1"/>
    <col min="5637" max="5637" width="5" style="5" customWidth="1"/>
    <col min="5638" max="5638" width="2.77734375" style="5" customWidth="1"/>
    <col min="5639" max="5639" width="8" style="5" customWidth="1"/>
    <col min="5640" max="5640" width="8.5546875" style="5" customWidth="1"/>
    <col min="5641" max="5641" width="7.6640625" style="5" customWidth="1"/>
    <col min="5642" max="5642" width="8.5546875" style="5" customWidth="1"/>
    <col min="5643" max="5643" width="7.5546875" style="5" customWidth="1"/>
    <col min="5644" max="5644" width="8.44140625" style="5" customWidth="1"/>
    <col min="5645" max="5645" width="7.77734375" style="5" customWidth="1"/>
    <col min="5646" max="5646" width="8.44140625" style="5" customWidth="1"/>
    <col min="5647" max="5647" width="5.5546875" style="5" customWidth="1"/>
    <col min="5648" max="5888" width="8.88671875" style="5"/>
    <col min="5889" max="5889" width="0.5546875" style="5" customWidth="1"/>
    <col min="5890" max="5890" width="3.109375" style="5" customWidth="1"/>
    <col min="5891" max="5891" width="17.109375" style="5" customWidth="1"/>
    <col min="5892" max="5892" width="14.6640625" style="5" customWidth="1"/>
    <col min="5893" max="5893" width="5" style="5" customWidth="1"/>
    <col min="5894" max="5894" width="2.77734375" style="5" customWidth="1"/>
    <col min="5895" max="5895" width="8" style="5" customWidth="1"/>
    <col min="5896" max="5896" width="8.5546875" style="5" customWidth="1"/>
    <col min="5897" max="5897" width="7.6640625" style="5" customWidth="1"/>
    <col min="5898" max="5898" width="8.5546875" style="5" customWidth="1"/>
    <col min="5899" max="5899" width="7.5546875" style="5" customWidth="1"/>
    <col min="5900" max="5900" width="8.44140625" style="5" customWidth="1"/>
    <col min="5901" max="5901" width="7.77734375" style="5" customWidth="1"/>
    <col min="5902" max="5902" width="8.44140625" style="5" customWidth="1"/>
    <col min="5903" max="5903" width="5.5546875" style="5" customWidth="1"/>
    <col min="5904" max="6144" width="8.88671875" style="5"/>
    <col min="6145" max="6145" width="0.5546875" style="5" customWidth="1"/>
    <col min="6146" max="6146" width="3.109375" style="5" customWidth="1"/>
    <col min="6147" max="6147" width="17.109375" style="5" customWidth="1"/>
    <col min="6148" max="6148" width="14.6640625" style="5" customWidth="1"/>
    <col min="6149" max="6149" width="5" style="5" customWidth="1"/>
    <col min="6150" max="6150" width="2.77734375" style="5" customWidth="1"/>
    <col min="6151" max="6151" width="8" style="5" customWidth="1"/>
    <col min="6152" max="6152" width="8.5546875" style="5" customWidth="1"/>
    <col min="6153" max="6153" width="7.6640625" style="5" customWidth="1"/>
    <col min="6154" max="6154" width="8.5546875" style="5" customWidth="1"/>
    <col min="6155" max="6155" width="7.5546875" style="5" customWidth="1"/>
    <col min="6156" max="6156" width="8.44140625" style="5" customWidth="1"/>
    <col min="6157" max="6157" width="7.77734375" style="5" customWidth="1"/>
    <col min="6158" max="6158" width="8.44140625" style="5" customWidth="1"/>
    <col min="6159" max="6159" width="5.5546875" style="5" customWidth="1"/>
    <col min="6160" max="6400" width="8.88671875" style="5"/>
    <col min="6401" max="6401" width="0.5546875" style="5" customWidth="1"/>
    <col min="6402" max="6402" width="3.109375" style="5" customWidth="1"/>
    <col min="6403" max="6403" width="17.109375" style="5" customWidth="1"/>
    <col min="6404" max="6404" width="14.6640625" style="5" customWidth="1"/>
    <col min="6405" max="6405" width="5" style="5" customWidth="1"/>
    <col min="6406" max="6406" width="2.77734375" style="5" customWidth="1"/>
    <col min="6407" max="6407" width="8" style="5" customWidth="1"/>
    <col min="6408" max="6408" width="8.5546875" style="5" customWidth="1"/>
    <col min="6409" max="6409" width="7.6640625" style="5" customWidth="1"/>
    <col min="6410" max="6410" width="8.5546875" style="5" customWidth="1"/>
    <col min="6411" max="6411" width="7.5546875" style="5" customWidth="1"/>
    <col min="6412" max="6412" width="8.44140625" style="5" customWidth="1"/>
    <col min="6413" max="6413" width="7.77734375" style="5" customWidth="1"/>
    <col min="6414" max="6414" width="8.44140625" style="5" customWidth="1"/>
    <col min="6415" max="6415" width="5.5546875" style="5" customWidth="1"/>
    <col min="6416" max="6656" width="8.88671875" style="5"/>
    <col min="6657" max="6657" width="0.5546875" style="5" customWidth="1"/>
    <col min="6658" max="6658" width="3.109375" style="5" customWidth="1"/>
    <col min="6659" max="6659" width="17.109375" style="5" customWidth="1"/>
    <col min="6660" max="6660" width="14.6640625" style="5" customWidth="1"/>
    <col min="6661" max="6661" width="5" style="5" customWidth="1"/>
    <col min="6662" max="6662" width="2.77734375" style="5" customWidth="1"/>
    <col min="6663" max="6663" width="8" style="5" customWidth="1"/>
    <col min="6664" max="6664" width="8.5546875" style="5" customWidth="1"/>
    <col min="6665" max="6665" width="7.6640625" style="5" customWidth="1"/>
    <col min="6666" max="6666" width="8.5546875" style="5" customWidth="1"/>
    <col min="6667" max="6667" width="7.5546875" style="5" customWidth="1"/>
    <col min="6668" max="6668" width="8.44140625" style="5" customWidth="1"/>
    <col min="6669" max="6669" width="7.77734375" style="5" customWidth="1"/>
    <col min="6670" max="6670" width="8.44140625" style="5" customWidth="1"/>
    <col min="6671" max="6671" width="5.5546875" style="5" customWidth="1"/>
    <col min="6672" max="6912" width="8.88671875" style="5"/>
    <col min="6913" max="6913" width="0.5546875" style="5" customWidth="1"/>
    <col min="6914" max="6914" width="3.109375" style="5" customWidth="1"/>
    <col min="6915" max="6915" width="17.109375" style="5" customWidth="1"/>
    <col min="6916" max="6916" width="14.6640625" style="5" customWidth="1"/>
    <col min="6917" max="6917" width="5" style="5" customWidth="1"/>
    <col min="6918" max="6918" width="2.77734375" style="5" customWidth="1"/>
    <col min="6919" max="6919" width="8" style="5" customWidth="1"/>
    <col min="6920" max="6920" width="8.5546875" style="5" customWidth="1"/>
    <col min="6921" max="6921" width="7.6640625" style="5" customWidth="1"/>
    <col min="6922" max="6922" width="8.5546875" style="5" customWidth="1"/>
    <col min="6923" max="6923" width="7.5546875" style="5" customWidth="1"/>
    <col min="6924" max="6924" width="8.44140625" style="5" customWidth="1"/>
    <col min="6925" max="6925" width="7.77734375" style="5" customWidth="1"/>
    <col min="6926" max="6926" width="8.44140625" style="5" customWidth="1"/>
    <col min="6927" max="6927" width="5.5546875" style="5" customWidth="1"/>
    <col min="6928" max="7168" width="8.88671875" style="5"/>
    <col min="7169" max="7169" width="0.5546875" style="5" customWidth="1"/>
    <col min="7170" max="7170" width="3.109375" style="5" customWidth="1"/>
    <col min="7171" max="7171" width="17.109375" style="5" customWidth="1"/>
    <col min="7172" max="7172" width="14.6640625" style="5" customWidth="1"/>
    <col min="7173" max="7173" width="5" style="5" customWidth="1"/>
    <col min="7174" max="7174" width="2.77734375" style="5" customWidth="1"/>
    <col min="7175" max="7175" width="8" style="5" customWidth="1"/>
    <col min="7176" max="7176" width="8.5546875" style="5" customWidth="1"/>
    <col min="7177" max="7177" width="7.6640625" style="5" customWidth="1"/>
    <col min="7178" max="7178" width="8.5546875" style="5" customWidth="1"/>
    <col min="7179" max="7179" width="7.5546875" style="5" customWidth="1"/>
    <col min="7180" max="7180" width="8.44140625" style="5" customWidth="1"/>
    <col min="7181" max="7181" width="7.77734375" style="5" customWidth="1"/>
    <col min="7182" max="7182" width="8.44140625" style="5" customWidth="1"/>
    <col min="7183" max="7183" width="5.5546875" style="5" customWidth="1"/>
    <col min="7184" max="7424" width="8.88671875" style="5"/>
    <col min="7425" max="7425" width="0.5546875" style="5" customWidth="1"/>
    <col min="7426" max="7426" width="3.109375" style="5" customWidth="1"/>
    <col min="7427" max="7427" width="17.109375" style="5" customWidth="1"/>
    <col min="7428" max="7428" width="14.6640625" style="5" customWidth="1"/>
    <col min="7429" max="7429" width="5" style="5" customWidth="1"/>
    <col min="7430" max="7430" width="2.77734375" style="5" customWidth="1"/>
    <col min="7431" max="7431" width="8" style="5" customWidth="1"/>
    <col min="7432" max="7432" width="8.5546875" style="5" customWidth="1"/>
    <col min="7433" max="7433" width="7.6640625" style="5" customWidth="1"/>
    <col min="7434" max="7434" width="8.5546875" style="5" customWidth="1"/>
    <col min="7435" max="7435" width="7.5546875" style="5" customWidth="1"/>
    <col min="7436" max="7436" width="8.44140625" style="5" customWidth="1"/>
    <col min="7437" max="7437" width="7.77734375" style="5" customWidth="1"/>
    <col min="7438" max="7438" width="8.44140625" style="5" customWidth="1"/>
    <col min="7439" max="7439" width="5.5546875" style="5" customWidth="1"/>
    <col min="7440" max="7680" width="8.88671875" style="5"/>
    <col min="7681" max="7681" width="0.5546875" style="5" customWidth="1"/>
    <col min="7682" max="7682" width="3.109375" style="5" customWidth="1"/>
    <col min="7683" max="7683" width="17.109375" style="5" customWidth="1"/>
    <col min="7684" max="7684" width="14.6640625" style="5" customWidth="1"/>
    <col min="7685" max="7685" width="5" style="5" customWidth="1"/>
    <col min="7686" max="7686" width="2.77734375" style="5" customWidth="1"/>
    <col min="7687" max="7687" width="8" style="5" customWidth="1"/>
    <col min="7688" max="7688" width="8.5546875" style="5" customWidth="1"/>
    <col min="7689" max="7689" width="7.6640625" style="5" customWidth="1"/>
    <col min="7690" max="7690" width="8.5546875" style="5" customWidth="1"/>
    <col min="7691" max="7691" width="7.5546875" style="5" customWidth="1"/>
    <col min="7692" max="7692" width="8.44140625" style="5" customWidth="1"/>
    <col min="7693" max="7693" width="7.77734375" style="5" customWidth="1"/>
    <col min="7694" max="7694" width="8.44140625" style="5" customWidth="1"/>
    <col min="7695" max="7695" width="5.5546875" style="5" customWidth="1"/>
    <col min="7696" max="7936" width="8.88671875" style="5"/>
    <col min="7937" max="7937" width="0.5546875" style="5" customWidth="1"/>
    <col min="7938" max="7938" width="3.109375" style="5" customWidth="1"/>
    <col min="7939" max="7939" width="17.109375" style="5" customWidth="1"/>
    <col min="7940" max="7940" width="14.6640625" style="5" customWidth="1"/>
    <col min="7941" max="7941" width="5" style="5" customWidth="1"/>
    <col min="7942" max="7942" width="2.77734375" style="5" customWidth="1"/>
    <col min="7943" max="7943" width="8" style="5" customWidth="1"/>
    <col min="7944" max="7944" width="8.5546875" style="5" customWidth="1"/>
    <col min="7945" max="7945" width="7.6640625" style="5" customWidth="1"/>
    <col min="7946" max="7946" width="8.5546875" style="5" customWidth="1"/>
    <col min="7947" max="7947" width="7.5546875" style="5" customWidth="1"/>
    <col min="7948" max="7948" width="8.44140625" style="5" customWidth="1"/>
    <col min="7949" max="7949" width="7.77734375" style="5" customWidth="1"/>
    <col min="7950" max="7950" width="8.44140625" style="5" customWidth="1"/>
    <col min="7951" max="7951" width="5.5546875" style="5" customWidth="1"/>
    <col min="7952" max="8192" width="8.88671875" style="5"/>
    <col min="8193" max="8193" width="0.5546875" style="5" customWidth="1"/>
    <col min="8194" max="8194" width="3.109375" style="5" customWidth="1"/>
    <col min="8195" max="8195" width="17.109375" style="5" customWidth="1"/>
    <col min="8196" max="8196" width="14.6640625" style="5" customWidth="1"/>
    <col min="8197" max="8197" width="5" style="5" customWidth="1"/>
    <col min="8198" max="8198" width="2.77734375" style="5" customWidth="1"/>
    <col min="8199" max="8199" width="8" style="5" customWidth="1"/>
    <col min="8200" max="8200" width="8.5546875" style="5" customWidth="1"/>
    <col min="8201" max="8201" width="7.6640625" style="5" customWidth="1"/>
    <col min="8202" max="8202" width="8.5546875" style="5" customWidth="1"/>
    <col min="8203" max="8203" width="7.5546875" style="5" customWidth="1"/>
    <col min="8204" max="8204" width="8.44140625" style="5" customWidth="1"/>
    <col min="8205" max="8205" width="7.77734375" style="5" customWidth="1"/>
    <col min="8206" max="8206" width="8.44140625" style="5" customWidth="1"/>
    <col min="8207" max="8207" width="5.5546875" style="5" customWidth="1"/>
    <col min="8208" max="8448" width="8.88671875" style="5"/>
    <col min="8449" max="8449" width="0.5546875" style="5" customWidth="1"/>
    <col min="8450" max="8450" width="3.109375" style="5" customWidth="1"/>
    <col min="8451" max="8451" width="17.109375" style="5" customWidth="1"/>
    <col min="8452" max="8452" width="14.6640625" style="5" customWidth="1"/>
    <col min="8453" max="8453" width="5" style="5" customWidth="1"/>
    <col min="8454" max="8454" width="2.77734375" style="5" customWidth="1"/>
    <col min="8455" max="8455" width="8" style="5" customWidth="1"/>
    <col min="8456" max="8456" width="8.5546875" style="5" customWidth="1"/>
    <col min="8457" max="8457" width="7.6640625" style="5" customWidth="1"/>
    <col min="8458" max="8458" width="8.5546875" style="5" customWidth="1"/>
    <col min="8459" max="8459" width="7.5546875" style="5" customWidth="1"/>
    <col min="8460" max="8460" width="8.44140625" style="5" customWidth="1"/>
    <col min="8461" max="8461" width="7.77734375" style="5" customWidth="1"/>
    <col min="8462" max="8462" width="8.44140625" style="5" customWidth="1"/>
    <col min="8463" max="8463" width="5.5546875" style="5" customWidth="1"/>
    <col min="8464" max="8704" width="8.88671875" style="5"/>
    <col min="8705" max="8705" width="0.5546875" style="5" customWidth="1"/>
    <col min="8706" max="8706" width="3.109375" style="5" customWidth="1"/>
    <col min="8707" max="8707" width="17.109375" style="5" customWidth="1"/>
    <col min="8708" max="8708" width="14.6640625" style="5" customWidth="1"/>
    <col min="8709" max="8709" width="5" style="5" customWidth="1"/>
    <col min="8710" max="8710" width="2.77734375" style="5" customWidth="1"/>
    <col min="8711" max="8711" width="8" style="5" customWidth="1"/>
    <col min="8712" max="8712" width="8.5546875" style="5" customWidth="1"/>
    <col min="8713" max="8713" width="7.6640625" style="5" customWidth="1"/>
    <col min="8714" max="8714" width="8.5546875" style="5" customWidth="1"/>
    <col min="8715" max="8715" width="7.5546875" style="5" customWidth="1"/>
    <col min="8716" max="8716" width="8.44140625" style="5" customWidth="1"/>
    <col min="8717" max="8717" width="7.77734375" style="5" customWidth="1"/>
    <col min="8718" max="8718" width="8.44140625" style="5" customWidth="1"/>
    <col min="8719" max="8719" width="5.5546875" style="5" customWidth="1"/>
    <col min="8720" max="8960" width="8.88671875" style="5"/>
    <col min="8961" max="8961" width="0.5546875" style="5" customWidth="1"/>
    <col min="8962" max="8962" width="3.109375" style="5" customWidth="1"/>
    <col min="8963" max="8963" width="17.109375" style="5" customWidth="1"/>
    <col min="8964" max="8964" width="14.6640625" style="5" customWidth="1"/>
    <col min="8965" max="8965" width="5" style="5" customWidth="1"/>
    <col min="8966" max="8966" width="2.77734375" style="5" customWidth="1"/>
    <col min="8967" max="8967" width="8" style="5" customWidth="1"/>
    <col min="8968" max="8968" width="8.5546875" style="5" customWidth="1"/>
    <col min="8969" max="8969" width="7.6640625" style="5" customWidth="1"/>
    <col min="8970" max="8970" width="8.5546875" style="5" customWidth="1"/>
    <col min="8971" max="8971" width="7.5546875" style="5" customWidth="1"/>
    <col min="8972" max="8972" width="8.44140625" style="5" customWidth="1"/>
    <col min="8973" max="8973" width="7.77734375" style="5" customWidth="1"/>
    <col min="8974" max="8974" width="8.44140625" style="5" customWidth="1"/>
    <col min="8975" max="8975" width="5.5546875" style="5" customWidth="1"/>
    <col min="8976" max="9216" width="8.88671875" style="5"/>
    <col min="9217" max="9217" width="0.5546875" style="5" customWidth="1"/>
    <col min="9218" max="9218" width="3.109375" style="5" customWidth="1"/>
    <col min="9219" max="9219" width="17.109375" style="5" customWidth="1"/>
    <col min="9220" max="9220" width="14.6640625" style="5" customWidth="1"/>
    <col min="9221" max="9221" width="5" style="5" customWidth="1"/>
    <col min="9222" max="9222" width="2.77734375" style="5" customWidth="1"/>
    <col min="9223" max="9223" width="8" style="5" customWidth="1"/>
    <col min="9224" max="9224" width="8.5546875" style="5" customWidth="1"/>
    <col min="9225" max="9225" width="7.6640625" style="5" customWidth="1"/>
    <col min="9226" max="9226" width="8.5546875" style="5" customWidth="1"/>
    <col min="9227" max="9227" width="7.5546875" style="5" customWidth="1"/>
    <col min="9228" max="9228" width="8.44140625" style="5" customWidth="1"/>
    <col min="9229" max="9229" width="7.77734375" style="5" customWidth="1"/>
    <col min="9230" max="9230" width="8.44140625" style="5" customWidth="1"/>
    <col min="9231" max="9231" width="5.5546875" style="5" customWidth="1"/>
    <col min="9232" max="9472" width="8.88671875" style="5"/>
    <col min="9473" max="9473" width="0.5546875" style="5" customWidth="1"/>
    <col min="9474" max="9474" width="3.109375" style="5" customWidth="1"/>
    <col min="9475" max="9475" width="17.109375" style="5" customWidth="1"/>
    <col min="9476" max="9476" width="14.6640625" style="5" customWidth="1"/>
    <col min="9477" max="9477" width="5" style="5" customWidth="1"/>
    <col min="9478" max="9478" width="2.77734375" style="5" customWidth="1"/>
    <col min="9479" max="9479" width="8" style="5" customWidth="1"/>
    <col min="9480" max="9480" width="8.5546875" style="5" customWidth="1"/>
    <col min="9481" max="9481" width="7.6640625" style="5" customWidth="1"/>
    <col min="9482" max="9482" width="8.5546875" style="5" customWidth="1"/>
    <col min="9483" max="9483" width="7.5546875" style="5" customWidth="1"/>
    <col min="9484" max="9484" width="8.44140625" style="5" customWidth="1"/>
    <col min="9485" max="9485" width="7.77734375" style="5" customWidth="1"/>
    <col min="9486" max="9486" width="8.44140625" style="5" customWidth="1"/>
    <col min="9487" max="9487" width="5.5546875" style="5" customWidth="1"/>
    <col min="9488" max="9728" width="8.88671875" style="5"/>
    <col min="9729" max="9729" width="0.5546875" style="5" customWidth="1"/>
    <col min="9730" max="9730" width="3.109375" style="5" customWidth="1"/>
    <col min="9731" max="9731" width="17.109375" style="5" customWidth="1"/>
    <col min="9732" max="9732" width="14.6640625" style="5" customWidth="1"/>
    <col min="9733" max="9733" width="5" style="5" customWidth="1"/>
    <col min="9734" max="9734" width="2.77734375" style="5" customWidth="1"/>
    <col min="9735" max="9735" width="8" style="5" customWidth="1"/>
    <col min="9736" max="9736" width="8.5546875" style="5" customWidth="1"/>
    <col min="9737" max="9737" width="7.6640625" style="5" customWidth="1"/>
    <col min="9738" max="9738" width="8.5546875" style="5" customWidth="1"/>
    <col min="9739" max="9739" width="7.5546875" style="5" customWidth="1"/>
    <col min="9740" max="9740" width="8.44140625" style="5" customWidth="1"/>
    <col min="9741" max="9741" width="7.77734375" style="5" customWidth="1"/>
    <col min="9742" max="9742" width="8.44140625" style="5" customWidth="1"/>
    <col min="9743" max="9743" width="5.5546875" style="5" customWidth="1"/>
    <col min="9744" max="9984" width="8.88671875" style="5"/>
    <col min="9985" max="9985" width="0.5546875" style="5" customWidth="1"/>
    <col min="9986" max="9986" width="3.109375" style="5" customWidth="1"/>
    <col min="9987" max="9987" width="17.109375" style="5" customWidth="1"/>
    <col min="9988" max="9988" width="14.6640625" style="5" customWidth="1"/>
    <col min="9989" max="9989" width="5" style="5" customWidth="1"/>
    <col min="9990" max="9990" width="2.77734375" style="5" customWidth="1"/>
    <col min="9991" max="9991" width="8" style="5" customWidth="1"/>
    <col min="9992" max="9992" width="8.5546875" style="5" customWidth="1"/>
    <col min="9993" max="9993" width="7.6640625" style="5" customWidth="1"/>
    <col min="9994" max="9994" width="8.5546875" style="5" customWidth="1"/>
    <col min="9995" max="9995" width="7.5546875" style="5" customWidth="1"/>
    <col min="9996" max="9996" width="8.44140625" style="5" customWidth="1"/>
    <col min="9997" max="9997" width="7.77734375" style="5" customWidth="1"/>
    <col min="9998" max="9998" width="8.44140625" style="5" customWidth="1"/>
    <col min="9999" max="9999" width="5.5546875" style="5" customWidth="1"/>
    <col min="10000" max="10240" width="8.88671875" style="5"/>
    <col min="10241" max="10241" width="0.5546875" style="5" customWidth="1"/>
    <col min="10242" max="10242" width="3.109375" style="5" customWidth="1"/>
    <col min="10243" max="10243" width="17.109375" style="5" customWidth="1"/>
    <col min="10244" max="10244" width="14.6640625" style="5" customWidth="1"/>
    <col min="10245" max="10245" width="5" style="5" customWidth="1"/>
    <col min="10246" max="10246" width="2.77734375" style="5" customWidth="1"/>
    <col min="10247" max="10247" width="8" style="5" customWidth="1"/>
    <col min="10248" max="10248" width="8.5546875" style="5" customWidth="1"/>
    <col min="10249" max="10249" width="7.6640625" style="5" customWidth="1"/>
    <col min="10250" max="10250" width="8.5546875" style="5" customWidth="1"/>
    <col min="10251" max="10251" width="7.5546875" style="5" customWidth="1"/>
    <col min="10252" max="10252" width="8.44140625" style="5" customWidth="1"/>
    <col min="10253" max="10253" width="7.77734375" style="5" customWidth="1"/>
    <col min="10254" max="10254" width="8.44140625" style="5" customWidth="1"/>
    <col min="10255" max="10255" width="5.5546875" style="5" customWidth="1"/>
    <col min="10256" max="10496" width="8.88671875" style="5"/>
    <col min="10497" max="10497" width="0.5546875" style="5" customWidth="1"/>
    <col min="10498" max="10498" width="3.109375" style="5" customWidth="1"/>
    <col min="10499" max="10499" width="17.109375" style="5" customWidth="1"/>
    <col min="10500" max="10500" width="14.6640625" style="5" customWidth="1"/>
    <col min="10501" max="10501" width="5" style="5" customWidth="1"/>
    <col min="10502" max="10502" width="2.77734375" style="5" customWidth="1"/>
    <col min="10503" max="10503" width="8" style="5" customWidth="1"/>
    <col min="10504" max="10504" width="8.5546875" style="5" customWidth="1"/>
    <col min="10505" max="10505" width="7.6640625" style="5" customWidth="1"/>
    <col min="10506" max="10506" width="8.5546875" style="5" customWidth="1"/>
    <col min="10507" max="10507" width="7.5546875" style="5" customWidth="1"/>
    <col min="10508" max="10508" width="8.44140625" style="5" customWidth="1"/>
    <col min="10509" max="10509" width="7.77734375" style="5" customWidth="1"/>
    <col min="10510" max="10510" width="8.44140625" style="5" customWidth="1"/>
    <col min="10511" max="10511" width="5.5546875" style="5" customWidth="1"/>
    <col min="10512" max="10752" width="8.88671875" style="5"/>
    <col min="10753" max="10753" width="0.5546875" style="5" customWidth="1"/>
    <col min="10754" max="10754" width="3.109375" style="5" customWidth="1"/>
    <col min="10755" max="10755" width="17.109375" style="5" customWidth="1"/>
    <col min="10756" max="10756" width="14.6640625" style="5" customWidth="1"/>
    <col min="10757" max="10757" width="5" style="5" customWidth="1"/>
    <col min="10758" max="10758" width="2.77734375" style="5" customWidth="1"/>
    <col min="10759" max="10759" width="8" style="5" customWidth="1"/>
    <col min="10760" max="10760" width="8.5546875" style="5" customWidth="1"/>
    <col min="10761" max="10761" width="7.6640625" style="5" customWidth="1"/>
    <col min="10762" max="10762" width="8.5546875" style="5" customWidth="1"/>
    <col min="10763" max="10763" width="7.5546875" style="5" customWidth="1"/>
    <col min="10764" max="10764" width="8.44140625" style="5" customWidth="1"/>
    <col min="10765" max="10765" width="7.77734375" style="5" customWidth="1"/>
    <col min="10766" max="10766" width="8.44140625" style="5" customWidth="1"/>
    <col min="10767" max="10767" width="5.5546875" style="5" customWidth="1"/>
    <col min="10768" max="11008" width="8.88671875" style="5"/>
    <col min="11009" max="11009" width="0.5546875" style="5" customWidth="1"/>
    <col min="11010" max="11010" width="3.109375" style="5" customWidth="1"/>
    <col min="11011" max="11011" width="17.109375" style="5" customWidth="1"/>
    <col min="11012" max="11012" width="14.6640625" style="5" customWidth="1"/>
    <col min="11013" max="11013" width="5" style="5" customWidth="1"/>
    <col min="11014" max="11014" width="2.77734375" style="5" customWidth="1"/>
    <col min="11015" max="11015" width="8" style="5" customWidth="1"/>
    <col min="11016" max="11016" width="8.5546875" style="5" customWidth="1"/>
    <col min="11017" max="11017" width="7.6640625" style="5" customWidth="1"/>
    <col min="11018" max="11018" width="8.5546875" style="5" customWidth="1"/>
    <col min="11019" max="11019" width="7.5546875" style="5" customWidth="1"/>
    <col min="11020" max="11020" width="8.44140625" style="5" customWidth="1"/>
    <col min="11021" max="11021" width="7.77734375" style="5" customWidth="1"/>
    <col min="11022" max="11022" width="8.44140625" style="5" customWidth="1"/>
    <col min="11023" max="11023" width="5.5546875" style="5" customWidth="1"/>
    <col min="11024" max="11264" width="8.88671875" style="5"/>
    <col min="11265" max="11265" width="0.5546875" style="5" customWidth="1"/>
    <col min="11266" max="11266" width="3.109375" style="5" customWidth="1"/>
    <col min="11267" max="11267" width="17.109375" style="5" customWidth="1"/>
    <col min="11268" max="11268" width="14.6640625" style="5" customWidth="1"/>
    <col min="11269" max="11269" width="5" style="5" customWidth="1"/>
    <col min="11270" max="11270" width="2.77734375" style="5" customWidth="1"/>
    <col min="11271" max="11271" width="8" style="5" customWidth="1"/>
    <col min="11272" max="11272" width="8.5546875" style="5" customWidth="1"/>
    <col min="11273" max="11273" width="7.6640625" style="5" customWidth="1"/>
    <col min="11274" max="11274" width="8.5546875" style="5" customWidth="1"/>
    <col min="11275" max="11275" width="7.5546875" style="5" customWidth="1"/>
    <col min="11276" max="11276" width="8.44140625" style="5" customWidth="1"/>
    <col min="11277" max="11277" width="7.77734375" style="5" customWidth="1"/>
    <col min="11278" max="11278" width="8.44140625" style="5" customWidth="1"/>
    <col min="11279" max="11279" width="5.5546875" style="5" customWidth="1"/>
    <col min="11280" max="11520" width="8.88671875" style="5"/>
    <col min="11521" max="11521" width="0.5546875" style="5" customWidth="1"/>
    <col min="11522" max="11522" width="3.109375" style="5" customWidth="1"/>
    <col min="11523" max="11523" width="17.109375" style="5" customWidth="1"/>
    <col min="11524" max="11524" width="14.6640625" style="5" customWidth="1"/>
    <col min="11525" max="11525" width="5" style="5" customWidth="1"/>
    <col min="11526" max="11526" width="2.77734375" style="5" customWidth="1"/>
    <col min="11527" max="11527" width="8" style="5" customWidth="1"/>
    <col min="11528" max="11528" width="8.5546875" style="5" customWidth="1"/>
    <col min="11529" max="11529" width="7.6640625" style="5" customWidth="1"/>
    <col min="11530" max="11530" width="8.5546875" style="5" customWidth="1"/>
    <col min="11531" max="11531" width="7.5546875" style="5" customWidth="1"/>
    <col min="11532" max="11532" width="8.44140625" style="5" customWidth="1"/>
    <col min="11533" max="11533" width="7.77734375" style="5" customWidth="1"/>
    <col min="11534" max="11534" width="8.44140625" style="5" customWidth="1"/>
    <col min="11535" max="11535" width="5.5546875" style="5" customWidth="1"/>
    <col min="11536" max="11776" width="8.88671875" style="5"/>
    <col min="11777" max="11777" width="0.5546875" style="5" customWidth="1"/>
    <col min="11778" max="11778" width="3.109375" style="5" customWidth="1"/>
    <col min="11779" max="11779" width="17.109375" style="5" customWidth="1"/>
    <col min="11780" max="11780" width="14.6640625" style="5" customWidth="1"/>
    <col min="11781" max="11781" width="5" style="5" customWidth="1"/>
    <col min="11782" max="11782" width="2.77734375" style="5" customWidth="1"/>
    <col min="11783" max="11783" width="8" style="5" customWidth="1"/>
    <col min="11784" max="11784" width="8.5546875" style="5" customWidth="1"/>
    <col min="11785" max="11785" width="7.6640625" style="5" customWidth="1"/>
    <col min="11786" max="11786" width="8.5546875" style="5" customWidth="1"/>
    <col min="11787" max="11787" width="7.5546875" style="5" customWidth="1"/>
    <col min="11788" max="11788" width="8.44140625" style="5" customWidth="1"/>
    <col min="11789" max="11789" width="7.77734375" style="5" customWidth="1"/>
    <col min="11790" max="11790" width="8.44140625" style="5" customWidth="1"/>
    <col min="11791" max="11791" width="5.5546875" style="5" customWidth="1"/>
    <col min="11792" max="12032" width="8.88671875" style="5"/>
    <col min="12033" max="12033" width="0.5546875" style="5" customWidth="1"/>
    <col min="12034" max="12034" width="3.109375" style="5" customWidth="1"/>
    <col min="12035" max="12035" width="17.109375" style="5" customWidth="1"/>
    <col min="12036" max="12036" width="14.6640625" style="5" customWidth="1"/>
    <col min="12037" max="12037" width="5" style="5" customWidth="1"/>
    <col min="12038" max="12038" width="2.77734375" style="5" customWidth="1"/>
    <col min="12039" max="12039" width="8" style="5" customWidth="1"/>
    <col min="12040" max="12040" width="8.5546875" style="5" customWidth="1"/>
    <col min="12041" max="12041" width="7.6640625" style="5" customWidth="1"/>
    <col min="12042" max="12042" width="8.5546875" style="5" customWidth="1"/>
    <col min="12043" max="12043" width="7.5546875" style="5" customWidth="1"/>
    <col min="12044" max="12044" width="8.44140625" style="5" customWidth="1"/>
    <col min="12045" max="12045" width="7.77734375" style="5" customWidth="1"/>
    <col min="12046" max="12046" width="8.44140625" style="5" customWidth="1"/>
    <col min="12047" max="12047" width="5.5546875" style="5" customWidth="1"/>
    <col min="12048" max="12288" width="8.88671875" style="5"/>
    <col min="12289" max="12289" width="0.5546875" style="5" customWidth="1"/>
    <col min="12290" max="12290" width="3.109375" style="5" customWidth="1"/>
    <col min="12291" max="12291" width="17.109375" style="5" customWidth="1"/>
    <col min="12292" max="12292" width="14.6640625" style="5" customWidth="1"/>
    <col min="12293" max="12293" width="5" style="5" customWidth="1"/>
    <col min="12294" max="12294" width="2.77734375" style="5" customWidth="1"/>
    <col min="12295" max="12295" width="8" style="5" customWidth="1"/>
    <col min="12296" max="12296" width="8.5546875" style="5" customWidth="1"/>
    <col min="12297" max="12297" width="7.6640625" style="5" customWidth="1"/>
    <col min="12298" max="12298" width="8.5546875" style="5" customWidth="1"/>
    <col min="12299" max="12299" width="7.5546875" style="5" customWidth="1"/>
    <col min="12300" max="12300" width="8.44140625" style="5" customWidth="1"/>
    <col min="12301" max="12301" width="7.77734375" style="5" customWidth="1"/>
    <col min="12302" max="12302" width="8.44140625" style="5" customWidth="1"/>
    <col min="12303" max="12303" width="5.5546875" style="5" customWidth="1"/>
    <col min="12304" max="12544" width="8.88671875" style="5"/>
    <col min="12545" max="12545" width="0.5546875" style="5" customWidth="1"/>
    <col min="12546" max="12546" width="3.109375" style="5" customWidth="1"/>
    <col min="12547" max="12547" width="17.109375" style="5" customWidth="1"/>
    <col min="12548" max="12548" width="14.6640625" style="5" customWidth="1"/>
    <col min="12549" max="12549" width="5" style="5" customWidth="1"/>
    <col min="12550" max="12550" width="2.77734375" style="5" customWidth="1"/>
    <col min="12551" max="12551" width="8" style="5" customWidth="1"/>
    <col min="12552" max="12552" width="8.5546875" style="5" customWidth="1"/>
    <col min="12553" max="12553" width="7.6640625" style="5" customWidth="1"/>
    <col min="12554" max="12554" width="8.5546875" style="5" customWidth="1"/>
    <col min="12555" max="12555" width="7.5546875" style="5" customWidth="1"/>
    <col min="12556" max="12556" width="8.44140625" style="5" customWidth="1"/>
    <col min="12557" max="12557" width="7.77734375" style="5" customWidth="1"/>
    <col min="12558" max="12558" width="8.44140625" style="5" customWidth="1"/>
    <col min="12559" max="12559" width="5.5546875" style="5" customWidth="1"/>
    <col min="12560" max="12800" width="8.88671875" style="5"/>
    <col min="12801" max="12801" width="0.5546875" style="5" customWidth="1"/>
    <col min="12802" max="12802" width="3.109375" style="5" customWidth="1"/>
    <col min="12803" max="12803" width="17.109375" style="5" customWidth="1"/>
    <col min="12804" max="12804" width="14.6640625" style="5" customWidth="1"/>
    <col min="12805" max="12805" width="5" style="5" customWidth="1"/>
    <col min="12806" max="12806" width="2.77734375" style="5" customWidth="1"/>
    <col min="12807" max="12807" width="8" style="5" customWidth="1"/>
    <col min="12808" max="12808" width="8.5546875" style="5" customWidth="1"/>
    <col min="12809" max="12809" width="7.6640625" style="5" customWidth="1"/>
    <col min="12810" max="12810" width="8.5546875" style="5" customWidth="1"/>
    <col min="12811" max="12811" width="7.5546875" style="5" customWidth="1"/>
    <col min="12812" max="12812" width="8.44140625" style="5" customWidth="1"/>
    <col min="12813" max="12813" width="7.77734375" style="5" customWidth="1"/>
    <col min="12814" max="12814" width="8.44140625" style="5" customWidth="1"/>
    <col min="12815" max="12815" width="5.5546875" style="5" customWidth="1"/>
    <col min="12816" max="13056" width="8.88671875" style="5"/>
    <col min="13057" max="13057" width="0.5546875" style="5" customWidth="1"/>
    <col min="13058" max="13058" width="3.109375" style="5" customWidth="1"/>
    <col min="13059" max="13059" width="17.109375" style="5" customWidth="1"/>
    <col min="13060" max="13060" width="14.6640625" style="5" customWidth="1"/>
    <col min="13061" max="13061" width="5" style="5" customWidth="1"/>
    <col min="13062" max="13062" width="2.77734375" style="5" customWidth="1"/>
    <col min="13063" max="13063" width="8" style="5" customWidth="1"/>
    <col min="13064" max="13064" width="8.5546875" style="5" customWidth="1"/>
    <col min="13065" max="13065" width="7.6640625" style="5" customWidth="1"/>
    <col min="13066" max="13066" width="8.5546875" style="5" customWidth="1"/>
    <col min="13067" max="13067" width="7.5546875" style="5" customWidth="1"/>
    <col min="13068" max="13068" width="8.44140625" style="5" customWidth="1"/>
    <col min="13069" max="13069" width="7.77734375" style="5" customWidth="1"/>
    <col min="13070" max="13070" width="8.44140625" style="5" customWidth="1"/>
    <col min="13071" max="13071" width="5.5546875" style="5" customWidth="1"/>
    <col min="13072" max="13312" width="8.88671875" style="5"/>
    <col min="13313" max="13313" width="0.5546875" style="5" customWidth="1"/>
    <col min="13314" max="13314" width="3.109375" style="5" customWidth="1"/>
    <col min="13315" max="13315" width="17.109375" style="5" customWidth="1"/>
    <col min="13316" max="13316" width="14.6640625" style="5" customWidth="1"/>
    <col min="13317" max="13317" width="5" style="5" customWidth="1"/>
    <col min="13318" max="13318" width="2.77734375" style="5" customWidth="1"/>
    <col min="13319" max="13319" width="8" style="5" customWidth="1"/>
    <col min="13320" max="13320" width="8.5546875" style="5" customWidth="1"/>
    <col min="13321" max="13321" width="7.6640625" style="5" customWidth="1"/>
    <col min="13322" max="13322" width="8.5546875" style="5" customWidth="1"/>
    <col min="13323" max="13323" width="7.5546875" style="5" customWidth="1"/>
    <col min="13324" max="13324" width="8.44140625" style="5" customWidth="1"/>
    <col min="13325" max="13325" width="7.77734375" style="5" customWidth="1"/>
    <col min="13326" max="13326" width="8.44140625" style="5" customWidth="1"/>
    <col min="13327" max="13327" width="5.5546875" style="5" customWidth="1"/>
    <col min="13328" max="13568" width="8.88671875" style="5"/>
    <col min="13569" max="13569" width="0.5546875" style="5" customWidth="1"/>
    <col min="13570" max="13570" width="3.109375" style="5" customWidth="1"/>
    <col min="13571" max="13571" width="17.109375" style="5" customWidth="1"/>
    <col min="13572" max="13572" width="14.6640625" style="5" customWidth="1"/>
    <col min="13573" max="13573" width="5" style="5" customWidth="1"/>
    <col min="13574" max="13574" width="2.77734375" style="5" customWidth="1"/>
    <col min="13575" max="13575" width="8" style="5" customWidth="1"/>
    <col min="13576" max="13576" width="8.5546875" style="5" customWidth="1"/>
    <col min="13577" max="13577" width="7.6640625" style="5" customWidth="1"/>
    <col min="13578" max="13578" width="8.5546875" style="5" customWidth="1"/>
    <col min="13579" max="13579" width="7.5546875" style="5" customWidth="1"/>
    <col min="13580" max="13580" width="8.44140625" style="5" customWidth="1"/>
    <col min="13581" max="13581" width="7.77734375" style="5" customWidth="1"/>
    <col min="13582" max="13582" width="8.44140625" style="5" customWidth="1"/>
    <col min="13583" max="13583" width="5.5546875" style="5" customWidth="1"/>
    <col min="13584" max="13824" width="8.88671875" style="5"/>
    <col min="13825" max="13825" width="0.5546875" style="5" customWidth="1"/>
    <col min="13826" max="13826" width="3.109375" style="5" customWidth="1"/>
    <col min="13827" max="13827" width="17.109375" style="5" customWidth="1"/>
    <col min="13828" max="13828" width="14.6640625" style="5" customWidth="1"/>
    <col min="13829" max="13829" width="5" style="5" customWidth="1"/>
    <col min="13830" max="13830" width="2.77734375" style="5" customWidth="1"/>
    <col min="13831" max="13831" width="8" style="5" customWidth="1"/>
    <col min="13832" max="13832" width="8.5546875" style="5" customWidth="1"/>
    <col min="13833" max="13833" width="7.6640625" style="5" customWidth="1"/>
    <col min="13834" max="13834" width="8.5546875" style="5" customWidth="1"/>
    <col min="13835" max="13835" width="7.5546875" style="5" customWidth="1"/>
    <col min="13836" max="13836" width="8.44140625" style="5" customWidth="1"/>
    <col min="13837" max="13837" width="7.77734375" style="5" customWidth="1"/>
    <col min="13838" max="13838" width="8.44140625" style="5" customWidth="1"/>
    <col min="13839" max="13839" width="5.5546875" style="5" customWidth="1"/>
    <col min="13840" max="14080" width="8.88671875" style="5"/>
    <col min="14081" max="14081" width="0.5546875" style="5" customWidth="1"/>
    <col min="14082" max="14082" width="3.109375" style="5" customWidth="1"/>
    <col min="14083" max="14083" width="17.109375" style="5" customWidth="1"/>
    <col min="14084" max="14084" width="14.6640625" style="5" customWidth="1"/>
    <col min="14085" max="14085" width="5" style="5" customWidth="1"/>
    <col min="14086" max="14086" width="2.77734375" style="5" customWidth="1"/>
    <col min="14087" max="14087" width="8" style="5" customWidth="1"/>
    <col min="14088" max="14088" width="8.5546875" style="5" customWidth="1"/>
    <col min="14089" max="14089" width="7.6640625" style="5" customWidth="1"/>
    <col min="14090" max="14090" width="8.5546875" style="5" customWidth="1"/>
    <col min="14091" max="14091" width="7.5546875" style="5" customWidth="1"/>
    <col min="14092" max="14092" width="8.44140625" style="5" customWidth="1"/>
    <col min="14093" max="14093" width="7.77734375" style="5" customWidth="1"/>
    <col min="14094" max="14094" width="8.44140625" style="5" customWidth="1"/>
    <col min="14095" max="14095" width="5.5546875" style="5" customWidth="1"/>
    <col min="14096" max="14336" width="8.88671875" style="5"/>
    <col min="14337" max="14337" width="0.5546875" style="5" customWidth="1"/>
    <col min="14338" max="14338" width="3.109375" style="5" customWidth="1"/>
    <col min="14339" max="14339" width="17.109375" style="5" customWidth="1"/>
    <col min="14340" max="14340" width="14.6640625" style="5" customWidth="1"/>
    <col min="14341" max="14341" width="5" style="5" customWidth="1"/>
    <col min="14342" max="14342" width="2.77734375" style="5" customWidth="1"/>
    <col min="14343" max="14343" width="8" style="5" customWidth="1"/>
    <col min="14344" max="14344" width="8.5546875" style="5" customWidth="1"/>
    <col min="14345" max="14345" width="7.6640625" style="5" customWidth="1"/>
    <col min="14346" max="14346" width="8.5546875" style="5" customWidth="1"/>
    <col min="14347" max="14347" width="7.5546875" style="5" customWidth="1"/>
    <col min="14348" max="14348" width="8.44140625" style="5" customWidth="1"/>
    <col min="14349" max="14349" width="7.77734375" style="5" customWidth="1"/>
    <col min="14350" max="14350" width="8.44140625" style="5" customWidth="1"/>
    <col min="14351" max="14351" width="5.5546875" style="5" customWidth="1"/>
    <col min="14352" max="14592" width="8.88671875" style="5"/>
    <col min="14593" max="14593" width="0.5546875" style="5" customWidth="1"/>
    <col min="14594" max="14594" width="3.109375" style="5" customWidth="1"/>
    <col min="14595" max="14595" width="17.109375" style="5" customWidth="1"/>
    <col min="14596" max="14596" width="14.6640625" style="5" customWidth="1"/>
    <col min="14597" max="14597" width="5" style="5" customWidth="1"/>
    <col min="14598" max="14598" width="2.77734375" style="5" customWidth="1"/>
    <col min="14599" max="14599" width="8" style="5" customWidth="1"/>
    <col min="14600" max="14600" width="8.5546875" style="5" customWidth="1"/>
    <col min="14601" max="14601" width="7.6640625" style="5" customWidth="1"/>
    <col min="14602" max="14602" width="8.5546875" style="5" customWidth="1"/>
    <col min="14603" max="14603" width="7.5546875" style="5" customWidth="1"/>
    <col min="14604" max="14604" width="8.44140625" style="5" customWidth="1"/>
    <col min="14605" max="14605" width="7.77734375" style="5" customWidth="1"/>
    <col min="14606" max="14606" width="8.44140625" style="5" customWidth="1"/>
    <col min="14607" max="14607" width="5.5546875" style="5" customWidth="1"/>
    <col min="14608" max="14848" width="8.88671875" style="5"/>
    <col min="14849" max="14849" width="0.5546875" style="5" customWidth="1"/>
    <col min="14850" max="14850" width="3.109375" style="5" customWidth="1"/>
    <col min="14851" max="14851" width="17.109375" style="5" customWidth="1"/>
    <col min="14852" max="14852" width="14.6640625" style="5" customWidth="1"/>
    <col min="14853" max="14853" width="5" style="5" customWidth="1"/>
    <col min="14854" max="14854" width="2.77734375" style="5" customWidth="1"/>
    <col min="14855" max="14855" width="8" style="5" customWidth="1"/>
    <col min="14856" max="14856" width="8.5546875" style="5" customWidth="1"/>
    <col min="14857" max="14857" width="7.6640625" style="5" customWidth="1"/>
    <col min="14858" max="14858" width="8.5546875" style="5" customWidth="1"/>
    <col min="14859" max="14859" width="7.5546875" style="5" customWidth="1"/>
    <col min="14860" max="14860" width="8.44140625" style="5" customWidth="1"/>
    <col min="14861" max="14861" width="7.77734375" style="5" customWidth="1"/>
    <col min="14862" max="14862" width="8.44140625" style="5" customWidth="1"/>
    <col min="14863" max="14863" width="5.5546875" style="5" customWidth="1"/>
    <col min="14864" max="15104" width="8.88671875" style="5"/>
    <col min="15105" max="15105" width="0.5546875" style="5" customWidth="1"/>
    <col min="15106" max="15106" width="3.109375" style="5" customWidth="1"/>
    <col min="15107" max="15107" width="17.109375" style="5" customWidth="1"/>
    <col min="15108" max="15108" width="14.6640625" style="5" customWidth="1"/>
    <col min="15109" max="15109" width="5" style="5" customWidth="1"/>
    <col min="15110" max="15110" width="2.77734375" style="5" customWidth="1"/>
    <col min="15111" max="15111" width="8" style="5" customWidth="1"/>
    <col min="15112" max="15112" width="8.5546875" style="5" customWidth="1"/>
    <col min="15113" max="15113" width="7.6640625" style="5" customWidth="1"/>
    <col min="15114" max="15114" width="8.5546875" style="5" customWidth="1"/>
    <col min="15115" max="15115" width="7.5546875" style="5" customWidth="1"/>
    <col min="15116" max="15116" width="8.44140625" style="5" customWidth="1"/>
    <col min="15117" max="15117" width="7.77734375" style="5" customWidth="1"/>
    <col min="15118" max="15118" width="8.44140625" style="5" customWidth="1"/>
    <col min="15119" max="15119" width="5.5546875" style="5" customWidth="1"/>
    <col min="15120" max="15360" width="8.88671875" style="5"/>
    <col min="15361" max="15361" width="0.5546875" style="5" customWidth="1"/>
    <col min="15362" max="15362" width="3.109375" style="5" customWidth="1"/>
    <col min="15363" max="15363" width="17.109375" style="5" customWidth="1"/>
    <col min="15364" max="15364" width="14.6640625" style="5" customWidth="1"/>
    <col min="15365" max="15365" width="5" style="5" customWidth="1"/>
    <col min="15366" max="15366" width="2.77734375" style="5" customWidth="1"/>
    <col min="15367" max="15367" width="8" style="5" customWidth="1"/>
    <col min="15368" max="15368" width="8.5546875" style="5" customWidth="1"/>
    <col min="15369" max="15369" width="7.6640625" style="5" customWidth="1"/>
    <col min="15370" max="15370" width="8.5546875" style="5" customWidth="1"/>
    <col min="15371" max="15371" width="7.5546875" style="5" customWidth="1"/>
    <col min="15372" max="15372" width="8.44140625" style="5" customWidth="1"/>
    <col min="15373" max="15373" width="7.77734375" style="5" customWidth="1"/>
    <col min="15374" max="15374" width="8.44140625" style="5" customWidth="1"/>
    <col min="15375" max="15375" width="5.5546875" style="5" customWidth="1"/>
    <col min="15376" max="15616" width="8.88671875" style="5"/>
    <col min="15617" max="15617" width="0.5546875" style="5" customWidth="1"/>
    <col min="15618" max="15618" width="3.109375" style="5" customWidth="1"/>
    <col min="15619" max="15619" width="17.109375" style="5" customWidth="1"/>
    <col min="15620" max="15620" width="14.6640625" style="5" customWidth="1"/>
    <col min="15621" max="15621" width="5" style="5" customWidth="1"/>
    <col min="15622" max="15622" width="2.77734375" style="5" customWidth="1"/>
    <col min="15623" max="15623" width="8" style="5" customWidth="1"/>
    <col min="15624" max="15624" width="8.5546875" style="5" customWidth="1"/>
    <col min="15625" max="15625" width="7.6640625" style="5" customWidth="1"/>
    <col min="15626" max="15626" width="8.5546875" style="5" customWidth="1"/>
    <col min="15627" max="15627" width="7.5546875" style="5" customWidth="1"/>
    <col min="15628" max="15628" width="8.44140625" style="5" customWidth="1"/>
    <col min="15629" max="15629" width="7.77734375" style="5" customWidth="1"/>
    <col min="15630" max="15630" width="8.44140625" style="5" customWidth="1"/>
    <col min="15631" max="15631" width="5.5546875" style="5" customWidth="1"/>
    <col min="15632" max="15872" width="8.88671875" style="5"/>
    <col min="15873" max="15873" width="0.5546875" style="5" customWidth="1"/>
    <col min="15874" max="15874" width="3.109375" style="5" customWidth="1"/>
    <col min="15875" max="15875" width="17.109375" style="5" customWidth="1"/>
    <col min="15876" max="15876" width="14.6640625" style="5" customWidth="1"/>
    <col min="15877" max="15877" width="5" style="5" customWidth="1"/>
    <col min="15878" max="15878" width="2.77734375" style="5" customWidth="1"/>
    <col min="15879" max="15879" width="8" style="5" customWidth="1"/>
    <col min="15880" max="15880" width="8.5546875" style="5" customWidth="1"/>
    <col min="15881" max="15881" width="7.6640625" style="5" customWidth="1"/>
    <col min="15882" max="15882" width="8.5546875" style="5" customWidth="1"/>
    <col min="15883" max="15883" width="7.5546875" style="5" customWidth="1"/>
    <col min="15884" max="15884" width="8.44140625" style="5" customWidth="1"/>
    <col min="15885" max="15885" width="7.77734375" style="5" customWidth="1"/>
    <col min="15886" max="15886" width="8.44140625" style="5" customWidth="1"/>
    <col min="15887" max="15887" width="5.5546875" style="5" customWidth="1"/>
    <col min="15888" max="16128" width="8.88671875" style="5"/>
    <col min="16129" max="16129" width="0.5546875" style="5" customWidth="1"/>
    <col min="16130" max="16130" width="3.109375" style="5" customWidth="1"/>
    <col min="16131" max="16131" width="17.109375" style="5" customWidth="1"/>
    <col min="16132" max="16132" width="14.6640625" style="5" customWidth="1"/>
    <col min="16133" max="16133" width="5" style="5" customWidth="1"/>
    <col min="16134" max="16134" width="2.77734375" style="5" customWidth="1"/>
    <col min="16135" max="16135" width="8" style="5" customWidth="1"/>
    <col min="16136" max="16136" width="8.5546875" style="5" customWidth="1"/>
    <col min="16137" max="16137" width="7.6640625" style="5" customWidth="1"/>
    <col min="16138" max="16138" width="8.5546875" style="5" customWidth="1"/>
    <col min="16139" max="16139" width="7.5546875" style="5" customWidth="1"/>
    <col min="16140" max="16140" width="8.44140625" style="5" customWidth="1"/>
    <col min="16141" max="16141" width="7.77734375" style="5" customWidth="1"/>
    <col min="16142" max="16142" width="8.44140625" style="5" customWidth="1"/>
    <col min="16143" max="16143" width="5.5546875" style="5" customWidth="1"/>
    <col min="16144" max="16384" width="8.88671875" style="5"/>
  </cols>
  <sheetData>
    <row r="1" spans="2:18" ht="24.95" customHeight="1" x14ac:dyDescent="0.2">
      <c r="B1" s="166" t="s">
        <v>124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8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</row>
    <row r="3" spans="2:18" ht="15.4" customHeight="1" x14ac:dyDescent="0.2">
      <c r="B3" s="172" t="s">
        <v>93</v>
      </c>
      <c r="C3" s="174" t="s">
        <v>94</v>
      </c>
      <c r="D3" s="174" t="s">
        <v>95</v>
      </c>
      <c r="E3" s="174" t="s">
        <v>96</v>
      </c>
      <c r="F3" s="174" t="s">
        <v>97</v>
      </c>
      <c r="G3" s="176" t="s">
        <v>98</v>
      </c>
      <c r="H3" s="177"/>
      <c r="I3" s="176" t="s">
        <v>99</v>
      </c>
      <c r="J3" s="177"/>
      <c r="K3" s="176" t="s">
        <v>100</v>
      </c>
      <c r="L3" s="177"/>
      <c r="M3" s="176" t="s">
        <v>101</v>
      </c>
      <c r="N3" s="177"/>
      <c r="O3" s="170" t="s">
        <v>102</v>
      </c>
    </row>
    <row r="4" spans="2:18" ht="22.35" customHeight="1" x14ac:dyDescent="0.2">
      <c r="B4" s="173"/>
      <c r="C4" s="175"/>
      <c r="D4" s="175"/>
      <c r="E4" s="175"/>
      <c r="F4" s="175"/>
      <c r="G4" s="36" t="s">
        <v>125</v>
      </c>
      <c r="H4" s="37" t="s">
        <v>126</v>
      </c>
      <c r="I4" s="36" t="s">
        <v>125</v>
      </c>
      <c r="J4" s="37" t="s">
        <v>126</v>
      </c>
      <c r="K4" s="36" t="s">
        <v>125</v>
      </c>
      <c r="L4" s="37" t="s">
        <v>126</v>
      </c>
      <c r="M4" s="36" t="s">
        <v>125</v>
      </c>
      <c r="N4" s="37" t="s">
        <v>126</v>
      </c>
      <c r="O4" s="171"/>
    </row>
    <row r="5" spans="2:18" ht="21" customHeight="1" x14ac:dyDescent="0.2">
      <c r="B5" s="38" t="s">
        <v>9</v>
      </c>
      <c r="C5" s="39" t="s">
        <v>103</v>
      </c>
      <c r="D5" s="39" t="s">
        <v>9</v>
      </c>
      <c r="E5" s="18"/>
      <c r="F5" s="40" t="s">
        <v>9</v>
      </c>
      <c r="G5" s="41">
        <f t="shared" ref="G5:H20" si="0">I5+K5+M5</f>
        <v>0</v>
      </c>
      <c r="H5" s="42">
        <f t="shared" si="0"/>
        <v>9345898</v>
      </c>
      <c r="I5" s="41"/>
      <c r="J5" s="42" t="str">
        <f>TEXT(J7+J10+J13+J16,"#,##0")</f>
        <v>9,031,151</v>
      </c>
      <c r="K5" s="41"/>
      <c r="L5" s="42" t="str">
        <f>TEXT(L7+L10+L13+L16,"#,##0")</f>
        <v>283,505</v>
      </c>
      <c r="M5" s="41"/>
      <c r="N5" s="42" t="str">
        <f>TEXT(N7+N10+N13+N16,"#,##0")</f>
        <v>31,242</v>
      </c>
      <c r="O5" s="43" t="s">
        <v>9</v>
      </c>
    </row>
    <row r="6" spans="2:18" ht="21" customHeight="1" x14ac:dyDescent="0.2">
      <c r="B6" s="22" t="s">
        <v>9</v>
      </c>
      <c r="C6" s="21" t="s">
        <v>9</v>
      </c>
      <c r="D6" s="21" t="s">
        <v>9</v>
      </c>
      <c r="E6" s="18"/>
      <c r="F6" s="32" t="s">
        <v>9</v>
      </c>
      <c r="G6" s="41">
        <f t="shared" si="0"/>
        <v>0</v>
      </c>
      <c r="H6" s="19">
        <f t="shared" si="0"/>
        <v>0</v>
      </c>
      <c r="I6" s="41"/>
      <c r="J6" s="18"/>
      <c r="K6" s="41"/>
      <c r="L6" s="18"/>
      <c r="M6" s="41"/>
      <c r="N6" s="18"/>
      <c r="O6" s="20" t="s">
        <v>9</v>
      </c>
    </row>
    <row r="7" spans="2:18" ht="21" customHeight="1" x14ac:dyDescent="0.2">
      <c r="B7" s="38" t="s">
        <v>104</v>
      </c>
      <c r="C7" s="39" t="s">
        <v>105</v>
      </c>
      <c r="D7" s="39" t="s">
        <v>9</v>
      </c>
      <c r="E7" s="18"/>
      <c r="F7" s="40" t="s">
        <v>9</v>
      </c>
      <c r="G7" s="41">
        <f t="shared" si="0"/>
        <v>0</v>
      </c>
      <c r="H7" s="42">
        <f t="shared" si="0"/>
        <v>432816</v>
      </c>
      <c r="I7" s="41"/>
      <c r="J7" s="42">
        <f>J8</f>
        <v>387477</v>
      </c>
      <c r="K7" s="41"/>
      <c r="L7" s="42" t="str">
        <f>TEXT(SUM(L8:L9),"#,##0")</f>
        <v>14,097</v>
      </c>
      <c r="M7" s="41"/>
      <c r="N7" s="42" t="str">
        <f>TEXT(SUM(N8:N9),"#,##0")</f>
        <v>31,242</v>
      </c>
      <c r="O7" s="43" t="s">
        <v>9</v>
      </c>
    </row>
    <row r="8" spans="2:18" ht="21" customHeight="1" x14ac:dyDescent="0.2">
      <c r="B8" s="22" t="s">
        <v>9</v>
      </c>
      <c r="C8" s="21" t="s">
        <v>127</v>
      </c>
      <c r="D8" s="21" t="s">
        <v>128</v>
      </c>
      <c r="E8" s="18">
        <f>위치도!M68</f>
        <v>381</v>
      </c>
      <c r="F8" s="32" t="s">
        <v>129</v>
      </c>
      <c r="G8" s="41">
        <f t="shared" si="0"/>
        <v>1136</v>
      </c>
      <c r="H8" s="19">
        <f t="shared" si="0"/>
        <v>432816</v>
      </c>
      <c r="I8" s="44" t="str">
        <f>단가산출총괄표!G6</f>
        <v>1,017</v>
      </c>
      <c r="J8" s="19">
        <f>TRUNC(E8*I8,0)</f>
        <v>387477</v>
      </c>
      <c r="K8" s="44" t="str">
        <f>단가산출총괄표!H6</f>
        <v>37</v>
      </c>
      <c r="L8" s="19">
        <f>TRUNC(E8*K8,0)</f>
        <v>14097</v>
      </c>
      <c r="M8" s="44" t="str">
        <f>단가산출총괄표!I6</f>
        <v>82</v>
      </c>
      <c r="N8" s="19">
        <f>TRUNC(E8*M8,0)</f>
        <v>31242</v>
      </c>
      <c r="O8" s="20" t="s">
        <v>130</v>
      </c>
    </row>
    <row r="9" spans="2:18" ht="21" customHeight="1" x14ac:dyDescent="0.2">
      <c r="B9" s="22" t="s">
        <v>9</v>
      </c>
      <c r="C9" s="21" t="s">
        <v>9</v>
      </c>
      <c r="D9" s="21" t="s">
        <v>9</v>
      </c>
      <c r="E9" s="18"/>
      <c r="F9" s="32" t="s">
        <v>9</v>
      </c>
      <c r="G9" s="41">
        <f t="shared" si="0"/>
        <v>0</v>
      </c>
      <c r="H9" s="19">
        <f t="shared" si="0"/>
        <v>0</v>
      </c>
      <c r="I9" s="41"/>
      <c r="J9" s="18"/>
      <c r="K9" s="41"/>
      <c r="L9" s="18"/>
      <c r="M9" s="41"/>
      <c r="N9" s="18"/>
      <c r="O9" s="20" t="s">
        <v>9</v>
      </c>
    </row>
    <row r="10" spans="2:18" ht="21" customHeight="1" x14ac:dyDescent="0.2">
      <c r="B10" s="38" t="s">
        <v>106</v>
      </c>
      <c r="C10" s="39" t="s">
        <v>107</v>
      </c>
      <c r="D10" s="39" t="s">
        <v>9</v>
      </c>
      <c r="E10" s="18"/>
      <c r="F10" s="40" t="s">
        <v>9</v>
      </c>
      <c r="G10" s="41">
        <f t="shared" si="0"/>
        <v>0</v>
      </c>
      <c r="H10" s="42">
        <f t="shared" si="0"/>
        <v>3682200</v>
      </c>
      <c r="I10" s="41"/>
      <c r="J10" s="42">
        <f>J11</f>
        <v>3473542</v>
      </c>
      <c r="K10" s="41"/>
      <c r="L10" s="42" t="str">
        <f>TEXT(SUM(L11:L12),"#,##0")</f>
        <v>208,658</v>
      </c>
      <c r="M10" s="41"/>
      <c r="N10" s="19" t="str">
        <f>TEXT(SUM(N11:N12),"#,##0")</f>
        <v>0</v>
      </c>
      <c r="O10" s="43" t="s">
        <v>9</v>
      </c>
    </row>
    <row r="11" spans="2:18" ht="21" customHeight="1" x14ac:dyDescent="0.2">
      <c r="B11" s="22" t="s">
        <v>9</v>
      </c>
      <c r="C11" s="21" t="s">
        <v>131</v>
      </c>
      <c r="D11" s="21" t="s">
        <v>132</v>
      </c>
      <c r="E11" s="18">
        <f>위치도!N57</f>
        <v>6137</v>
      </c>
      <c r="F11" s="32" t="s">
        <v>129</v>
      </c>
      <c r="G11" s="41">
        <f t="shared" si="0"/>
        <v>600</v>
      </c>
      <c r="H11" s="19">
        <f t="shared" si="0"/>
        <v>3682200</v>
      </c>
      <c r="I11" s="44" t="str">
        <f>단가산출총괄표!G4</f>
        <v>566</v>
      </c>
      <c r="J11" s="19">
        <f>TRUNC(E11*I11,0)</f>
        <v>3473542</v>
      </c>
      <c r="K11" s="44" t="str">
        <f>단가산출총괄표!H4</f>
        <v>34</v>
      </c>
      <c r="L11" s="19">
        <f>TRUNC(E11*K11,0)</f>
        <v>208658</v>
      </c>
      <c r="M11" s="44">
        <f>[20]일위대가총괄표!I4</f>
        <v>0</v>
      </c>
      <c r="N11" s="19">
        <f>TRUNC(E11*M11,0)</f>
        <v>0</v>
      </c>
      <c r="O11" s="20" t="s">
        <v>133</v>
      </c>
      <c r="R11" s="50">
        <f>J7+J10+J13+J16</f>
        <v>9031151</v>
      </c>
    </row>
    <row r="12" spans="2:18" ht="21" customHeight="1" x14ac:dyDescent="0.2">
      <c r="B12" s="22" t="s">
        <v>9</v>
      </c>
      <c r="C12" s="21" t="s">
        <v>9</v>
      </c>
      <c r="D12" s="21" t="s">
        <v>9</v>
      </c>
      <c r="E12" s="18"/>
      <c r="F12" s="32" t="s">
        <v>9</v>
      </c>
      <c r="G12" s="41">
        <f t="shared" si="0"/>
        <v>0</v>
      </c>
      <c r="H12" s="19">
        <f t="shared" si="0"/>
        <v>0</v>
      </c>
      <c r="I12" s="41"/>
      <c r="J12" s="18"/>
      <c r="K12" s="41"/>
      <c r="L12" s="18"/>
      <c r="M12" s="41"/>
      <c r="N12" s="18"/>
      <c r="O12" s="20" t="s">
        <v>9</v>
      </c>
    </row>
    <row r="13" spans="2:18" ht="21" customHeight="1" x14ac:dyDescent="0.2">
      <c r="B13" s="38" t="s">
        <v>108</v>
      </c>
      <c r="C13" s="39" t="s">
        <v>109</v>
      </c>
      <c r="D13" s="39" t="s">
        <v>9</v>
      </c>
      <c r="E13" s="18"/>
      <c r="F13" s="40" t="s">
        <v>9</v>
      </c>
      <c r="G13" s="41">
        <f t="shared" si="0"/>
        <v>0</v>
      </c>
      <c r="H13" s="42">
        <f t="shared" si="0"/>
        <v>4531882</v>
      </c>
      <c r="I13" s="41"/>
      <c r="J13" s="42">
        <f>J14</f>
        <v>4491382</v>
      </c>
      <c r="K13" s="41"/>
      <c r="L13" s="19" t="str">
        <f>TEXT(SUM(L14:L18),"#,##0")</f>
        <v>40,500</v>
      </c>
      <c r="M13" s="41"/>
      <c r="N13" s="19" t="str">
        <f>TEXT(SUM(N14:N18),"#,##0")</f>
        <v>0</v>
      </c>
      <c r="O13" s="43" t="s">
        <v>9</v>
      </c>
    </row>
    <row r="14" spans="2:18" ht="21" customHeight="1" x14ac:dyDescent="0.2">
      <c r="B14" s="22" t="s">
        <v>9</v>
      </c>
      <c r="C14" s="21" t="s">
        <v>134</v>
      </c>
      <c r="D14" s="21" t="s">
        <v>135</v>
      </c>
      <c r="E14" s="18">
        <f>위치도!Q65+150</f>
        <v>4151</v>
      </c>
      <c r="F14" s="32" t="s">
        <v>129</v>
      </c>
      <c r="G14" s="41">
        <f t="shared" si="0"/>
        <v>1082</v>
      </c>
      <c r="H14" s="19">
        <f t="shared" si="0"/>
        <v>4491382</v>
      </c>
      <c r="I14" s="44" t="str">
        <f>단가산출총괄표!G5</f>
        <v>1,082</v>
      </c>
      <c r="J14" s="19">
        <f>TRUNC(E14*I14,0)</f>
        <v>4491382</v>
      </c>
      <c r="K14" s="44">
        <f>[20]단가산출총괄표!H5</f>
        <v>0</v>
      </c>
      <c r="L14" s="19">
        <f>TRUNC(E14*K14,0)</f>
        <v>0</v>
      </c>
      <c r="M14" s="44">
        <f>[20]단가산출총괄표!I5</f>
        <v>0</v>
      </c>
      <c r="N14" s="19">
        <f>TRUNC(E14*M14,0)</f>
        <v>0</v>
      </c>
      <c r="O14" s="20" t="s">
        <v>136</v>
      </c>
    </row>
    <row r="15" spans="2:18" s="117" customFormat="1" ht="21" customHeight="1" x14ac:dyDescent="0.2">
      <c r="B15" s="22"/>
      <c r="C15" s="21"/>
      <c r="D15" s="21"/>
      <c r="E15" s="18"/>
      <c r="F15" s="32"/>
      <c r="G15" s="41"/>
      <c r="H15" s="19"/>
      <c r="I15" s="44"/>
      <c r="J15" s="19"/>
      <c r="K15" s="44"/>
      <c r="L15" s="19"/>
      <c r="M15" s="44"/>
      <c r="N15" s="19"/>
      <c r="O15" s="20"/>
    </row>
    <row r="16" spans="2:18" ht="21" customHeight="1" x14ac:dyDescent="0.2">
      <c r="B16" s="147">
        <v>4</v>
      </c>
      <c r="C16" s="148" t="s">
        <v>330</v>
      </c>
      <c r="D16" s="21" t="s">
        <v>9</v>
      </c>
      <c r="E16" s="18"/>
      <c r="F16" s="32" t="s">
        <v>9</v>
      </c>
      <c r="G16" s="41">
        <f t="shared" si="0"/>
        <v>0</v>
      </c>
      <c r="H16" s="149">
        <f t="shared" si="0"/>
        <v>699000</v>
      </c>
      <c r="I16" s="150"/>
      <c r="J16" s="151">
        <f>J17</f>
        <v>678750</v>
      </c>
      <c r="K16" s="150"/>
      <c r="L16" s="151">
        <f>L17</f>
        <v>20250</v>
      </c>
      <c r="M16" s="150"/>
      <c r="N16" s="151">
        <f>N17</f>
        <v>0</v>
      </c>
      <c r="O16" s="20" t="s">
        <v>9</v>
      </c>
    </row>
    <row r="17" spans="2:15" ht="21" customHeight="1" x14ac:dyDescent="0.2">
      <c r="B17" s="22"/>
      <c r="C17" s="21" t="s">
        <v>297</v>
      </c>
      <c r="D17" s="21" t="s">
        <v>331</v>
      </c>
      <c r="E17" s="18">
        <v>150</v>
      </c>
      <c r="F17" s="32" t="s">
        <v>329</v>
      </c>
      <c r="G17" s="41">
        <f t="shared" ref="G17" si="1">I17+K17+M17</f>
        <v>4660</v>
      </c>
      <c r="H17" s="19">
        <f t="shared" ref="H17" si="2">J17+L17+N17</f>
        <v>699000</v>
      </c>
      <c r="I17" s="44">
        <f>일위대가총괄표!G5</f>
        <v>4525</v>
      </c>
      <c r="J17" s="19">
        <f>TRUNC(E17*I17,0)</f>
        <v>678750</v>
      </c>
      <c r="K17" s="44">
        <f>일위대가총괄표!H5</f>
        <v>135</v>
      </c>
      <c r="L17" s="19">
        <f>TRUNC(E17*K17,0)</f>
        <v>20250</v>
      </c>
      <c r="M17" s="44">
        <v>0</v>
      </c>
      <c r="N17" s="19">
        <v>0</v>
      </c>
      <c r="O17" s="20" t="s">
        <v>9</v>
      </c>
    </row>
    <row r="18" spans="2:15" ht="21" customHeight="1" x14ac:dyDescent="0.2">
      <c r="B18" s="22" t="s">
        <v>9</v>
      </c>
      <c r="C18" s="21"/>
      <c r="D18" s="21" t="s">
        <v>9</v>
      </c>
      <c r="E18" s="18"/>
      <c r="F18" s="32" t="s">
        <v>9</v>
      </c>
      <c r="G18" s="41">
        <f t="shared" si="0"/>
        <v>0</v>
      </c>
      <c r="H18" s="19">
        <f t="shared" si="0"/>
        <v>0</v>
      </c>
      <c r="I18" s="41"/>
      <c r="J18" s="18"/>
      <c r="K18" s="41"/>
      <c r="L18" s="18"/>
      <c r="M18" s="41"/>
      <c r="N18" s="18"/>
      <c r="O18" s="20" t="s">
        <v>9</v>
      </c>
    </row>
    <row r="19" spans="2:15" ht="14.25" customHeight="1" x14ac:dyDescent="0.2">
      <c r="B19" s="38" t="s">
        <v>9</v>
      </c>
      <c r="C19" s="39" t="s">
        <v>110</v>
      </c>
      <c r="D19" s="39" t="s">
        <v>9</v>
      </c>
      <c r="E19" s="18"/>
      <c r="F19" s="40" t="s">
        <v>9</v>
      </c>
      <c r="G19" s="41">
        <f t="shared" si="0"/>
        <v>0</v>
      </c>
      <c r="H19" s="42">
        <f t="shared" si="0"/>
        <v>9345898</v>
      </c>
      <c r="I19" s="41"/>
      <c r="J19" s="42" t="str">
        <f>TEXT(J5,"#,##0")</f>
        <v>9,031,151</v>
      </c>
      <c r="K19" s="41"/>
      <c r="L19" s="42" t="str">
        <f>TEXT(L5,"#,##0")</f>
        <v>283,505</v>
      </c>
      <c r="M19" s="41"/>
      <c r="N19" s="42" t="str">
        <f>TEXT(N5,"#,##0")</f>
        <v>31,242</v>
      </c>
      <c r="O19" s="43" t="s">
        <v>9</v>
      </c>
    </row>
    <row r="20" spans="2:15" ht="14.25" customHeight="1" x14ac:dyDescent="0.2">
      <c r="B20" s="22" t="s">
        <v>9</v>
      </c>
      <c r="C20" s="21" t="s">
        <v>111</v>
      </c>
      <c r="D20" s="21" t="s">
        <v>9</v>
      </c>
      <c r="E20" s="33">
        <v>16.5</v>
      </c>
      <c r="F20" s="32" t="s">
        <v>112</v>
      </c>
      <c r="G20" s="41">
        <f t="shared" si="0"/>
        <v>0</v>
      </c>
      <c r="H20" s="19">
        <f>[20]원가계산서!F9</f>
        <v>842072</v>
      </c>
      <c r="I20" s="41"/>
      <c r="J20" s="18"/>
      <c r="K20" s="41"/>
      <c r="L20" s="18"/>
      <c r="M20" s="41"/>
      <c r="N20" s="18"/>
      <c r="O20" s="20" t="s">
        <v>9</v>
      </c>
    </row>
    <row r="21" spans="2:15" ht="14.25" customHeight="1" x14ac:dyDescent="0.2">
      <c r="B21" s="22" t="s">
        <v>9</v>
      </c>
      <c r="C21" s="21" t="s">
        <v>113</v>
      </c>
      <c r="D21" s="21" t="s">
        <v>9</v>
      </c>
      <c r="E21" s="33">
        <v>3.56</v>
      </c>
      <c r="F21" s="32" t="s">
        <v>112</v>
      </c>
      <c r="G21" s="41">
        <f t="shared" ref="G21:H33" si="3">I21+K21+M21</f>
        <v>0</v>
      </c>
      <c r="H21" s="19">
        <f>[20]원가계산서!F12</f>
        <v>239612</v>
      </c>
      <c r="I21" s="41"/>
      <c r="J21" s="18"/>
      <c r="K21" s="41"/>
      <c r="L21" s="18"/>
      <c r="M21" s="41"/>
      <c r="N21" s="18"/>
      <c r="O21" s="20" t="s">
        <v>9</v>
      </c>
    </row>
    <row r="22" spans="2:15" ht="14.25" customHeight="1" x14ac:dyDescent="0.2">
      <c r="B22" s="22" t="s">
        <v>9</v>
      </c>
      <c r="C22" s="21" t="s">
        <v>114</v>
      </c>
      <c r="D22" s="21" t="s">
        <v>9</v>
      </c>
      <c r="E22" s="33">
        <v>1.01</v>
      </c>
      <c r="F22" s="32" t="s">
        <v>112</v>
      </c>
      <c r="G22" s="41">
        <f t="shared" si="3"/>
        <v>0</v>
      </c>
      <c r="H22" s="19">
        <f>[20]원가계산서!F13</f>
        <v>67980</v>
      </c>
      <c r="I22" s="41"/>
      <c r="J22" s="18"/>
      <c r="K22" s="41"/>
      <c r="L22" s="18"/>
      <c r="M22" s="41"/>
      <c r="N22" s="18"/>
      <c r="O22" s="20" t="s">
        <v>9</v>
      </c>
    </row>
    <row r="23" spans="2:15" ht="14.25" customHeight="1" x14ac:dyDescent="0.2">
      <c r="B23" s="22" t="s">
        <v>9</v>
      </c>
      <c r="C23" s="21" t="s">
        <v>55</v>
      </c>
      <c r="D23" s="21" t="s">
        <v>9</v>
      </c>
      <c r="E23" s="33">
        <v>0.68</v>
      </c>
      <c r="F23" s="32" t="s">
        <v>112</v>
      </c>
      <c r="G23" s="41">
        <f t="shared" si="3"/>
        <v>0</v>
      </c>
      <c r="H23" s="19">
        <f>[20]원가계산서!F18</f>
        <v>11007</v>
      </c>
      <c r="I23" s="41"/>
      <c r="J23" s="18"/>
      <c r="K23" s="41"/>
      <c r="L23" s="18"/>
      <c r="M23" s="41"/>
      <c r="N23" s="18"/>
      <c r="O23" s="20" t="s">
        <v>9</v>
      </c>
    </row>
    <row r="24" spans="2:15" ht="14.25" customHeight="1" x14ac:dyDescent="0.2">
      <c r="B24" s="22" t="s">
        <v>9</v>
      </c>
      <c r="C24" s="21" t="s">
        <v>115</v>
      </c>
      <c r="D24" s="21" t="s">
        <v>9</v>
      </c>
      <c r="E24" s="33">
        <v>0.8</v>
      </c>
      <c r="F24" s="32" t="s">
        <v>112</v>
      </c>
      <c r="G24" s="41">
        <f t="shared" si="3"/>
        <v>0</v>
      </c>
      <c r="H24" s="19">
        <f>[20]원가계산서!F20</f>
        <v>18346</v>
      </c>
      <c r="I24" s="41"/>
      <c r="J24" s="18"/>
      <c r="K24" s="41"/>
      <c r="L24" s="18"/>
      <c r="M24" s="41"/>
      <c r="N24" s="18"/>
      <c r="O24" s="20" t="s">
        <v>9</v>
      </c>
    </row>
    <row r="25" spans="2:15" ht="14.25" customHeight="1" x14ac:dyDescent="0.2">
      <c r="B25" s="22" t="s">
        <v>9</v>
      </c>
      <c r="C25" s="21" t="s">
        <v>116</v>
      </c>
      <c r="D25" s="21" t="s">
        <v>9</v>
      </c>
      <c r="E25" s="33">
        <v>5.8</v>
      </c>
      <c r="F25" s="32" t="s">
        <v>112</v>
      </c>
      <c r="G25" s="41">
        <f t="shared" si="3"/>
        <v>0</v>
      </c>
      <c r="H25" s="19">
        <f>[20]원가계산서!F23</f>
        <v>381358</v>
      </c>
      <c r="I25" s="41"/>
      <c r="J25" s="18"/>
      <c r="K25" s="41"/>
      <c r="L25" s="18"/>
      <c r="M25" s="41"/>
      <c r="N25" s="18"/>
      <c r="O25" s="20" t="s">
        <v>9</v>
      </c>
    </row>
    <row r="26" spans="2:15" ht="14.25" customHeight="1" x14ac:dyDescent="0.2">
      <c r="B26" s="160" t="s">
        <v>9</v>
      </c>
      <c r="C26" s="136" t="s">
        <v>117</v>
      </c>
      <c r="D26" s="136" t="s">
        <v>9</v>
      </c>
      <c r="E26" s="138"/>
      <c r="F26" s="137" t="s">
        <v>9</v>
      </c>
      <c r="G26" s="161">
        <f t="shared" si="3"/>
        <v>0</v>
      </c>
      <c r="H26" s="162">
        <f>[20]원가계산서!F25</f>
        <v>7675813</v>
      </c>
      <c r="I26" s="161"/>
      <c r="J26" s="138"/>
      <c r="K26" s="161"/>
      <c r="L26" s="138"/>
      <c r="M26" s="161"/>
      <c r="N26" s="138"/>
      <c r="O26" s="163" t="s">
        <v>9</v>
      </c>
    </row>
    <row r="27" spans="2:15" ht="14.25" customHeight="1" x14ac:dyDescent="0.2">
      <c r="B27" s="22" t="s">
        <v>9</v>
      </c>
      <c r="C27" s="21" t="s">
        <v>118</v>
      </c>
      <c r="D27" s="21" t="s">
        <v>9</v>
      </c>
      <c r="E27" s="18">
        <v>6</v>
      </c>
      <c r="F27" s="32" t="s">
        <v>112</v>
      </c>
      <c r="G27" s="41">
        <f t="shared" si="3"/>
        <v>0</v>
      </c>
      <c r="H27" s="19">
        <f>[20]원가계산서!F26</f>
        <v>460548</v>
      </c>
      <c r="I27" s="41"/>
      <c r="J27" s="18"/>
      <c r="K27" s="41"/>
      <c r="L27" s="18"/>
      <c r="M27" s="41"/>
      <c r="N27" s="18"/>
      <c r="O27" s="20" t="s">
        <v>9</v>
      </c>
    </row>
    <row r="28" spans="2:15" ht="14.25" customHeight="1" x14ac:dyDescent="0.2">
      <c r="B28" s="22" t="s">
        <v>9</v>
      </c>
      <c r="C28" s="21" t="s">
        <v>119</v>
      </c>
      <c r="D28" s="21" t="s">
        <v>9</v>
      </c>
      <c r="E28" s="33">
        <v>15</v>
      </c>
      <c r="F28" s="32" t="s">
        <v>112</v>
      </c>
      <c r="G28" s="41">
        <f t="shared" si="3"/>
        <v>0</v>
      </c>
      <c r="H28" s="19">
        <f>[20]원가계산서!F27</f>
        <v>1180958</v>
      </c>
      <c r="I28" s="41"/>
      <c r="J28" s="18"/>
      <c r="K28" s="41"/>
      <c r="L28" s="18"/>
      <c r="M28" s="41"/>
      <c r="N28" s="18"/>
      <c r="O28" s="20" t="s">
        <v>9</v>
      </c>
    </row>
    <row r="29" spans="2:15" ht="14.25" customHeight="1" x14ac:dyDescent="0.2">
      <c r="B29" s="22" t="s">
        <v>9</v>
      </c>
      <c r="C29" s="21" t="s">
        <v>120</v>
      </c>
      <c r="D29" s="21" t="s">
        <v>9</v>
      </c>
      <c r="E29" s="18"/>
      <c r="F29" s="32" t="s">
        <v>9</v>
      </c>
      <c r="G29" s="41">
        <f t="shared" si="3"/>
        <v>0</v>
      </c>
      <c r="H29" s="19">
        <f>[20]원가계산서!F28</f>
        <v>9317319</v>
      </c>
      <c r="I29" s="41"/>
      <c r="J29" s="18"/>
      <c r="K29" s="41"/>
      <c r="L29" s="18"/>
      <c r="M29" s="41"/>
      <c r="N29" s="18"/>
      <c r="O29" s="20" t="s">
        <v>9</v>
      </c>
    </row>
    <row r="30" spans="2:15" ht="14.25" customHeight="1" x14ac:dyDescent="0.2">
      <c r="B30" s="22" t="s">
        <v>9</v>
      </c>
      <c r="C30" s="21" t="s">
        <v>121</v>
      </c>
      <c r="D30" s="21" t="s">
        <v>9</v>
      </c>
      <c r="E30" s="18">
        <v>10</v>
      </c>
      <c r="F30" s="32" t="s">
        <v>112</v>
      </c>
      <c r="G30" s="41">
        <f t="shared" si="3"/>
        <v>0</v>
      </c>
      <c r="H30" s="19">
        <f>[20]원가계산서!F29</f>
        <v>22681</v>
      </c>
      <c r="I30" s="41"/>
      <c r="J30" s="18"/>
      <c r="K30" s="41"/>
      <c r="L30" s="18"/>
      <c r="M30" s="41"/>
      <c r="N30" s="18"/>
      <c r="O30" s="20" t="s">
        <v>9</v>
      </c>
    </row>
    <row r="31" spans="2:15" ht="14.25" customHeight="1" x14ac:dyDescent="0.2">
      <c r="B31" s="22" t="s">
        <v>9</v>
      </c>
      <c r="C31" s="21" t="s">
        <v>122</v>
      </c>
      <c r="D31" s="21" t="s">
        <v>9</v>
      </c>
      <c r="E31" s="18"/>
      <c r="F31" s="32" t="s">
        <v>9</v>
      </c>
      <c r="G31" s="41">
        <f t="shared" si="3"/>
        <v>0</v>
      </c>
      <c r="H31" s="19">
        <f>[20]원가계산서!F30</f>
        <v>9340000</v>
      </c>
      <c r="I31" s="41"/>
      <c r="J31" s="18"/>
      <c r="K31" s="41"/>
      <c r="L31" s="18"/>
      <c r="M31" s="41"/>
      <c r="N31" s="18"/>
      <c r="O31" s="20" t="s">
        <v>9</v>
      </c>
    </row>
    <row r="32" spans="2:15" ht="14.25" customHeight="1" x14ac:dyDescent="0.2">
      <c r="B32" s="22" t="s">
        <v>9</v>
      </c>
      <c r="C32" s="21" t="s">
        <v>123</v>
      </c>
      <c r="D32" s="21" t="s">
        <v>9</v>
      </c>
      <c r="E32" s="18"/>
      <c r="F32" s="32" t="s">
        <v>9</v>
      </c>
      <c r="G32" s="41">
        <f t="shared" si="3"/>
        <v>0</v>
      </c>
      <c r="H32" s="19">
        <f>[20]원가계산서!F33</f>
        <v>9340000</v>
      </c>
      <c r="I32" s="41"/>
      <c r="J32" s="18"/>
      <c r="K32" s="41"/>
      <c r="L32" s="18"/>
      <c r="M32" s="41"/>
      <c r="N32" s="18"/>
      <c r="O32" s="20" t="s">
        <v>9</v>
      </c>
    </row>
    <row r="33" spans="2:15" x14ac:dyDescent="0.2">
      <c r="B33" s="45" t="s">
        <v>9</v>
      </c>
      <c r="C33" s="46" t="s">
        <v>9</v>
      </c>
      <c r="D33" s="46" t="s">
        <v>9</v>
      </c>
      <c r="E33" s="27"/>
      <c r="F33" s="47" t="s">
        <v>9</v>
      </c>
      <c r="G33" s="48">
        <f t="shared" si="3"/>
        <v>0</v>
      </c>
      <c r="H33" s="28">
        <f t="shared" si="3"/>
        <v>0</v>
      </c>
      <c r="I33" s="48"/>
      <c r="J33" s="27"/>
      <c r="K33" s="48"/>
      <c r="L33" s="27"/>
      <c r="M33" s="48"/>
      <c r="N33" s="27"/>
      <c r="O33" s="29" t="s">
        <v>9</v>
      </c>
    </row>
    <row r="34" spans="2:15" x14ac:dyDescent="0.2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1" manualBreakCount="1">
    <brk id="18" min="1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0F4DC-A50D-4625-9A7F-E5786AA15EB8}">
  <dimension ref="A1:Q68"/>
  <sheetViews>
    <sheetView view="pageBreakPreview" topLeftCell="B1" zoomScale="115" zoomScaleNormal="100" zoomScaleSheetLayoutView="115" workbookViewId="0">
      <selection activeCell="M68" sqref="M68"/>
    </sheetView>
  </sheetViews>
  <sheetFormatPr defaultRowHeight="13.5" x14ac:dyDescent="0.15"/>
  <cols>
    <col min="12" max="12" width="24.5546875" customWidth="1"/>
  </cols>
  <sheetData>
    <row r="1" spans="1:16" s="104" customFormat="1" ht="25.5" customHeight="1" x14ac:dyDescent="0.15">
      <c r="A1" s="178" t="s">
        <v>293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6" s="104" customFormat="1" ht="18" customHeight="1" x14ac:dyDescent="0.15">
      <c r="A2" s="181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3"/>
    </row>
    <row r="3" spans="1:16" s="104" customFormat="1" x14ac:dyDescent="0.15">
      <c r="A3" s="105"/>
      <c r="I3" s="106"/>
      <c r="L3" s="107"/>
    </row>
    <row r="4" spans="1:16" s="104" customFormat="1" x14ac:dyDescent="0.15">
      <c r="A4" s="108"/>
      <c r="L4" s="107"/>
    </row>
    <row r="5" spans="1:16" s="104" customFormat="1" x14ac:dyDescent="0.15">
      <c r="A5" s="108"/>
      <c r="L5" s="107"/>
      <c r="P5"/>
    </row>
    <row r="6" spans="1:16" s="104" customFormat="1" x14ac:dyDescent="0.15">
      <c r="A6" s="108"/>
      <c r="L6" s="107"/>
    </row>
    <row r="7" spans="1:16" s="104" customFormat="1" x14ac:dyDescent="0.15">
      <c r="A7" s="108"/>
      <c r="L7" s="107"/>
    </row>
    <row r="8" spans="1:16" s="104" customFormat="1" x14ac:dyDescent="0.15">
      <c r="A8" s="108"/>
      <c r="L8" s="107"/>
    </row>
    <row r="9" spans="1:16" s="104" customFormat="1" x14ac:dyDescent="0.15">
      <c r="A9" s="108"/>
      <c r="L9" s="107"/>
    </row>
    <row r="10" spans="1:16" s="104" customFormat="1" x14ac:dyDescent="0.15">
      <c r="A10" s="108"/>
      <c r="L10" s="107"/>
    </row>
    <row r="11" spans="1:16" s="104" customFormat="1" x14ac:dyDescent="0.15">
      <c r="A11" s="108"/>
      <c r="L11" s="107"/>
    </row>
    <row r="12" spans="1:16" s="104" customFormat="1" x14ac:dyDescent="0.15">
      <c r="A12" s="108"/>
      <c r="L12" s="107"/>
    </row>
    <row r="13" spans="1:16" s="104" customFormat="1" x14ac:dyDescent="0.15">
      <c r="A13" s="108"/>
      <c r="L13" s="107"/>
    </row>
    <row r="14" spans="1:16" s="104" customFormat="1" x14ac:dyDescent="0.15">
      <c r="A14" s="108"/>
      <c r="L14" s="107"/>
    </row>
    <row r="15" spans="1:16" s="104" customFormat="1" x14ac:dyDescent="0.15">
      <c r="A15" s="108"/>
      <c r="L15" s="107"/>
    </row>
    <row r="16" spans="1:16" s="104" customFormat="1" x14ac:dyDescent="0.15">
      <c r="A16" s="108"/>
      <c r="L16" s="107"/>
    </row>
    <row r="17" spans="1:12" s="104" customFormat="1" x14ac:dyDescent="0.15">
      <c r="A17" s="108"/>
      <c r="L17" s="107"/>
    </row>
    <row r="18" spans="1:12" s="104" customFormat="1" x14ac:dyDescent="0.15">
      <c r="A18" s="108"/>
      <c r="L18" s="107"/>
    </row>
    <row r="19" spans="1:12" s="104" customFormat="1" x14ac:dyDescent="0.15">
      <c r="A19" s="108"/>
      <c r="L19" s="107"/>
    </row>
    <row r="20" spans="1:12" s="104" customFormat="1" x14ac:dyDescent="0.15">
      <c r="A20" s="108"/>
      <c r="L20" s="107"/>
    </row>
    <row r="21" spans="1:12" s="104" customFormat="1" x14ac:dyDescent="0.15">
      <c r="A21" s="108"/>
      <c r="L21" s="107"/>
    </row>
    <row r="22" spans="1:12" s="104" customFormat="1" x14ac:dyDescent="0.15">
      <c r="A22" s="108"/>
      <c r="L22" s="107"/>
    </row>
    <row r="23" spans="1:12" s="104" customFormat="1" x14ac:dyDescent="0.15">
      <c r="A23" s="108"/>
      <c r="L23" s="107"/>
    </row>
    <row r="24" spans="1:12" s="104" customFormat="1" x14ac:dyDescent="0.15">
      <c r="A24" s="108"/>
      <c r="L24" s="107"/>
    </row>
    <row r="25" spans="1:12" s="104" customFormat="1" x14ac:dyDescent="0.15">
      <c r="A25" s="108"/>
      <c r="L25" s="107"/>
    </row>
    <row r="26" spans="1:12" s="104" customFormat="1" x14ac:dyDescent="0.15">
      <c r="A26" s="108"/>
      <c r="L26" s="107"/>
    </row>
    <row r="27" spans="1:12" s="104" customFormat="1" x14ac:dyDescent="0.15">
      <c r="A27" s="108"/>
      <c r="L27" s="107"/>
    </row>
    <row r="28" spans="1:12" s="104" customFormat="1" x14ac:dyDescent="0.15">
      <c r="A28" s="108"/>
      <c r="L28" s="107"/>
    </row>
    <row r="29" spans="1:12" s="104" customFormat="1" x14ac:dyDescent="0.15">
      <c r="A29" s="108"/>
      <c r="L29" s="107"/>
    </row>
    <row r="30" spans="1:12" s="104" customFormat="1" x14ac:dyDescent="0.15">
      <c r="A30" s="108"/>
      <c r="L30" s="107"/>
    </row>
    <row r="31" spans="1:12" s="104" customFormat="1" x14ac:dyDescent="0.15">
      <c r="A31" s="108"/>
      <c r="L31" s="107"/>
    </row>
    <row r="32" spans="1:12" s="104" customFormat="1" x14ac:dyDescent="0.15">
      <c r="A32" s="108"/>
      <c r="L32" s="107"/>
    </row>
    <row r="33" spans="1:16" x14ac:dyDescent="0.15">
      <c r="A33" s="105"/>
      <c r="L33" s="109"/>
    </row>
    <row r="34" spans="1:16" x14ac:dyDescent="0.15">
      <c r="A34" s="105"/>
      <c r="L34" s="109"/>
    </row>
    <row r="35" spans="1:16" x14ac:dyDescent="0.15">
      <c r="A35" s="105"/>
      <c r="L35" s="109"/>
    </row>
    <row r="36" spans="1:16" x14ac:dyDescent="0.15">
      <c r="A36" s="105"/>
      <c r="L36" s="109"/>
    </row>
    <row r="37" spans="1:16" x14ac:dyDescent="0.15">
      <c r="A37" s="105"/>
      <c r="L37" s="109"/>
    </row>
    <row r="38" spans="1:16" ht="14.25" thickBot="1" x14ac:dyDescent="0.2">
      <c r="A38" s="110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48" spans="1:16" x14ac:dyDescent="0.15">
      <c r="L48" t="s">
        <v>326</v>
      </c>
      <c r="M48" s="143" t="s">
        <v>320</v>
      </c>
      <c r="N48" s="143"/>
      <c r="O48" s="143"/>
      <c r="P48" s="143"/>
    </row>
    <row r="49" spans="12:16" x14ac:dyDescent="0.15">
      <c r="M49" s="143">
        <v>1</v>
      </c>
      <c r="N49" s="143">
        <v>1625</v>
      </c>
      <c r="O49" s="143"/>
      <c r="P49" s="143"/>
    </row>
    <row r="50" spans="12:16" x14ac:dyDescent="0.15">
      <c r="M50" s="143">
        <v>2</v>
      </c>
      <c r="N50" s="143">
        <v>610</v>
      </c>
      <c r="O50" s="143"/>
      <c r="P50" s="143"/>
    </row>
    <row r="51" spans="12:16" x14ac:dyDescent="0.15">
      <c r="M51" s="143">
        <v>3</v>
      </c>
      <c r="N51" s="143">
        <v>222</v>
      </c>
      <c r="O51" s="143"/>
      <c r="P51" s="143"/>
    </row>
    <row r="52" spans="12:16" x14ac:dyDescent="0.15">
      <c r="M52" s="143">
        <v>4</v>
      </c>
      <c r="N52" s="143">
        <v>1186</v>
      </c>
      <c r="O52" s="143"/>
      <c r="P52" s="143"/>
    </row>
    <row r="53" spans="12:16" x14ac:dyDescent="0.15">
      <c r="M53" s="143">
        <v>5</v>
      </c>
      <c r="N53" s="143">
        <v>1388</v>
      </c>
      <c r="O53" s="143"/>
      <c r="P53" s="143"/>
    </row>
    <row r="54" spans="12:16" x14ac:dyDescent="0.15">
      <c r="M54" s="143">
        <v>6</v>
      </c>
      <c r="N54" s="143">
        <v>384</v>
      </c>
      <c r="O54" s="143"/>
      <c r="P54" s="143"/>
    </row>
    <row r="55" spans="12:16" x14ac:dyDescent="0.15">
      <c r="M55" s="143">
        <v>7</v>
      </c>
      <c r="N55" s="143">
        <v>379</v>
      </c>
      <c r="O55" s="143"/>
      <c r="P55" s="143"/>
    </row>
    <row r="56" spans="12:16" x14ac:dyDescent="0.15">
      <c r="M56" s="143">
        <v>8</v>
      </c>
      <c r="N56" s="143">
        <v>343</v>
      </c>
      <c r="O56" s="143"/>
      <c r="P56" s="143"/>
    </row>
    <row r="57" spans="12:16" x14ac:dyDescent="0.15">
      <c r="M57" s="143"/>
      <c r="N57" s="143">
        <f>SUM(N49:N56)</f>
        <v>6137</v>
      </c>
      <c r="O57" s="143"/>
      <c r="P57" s="143"/>
    </row>
    <row r="58" spans="12:16" x14ac:dyDescent="0.15">
      <c r="M58" s="143"/>
      <c r="N58" s="143"/>
      <c r="O58" s="143"/>
      <c r="P58" s="143"/>
    </row>
    <row r="59" spans="12:16" x14ac:dyDescent="0.15">
      <c r="L59" t="s">
        <v>327</v>
      </c>
      <c r="M59" s="143" t="s">
        <v>321</v>
      </c>
      <c r="N59" s="143"/>
      <c r="O59" s="143"/>
      <c r="P59" s="143"/>
    </row>
    <row r="60" spans="12:16" x14ac:dyDescent="0.15">
      <c r="M60" s="144" t="s">
        <v>322</v>
      </c>
      <c r="N60" s="143">
        <v>796</v>
      </c>
      <c r="O60" s="143"/>
      <c r="P60" s="143"/>
    </row>
    <row r="61" spans="12:16" x14ac:dyDescent="0.15">
      <c r="M61" s="144" t="s">
        <v>323</v>
      </c>
      <c r="N61" s="143">
        <v>148</v>
      </c>
      <c r="O61" s="143"/>
      <c r="P61" s="143"/>
    </row>
    <row r="62" spans="12:16" x14ac:dyDescent="0.15">
      <c r="M62" s="144" t="s">
        <v>324</v>
      </c>
      <c r="N62" s="143">
        <v>367</v>
      </c>
      <c r="O62" s="143"/>
      <c r="P62" s="143"/>
    </row>
    <row r="63" spans="12:16" x14ac:dyDescent="0.15">
      <c r="M63" s="144" t="s">
        <v>325</v>
      </c>
      <c r="N63" s="143">
        <v>135</v>
      </c>
      <c r="O63" s="143"/>
      <c r="P63" s="143"/>
    </row>
    <row r="64" spans="12:16" x14ac:dyDescent="0.15">
      <c r="M64" s="143"/>
      <c r="N64" s="143">
        <f>SUM(N60:N63)</f>
        <v>1446</v>
      </c>
      <c r="O64" s="155">
        <v>1.5</v>
      </c>
      <c r="P64" s="143">
        <f>O64*N64</f>
        <v>2169</v>
      </c>
    </row>
    <row r="65" spans="12:17" x14ac:dyDescent="0.15">
      <c r="M65" s="144" t="s">
        <v>338</v>
      </c>
      <c r="N65" s="143">
        <v>1832</v>
      </c>
      <c r="P65" s="156">
        <f>N65</f>
        <v>1832</v>
      </c>
      <c r="Q65" s="156">
        <f>P65+P64</f>
        <v>4001</v>
      </c>
    </row>
    <row r="66" spans="12:17" x14ac:dyDescent="0.15">
      <c r="L66" t="s">
        <v>297</v>
      </c>
      <c r="M66" s="144" t="s">
        <v>349</v>
      </c>
    </row>
    <row r="68" spans="12:17" x14ac:dyDescent="0.15">
      <c r="L68" t="s">
        <v>350</v>
      </c>
      <c r="M68">
        <v>381</v>
      </c>
    </row>
  </sheetData>
  <mergeCells count="1">
    <mergeCell ref="A1:L2"/>
  </mergeCells>
  <phoneticPr fontId="2" type="noConversion"/>
  <pageMargins left="0.11811023622047245" right="0.11811023622047245" top="0.35433070866141736" bottom="0.35433070866141736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6864C-0C7B-442C-A304-91DF034D97D4}">
  <dimension ref="B1:AC5"/>
  <sheetViews>
    <sheetView view="pageBreakPreview" zoomScale="130" zoomScaleNormal="100" zoomScaleSheetLayoutView="130" workbookViewId="0">
      <pane ySplit="3" topLeftCell="A4" activePane="bottomLeft" state="frozen"/>
      <selection pane="bottomLeft" activeCell="G38" sqref="G38"/>
    </sheetView>
  </sheetViews>
  <sheetFormatPr defaultRowHeight="12.75" x14ac:dyDescent="0.2"/>
  <cols>
    <col min="1" max="1" width="0.5546875" style="5" customWidth="1"/>
    <col min="2" max="2" width="9.6640625" style="5" customWidth="1"/>
    <col min="3" max="3" width="19.33203125" style="5" customWidth="1"/>
    <col min="4" max="4" width="17.77734375" style="5" customWidth="1"/>
    <col min="5" max="5" width="6.44140625" style="5" customWidth="1"/>
    <col min="6" max="9" width="12.109375" style="5" customWidth="1"/>
    <col min="10" max="10" width="11.33203125" style="5" customWidth="1"/>
    <col min="11" max="256" width="8.88671875" style="5"/>
    <col min="257" max="257" width="0.5546875" style="5" customWidth="1"/>
    <col min="258" max="258" width="9.6640625" style="5" customWidth="1"/>
    <col min="259" max="259" width="19.33203125" style="5" customWidth="1"/>
    <col min="260" max="260" width="17.77734375" style="5" customWidth="1"/>
    <col min="261" max="261" width="6.44140625" style="5" customWidth="1"/>
    <col min="262" max="265" width="12.109375" style="5" customWidth="1"/>
    <col min="266" max="266" width="11.33203125" style="5" customWidth="1"/>
    <col min="267" max="512" width="8.88671875" style="5"/>
    <col min="513" max="513" width="0.5546875" style="5" customWidth="1"/>
    <col min="514" max="514" width="9.6640625" style="5" customWidth="1"/>
    <col min="515" max="515" width="19.33203125" style="5" customWidth="1"/>
    <col min="516" max="516" width="17.77734375" style="5" customWidth="1"/>
    <col min="517" max="517" width="6.44140625" style="5" customWidth="1"/>
    <col min="518" max="521" width="12.109375" style="5" customWidth="1"/>
    <col min="522" max="522" width="11.33203125" style="5" customWidth="1"/>
    <col min="523" max="768" width="8.88671875" style="5"/>
    <col min="769" max="769" width="0.5546875" style="5" customWidth="1"/>
    <col min="770" max="770" width="9.6640625" style="5" customWidth="1"/>
    <col min="771" max="771" width="19.33203125" style="5" customWidth="1"/>
    <col min="772" max="772" width="17.77734375" style="5" customWidth="1"/>
    <col min="773" max="773" width="6.44140625" style="5" customWidth="1"/>
    <col min="774" max="777" width="12.109375" style="5" customWidth="1"/>
    <col min="778" max="778" width="11.33203125" style="5" customWidth="1"/>
    <col min="779" max="1024" width="8.88671875" style="5"/>
    <col min="1025" max="1025" width="0.5546875" style="5" customWidth="1"/>
    <col min="1026" max="1026" width="9.6640625" style="5" customWidth="1"/>
    <col min="1027" max="1027" width="19.33203125" style="5" customWidth="1"/>
    <col min="1028" max="1028" width="17.77734375" style="5" customWidth="1"/>
    <col min="1029" max="1029" width="6.44140625" style="5" customWidth="1"/>
    <col min="1030" max="1033" width="12.109375" style="5" customWidth="1"/>
    <col min="1034" max="1034" width="11.33203125" style="5" customWidth="1"/>
    <col min="1035" max="1280" width="8.88671875" style="5"/>
    <col min="1281" max="1281" width="0.5546875" style="5" customWidth="1"/>
    <col min="1282" max="1282" width="9.6640625" style="5" customWidth="1"/>
    <col min="1283" max="1283" width="19.33203125" style="5" customWidth="1"/>
    <col min="1284" max="1284" width="17.77734375" style="5" customWidth="1"/>
    <col min="1285" max="1285" width="6.44140625" style="5" customWidth="1"/>
    <col min="1286" max="1289" width="12.109375" style="5" customWidth="1"/>
    <col min="1290" max="1290" width="11.33203125" style="5" customWidth="1"/>
    <col min="1291" max="1536" width="8.88671875" style="5"/>
    <col min="1537" max="1537" width="0.5546875" style="5" customWidth="1"/>
    <col min="1538" max="1538" width="9.6640625" style="5" customWidth="1"/>
    <col min="1539" max="1539" width="19.33203125" style="5" customWidth="1"/>
    <col min="1540" max="1540" width="17.77734375" style="5" customWidth="1"/>
    <col min="1541" max="1541" width="6.44140625" style="5" customWidth="1"/>
    <col min="1542" max="1545" width="12.109375" style="5" customWidth="1"/>
    <col min="1546" max="1546" width="11.33203125" style="5" customWidth="1"/>
    <col min="1547" max="1792" width="8.88671875" style="5"/>
    <col min="1793" max="1793" width="0.5546875" style="5" customWidth="1"/>
    <col min="1794" max="1794" width="9.6640625" style="5" customWidth="1"/>
    <col min="1795" max="1795" width="19.33203125" style="5" customWidth="1"/>
    <col min="1796" max="1796" width="17.77734375" style="5" customWidth="1"/>
    <col min="1797" max="1797" width="6.44140625" style="5" customWidth="1"/>
    <col min="1798" max="1801" width="12.109375" style="5" customWidth="1"/>
    <col min="1802" max="1802" width="11.33203125" style="5" customWidth="1"/>
    <col min="1803" max="2048" width="8.88671875" style="5"/>
    <col min="2049" max="2049" width="0.5546875" style="5" customWidth="1"/>
    <col min="2050" max="2050" width="9.6640625" style="5" customWidth="1"/>
    <col min="2051" max="2051" width="19.33203125" style="5" customWidth="1"/>
    <col min="2052" max="2052" width="17.77734375" style="5" customWidth="1"/>
    <col min="2053" max="2053" width="6.44140625" style="5" customWidth="1"/>
    <col min="2054" max="2057" width="12.109375" style="5" customWidth="1"/>
    <col min="2058" max="2058" width="11.33203125" style="5" customWidth="1"/>
    <col min="2059" max="2304" width="8.88671875" style="5"/>
    <col min="2305" max="2305" width="0.5546875" style="5" customWidth="1"/>
    <col min="2306" max="2306" width="9.6640625" style="5" customWidth="1"/>
    <col min="2307" max="2307" width="19.33203125" style="5" customWidth="1"/>
    <col min="2308" max="2308" width="17.77734375" style="5" customWidth="1"/>
    <col min="2309" max="2309" width="6.44140625" style="5" customWidth="1"/>
    <col min="2310" max="2313" width="12.109375" style="5" customWidth="1"/>
    <col min="2314" max="2314" width="11.33203125" style="5" customWidth="1"/>
    <col min="2315" max="2560" width="8.88671875" style="5"/>
    <col min="2561" max="2561" width="0.5546875" style="5" customWidth="1"/>
    <col min="2562" max="2562" width="9.6640625" style="5" customWidth="1"/>
    <col min="2563" max="2563" width="19.33203125" style="5" customWidth="1"/>
    <col min="2564" max="2564" width="17.77734375" style="5" customWidth="1"/>
    <col min="2565" max="2565" width="6.44140625" style="5" customWidth="1"/>
    <col min="2566" max="2569" width="12.109375" style="5" customWidth="1"/>
    <col min="2570" max="2570" width="11.33203125" style="5" customWidth="1"/>
    <col min="2571" max="2816" width="8.88671875" style="5"/>
    <col min="2817" max="2817" width="0.5546875" style="5" customWidth="1"/>
    <col min="2818" max="2818" width="9.6640625" style="5" customWidth="1"/>
    <col min="2819" max="2819" width="19.33203125" style="5" customWidth="1"/>
    <col min="2820" max="2820" width="17.77734375" style="5" customWidth="1"/>
    <col min="2821" max="2821" width="6.44140625" style="5" customWidth="1"/>
    <col min="2822" max="2825" width="12.109375" style="5" customWidth="1"/>
    <col min="2826" max="2826" width="11.33203125" style="5" customWidth="1"/>
    <col min="2827" max="3072" width="8.88671875" style="5"/>
    <col min="3073" max="3073" width="0.5546875" style="5" customWidth="1"/>
    <col min="3074" max="3074" width="9.6640625" style="5" customWidth="1"/>
    <col min="3075" max="3075" width="19.33203125" style="5" customWidth="1"/>
    <col min="3076" max="3076" width="17.77734375" style="5" customWidth="1"/>
    <col min="3077" max="3077" width="6.44140625" style="5" customWidth="1"/>
    <col min="3078" max="3081" width="12.109375" style="5" customWidth="1"/>
    <col min="3082" max="3082" width="11.33203125" style="5" customWidth="1"/>
    <col min="3083" max="3328" width="8.88671875" style="5"/>
    <col min="3329" max="3329" width="0.5546875" style="5" customWidth="1"/>
    <col min="3330" max="3330" width="9.6640625" style="5" customWidth="1"/>
    <col min="3331" max="3331" width="19.33203125" style="5" customWidth="1"/>
    <col min="3332" max="3332" width="17.77734375" style="5" customWidth="1"/>
    <col min="3333" max="3333" width="6.44140625" style="5" customWidth="1"/>
    <col min="3334" max="3337" width="12.109375" style="5" customWidth="1"/>
    <col min="3338" max="3338" width="11.33203125" style="5" customWidth="1"/>
    <col min="3339" max="3584" width="8.88671875" style="5"/>
    <col min="3585" max="3585" width="0.5546875" style="5" customWidth="1"/>
    <col min="3586" max="3586" width="9.6640625" style="5" customWidth="1"/>
    <col min="3587" max="3587" width="19.33203125" style="5" customWidth="1"/>
    <col min="3588" max="3588" width="17.77734375" style="5" customWidth="1"/>
    <col min="3589" max="3589" width="6.44140625" style="5" customWidth="1"/>
    <col min="3590" max="3593" width="12.109375" style="5" customWidth="1"/>
    <col min="3594" max="3594" width="11.33203125" style="5" customWidth="1"/>
    <col min="3595" max="3840" width="8.88671875" style="5"/>
    <col min="3841" max="3841" width="0.5546875" style="5" customWidth="1"/>
    <col min="3842" max="3842" width="9.6640625" style="5" customWidth="1"/>
    <col min="3843" max="3843" width="19.33203125" style="5" customWidth="1"/>
    <col min="3844" max="3844" width="17.77734375" style="5" customWidth="1"/>
    <col min="3845" max="3845" width="6.44140625" style="5" customWidth="1"/>
    <col min="3846" max="3849" width="12.109375" style="5" customWidth="1"/>
    <col min="3850" max="3850" width="11.33203125" style="5" customWidth="1"/>
    <col min="3851" max="4096" width="8.88671875" style="5"/>
    <col min="4097" max="4097" width="0.5546875" style="5" customWidth="1"/>
    <col min="4098" max="4098" width="9.6640625" style="5" customWidth="1"/>
    <col min="4099" max="4099" width="19.33203125" style="5" customWidth="1"/>
    <col min="4100" max="4100" width="17.77734375" style="5" customWidth="1"/>
    <col min="4101" max="4101" width="6.44140625" style="5" customWidth="1"/>
    <col min="4102" max="4105" width="12.109375" style="5" customWidth="1"/>
    <col min="4106" max="4106" width="11.33203125" style="5" customWidth="1"/>
    <col min="4107" max="4352" width="8.88671875" style="5"/>
    <col min="4353" max="4353" width="0.5546875" style="5" customWidth="1"/>
    <col min="4354" max="4354" width="9.6640625" style="5" customWidth="1"/>
    <col min="4355" max="4355" width="19.33203125" style="5" customWidth="1"/>
    <col min="4356" max="4356" width="17.77734375" style="5" customWidth="1"/>
    <col min="4357" max="4357" width="6.44140625" style="5" customWidth="1"/>
    <col min="4358" max="4361" width="12.109375" style="5" customWidth="1"/>
    <col min="4362" max="4362" width="11.33203125" style="5" customWidth="1"/>
    <col min="4363" max="4608" width="8.88671875" style="5"/>
    <col min="4609" max="4609" width="0.5546875" style="5" customWidth="1"/>
    <col min="4610" max="4610" width="9.6640625" style="5" customWidth="1"/>
    <col min="4611" max="4611" width="19.33203125" style="5" customWidth="1"/>
    <col min="4612" max="4612" width="17.77734375" style="5" customWidth="1"/>
    <col min="4613" max="4613" width="6.44140625" style="5" customWidth="1"/>
    <col min="4614" max="4617" width="12.109375" style="5" customWidth="1"/>
    <col min="4618" max="4618" width="11.33203125" style="5" customWidth="1"/>
    <col min="4619" max="4864" width="8.88671875" style="5"/>
    <col min="4865" max="4865" width="0.5546875" style="5" customWidth="1"/>
    <col min="4866" max="4866" width="9.6640625" style="5" customWidth="1"/>
    <col min="4867" max="4867" width="19.33203125" style="5" customWidth="1"/>
    <col min="4868" max="4868" width="17.77734375" style="5" customWidth="1"/>
    <col min="4869" max="4869" width="6.44140625" style="5" customWidth="1"/>
    <col min="4870" max="4873" width="12.109375" style="5" customWidth="1"/>
    <col min="4874" max="4874" width="11.33203125" style="5" customWidth="1"/>
    <col min="4875" max="5120" width="8.88671875" style="5"/>
    <col min="5121" max="5121" width="0.5546875" style="5" customWidth="1"/>
    <col min="5122" max="5122" width="9.6640625" style="5" customWidth="1"/>
    <col min="5123" max="5123" width="19.33203125" style="5" customWidth="1"/>
    <col min="5124" max="5124" width="17.77734375" style="5" customWidth="1"/>
    <col min="5125" max="5125" width="6.44140625" style="5" customWidth="1"/>
    <col min="5126" max="5129" width="12.109375" style="5" customWidth="1"/>
    <col min="5130" max="5130" width="11.33203125" style="5" customWidth="1"/>
    <col min="5131" max="5376" width="8.88671875" style="5"/>
    <col min="5377" max="5377" width="0.5546875" style="5" customWidth="1"/>
    <col min="5378" max="5378" width="9.6640625" style="5" customWidth="1"/>
    <col min="5379" max="5379" width="19.33203125" style="5" customWidth="1"/>
    <col min="5380" max="5380" width="17.77734375" style="5" customWidth="1"/>
    <col min="5381" max="5381" width="6.44140625" style="5" customWidth="1"/>
    <col min="5382" max="5385" width="12.109375" style="5" customWidth="1"/>
    <col min="5386" max="5386" width="11.33203125" style="5" customWidth="1"/>
    <col min="5387" max="5632" width="8.88671875" style="5"/>
    <col min="5633" max="5633" width="0.5546875" style="5" customWidth="1"/>
    <col min="5634" max="5634" width="9.6640625" style="5" customWidth="1"/>
    <col min="5635" max="5635" width="19.33203125" style="5" customWidth="1"/>
    <col min="5636" max="5636" width="17.77734375" style="5" customWidth="1"/>
    <col min="5637" max="5637" width="6.44140625" style="5" customWidth="1"/>
    <col min="5638" max="5641" width="12.109375" style="5" customWidth="1"/>
    <col min="5642" max="5642" width="11.33203125" style="5" customWidth="1"/>
    <col min="5643" max="5888" width="8.88671875" style="5"/>
    <col min="5889" max="5889" width="0.5546875" style="5" customWidth="1"/>
    <col min="5890" max="5890" width="9.6640625" style="5" customWidth="1"/>
    <col min="5891" max="5891" width="19.33203125" style="5" customWidth="1"/>
    <col min="5892" max="5892" width="17.77734375" style="5" customWidth="1"/>
    <col min="5893" max="5893" width="6.44140625" style="5" customWidth="1"/>
    <col min="5894" max="5897" width="12.109375" style="5" customWidth="1"/>
    <col min="5898" max="5898" width="11.33203125" style="5" customWidth="1"/>
    <col min="5899" max="6144" width="8.88671875" style="5"/>
    <col min="6145" max="6145" width="0.5546875" style="5" customWidth="1"/>
    <col min="6146" max="6146" width="9.6640625" style="5" customWidth="1"/>
    <col min="6147" max="6147" width="19.33203125" style="5" customWidth="1"/>
    <col min="6148" max="6148" width="17.77734375" style="5" customWidth="1"/>
    <col min="6149" max="6149" width="6.44140625" style="5" customWidth="1"/>
    <col min="6150" max="6153" width="12.109375" style="5" customWidth="1"/>
    <col min="6154" max="6154" width="11.33203125" style="5" customWidth="1"/>
    <col min="6155" max="6400" width="8.88671875" style="5"/>
    <col min="6401" max="6401" width="0.5546875" style="5" customWidth="1"/>
    <col min="6402" max="6402" width="9.6640625" style="5" customWidth="1"/>
    <col min="6403" max="6403" width="19.33203125" style="5" customWidth="1"/>
    <col min="6404" max="6404" width="17.77734375" style="5" customWidth="1"/>
    <col min="6405" max="6405" width="6.44140625" style="5" customWidth="1"/>
    <col min="6406" max="6409" width="12.109375" style="5" customWidth="1"/>
    <col min="6410" max="6410" width="11.33203125" style="5" customWidth="1"/>
    <col min="6411" max="6656" width="8.88671875" style="5"/>
    <col min="6657" max="6657" width="0.5546875" style="5" customWidth="1"/>
    <col min="6658" max="6658" width="9.6640625" style="5" customWidth="1"/>
    <col min="6659" max="6659" width="19.33203125" style="5" customWidth="1"/>
    <col min="6660" max="6660" width="17.77734375" style="5" customWidth="1"/>
    <col min="6661" max="6661" width="6.44140625" style="5" customWidth="1"/>
    <col min="6662" max="6665" width="12.109375" style="5" customWidth="1"/>
    <col min="6666" max="6666" width="11.33203125" style="5" customWidth="1"/>
    <col min="6667" max="6912" width="8.88671875" style="5"/>
    <col min="6913" max="6913" width="0.5546875" style="5" customWidth="1"/>
    <col min="6914" max="6914" width="9.6640625" style="5" customWidth="1"/>
    <col min="6915" max="6915" width="19.33203125" style="5" customWidth="1"/>
    <col min="6916" max="6916" width="17.77734375" style="5" customWidth="1"/>
    <col min="6917" max="6917" width="6.44140625" style="5" customWidth="1"/>
    <col min="6918" max="6921" width="12.109375" style="5" customWidth="1"/>
    <col min="6922" max="6922" width="11.33203125" style="5" customWidth="1"/>
    <col min="6923" max="7168" width="8.88671875" style="5"/>
    <col min="7169" max="7169" width="0.5546875" style="5" customWidth="1"/>
    <col min="7170" max="7170" width="9.6640625" style="5" customWidth="1"/>
    <col min="7171" max="7171" width="19.33203125" style="5" customWidth="1"/>
    <col min="7172" max="7172" width="17.77734375" style="5" customWidth="1"/>
    <col min="7173" max="7173" width="6.44140625" style="5" customWidth="1"/>
    <col min="7174" max="7177" width="12.109375" style="5" customWidth="1"/>
    <col min="7178" max="7178" width="11.33203125" style="5" customWidth="1"/>
    <col min="7179" max="7424" width="8.88671875" style="5"/>
    <col min="7425" max="7425" width="0.5546875" style="5" customWidth="1"/>
    <col min="7426" max="7426" width="9.6640625" style="5" customWidth="1"/>
    <col min="7427" max="7427" width="19.33203125" style="5" customWidth="1"/>
    <col min="7428" max="7428" width="17.77734375" style="5" customWidth="1"/>
    <col min="7429" max="7429" width="6.44140625" style="5" customWidth="1"/>
    <col min="7430" max="7433" width="12.109375" style="5" customWidth="1"/>
    <col min="7434" max="7434" width="11.33203125" style="5" customWidth="1"/>
    <col min="7435" max="7680" width="8.88671875" style="5"/>
    <col min="7681" max="7681" width="0.5546875" style="5" customWidth="1"/>
    <col min="7682" max="7682" width="9.6640625" style="5" customWidth="1"/>
    <col min="7683" max="7683" width="19.33203125" style="5" customWidth="1"/>
    <col min="7684" max="7684" width="17.77734375" style="5" customWidth="1"/>
    <col min="7685" max="7685" width="6.44140625" style="5" customWidth="1"/>
    <col min="7686" max="7689" width="12.109375" style="5" customWidth="1"/>
    <col min="7690" max="7690" width="11.33203125" style="5" customWidth="1"/>
    <col min="7691" max="7936" width="8.88671875" style="5"/>
    <col min="7937" max="7937" width="0.5546875" style="5" customWidth="1"/>
    <col min="7938" max="7938" width="9.6640625" style="5" customWidth="1"/>
    <col min="7939" max="7939" width="19.33203125" style="5" customWidth="1"/>
    <col min="7940" max="7940" width="17.77734375" style="5" customWidth="1"/>
    <col min="7941" max="7941" width="6.44140625" style="5" customWidth="1"/>
    <col min="7942" max="7945" width="12.109375" style="5" customWidth="1"/>
    <col min="7946" max="7946" width="11.33203125" style="5" customWidth="1"/>
    <col min="7947" max="8192" width="8.88671875" style="5"/>
    <col min="8193" max="8193" width="0.5546875" style="5" customWidth="1"/>
    <col min="8194" max="8194" width="9.6640625" style="5" customWidth="1"/>
    <col min="8195" max="8195" width="19.33203125" style="5" customWidth="1"/>
    <col min="8196" max="8196" width="17.77734375" style="5" customWidth="1"/>
    <col min="8197" max="8197" width="6.44140625" style="5" customWidth="1"/>
    <col min="8198" max="8201" width="12.109375" style="5" customWidth="1"/>
    <col min="8202" max="8202" width="11.33203125" style="5" customWidth="1"/>
    <col min="8203" max="8448" width="8.88671875" style="5"/>
    <col min="8449" max="8449" width="0.5546875" style="5" customWidth="1"/>
    <col min="8450" max="8450" width="9.6640625" style="5" customWidth="1"/>
    <col min="8451" max="8451" width="19.33203125" style="5" customWidth="1"/>
    <col min="8452" max="8452" width="17.77734375" style="5" customWidth="1"/>
    <col min="8453" max="8453" width="6.44140625" style="5" customWidth="1"/>
    <col min="8454" max="8457" width="12.109375" style="5" customWidth="1"/>
    <col min="8458" max="8458" width="11.33203125" style="5" customWidth="1"/>
    <col min="8459" max="8704" width="8.88671875" style="5"/>
    <col min="8705" max="8705" width="0.5546875" style="5" customWidth="1"/>
    <col min="8706" max="8706" width="9.6640625" style="5" customWidth="1"/>
    <col min="8707" max="8707" width="19.33203125" style="5" customWidth="1"/>
    <col min="8708" max="8708" width="17.77734375" style="5" customWidth="1"/>
    <col min="8709" max="8709" width="6.44140625" style="5" customWidth="1"/>
    <col min="8710" max="8713" width="12.109375" style="5" customWidth="1"/>
    <col min="8714" max="8714" width="11.33203125" style="5" customWidth="1"/>
    <col min="8715" max="8960" width="8.88671875" style="5"/>
    <col min="8961" max="8961" width="0.5546875" style="5" customWidth="1"/>
    <col min="8962" max="8962" width="9.6640625" style="5" customWidth="1"/>
    <col min="8963" max="8963" width="19.33203125" style="5" customWidth="1"/>
    <col min="8964" max="8964" width="17.77734375" style="5" customWidth="1"/>
    <col min="8965" max="8965" width="6.44140625" style="5" customWidth="1"/>
    <col min="8966" max="8969" width="12.109375" style="5" customWidth="1"/>
    <col min="8970" max="8970" width="11.33203125" style="5" customWidth="1"/>
    <col min="8971" max="9216" width="8.88671875" style="5"/>
    <col min="9217" max="9217" width="0.5546875" style="5" customWidth="1"/>
    <col min="9218" max="9218" width="9.6640625" style="5" customWidth="1"/>
    <col min="9219" max="9219" width="19.33203125" style="5" customWidth="1"/>
    <col min="9220" max="9220" width="17.77734375" style="5" customWidth="1"/>
    <col min="9221" max="9221" width="6.44140625" style="5" customWidth="1"/>
    <col min="9222" max="9225" width="12.109375" style="5" customWidth="1"/>
    <col min="9226" max="9226" width="11.33203125" style="5" customWidth="1"/>
    <col min="9227" max="9472" width="8.88671875" style="5"/>
    <col min="9473" max="9473" width="0.5546875" style="5" customWidth="1"/>
    <col min="9474" max="9474" width="9.6640625" style="5" customWidth="1"/>
    <col min="9475" max="9475" width="19.33203125" style="5" customWidth="1"/>
    <col min="9476" max="9476" width="17.77734375" style="5" customWidth="1"/>
    <col min="9477" max="9477" width="6.44140625" style="5" customWidth="1"/>
    <col min="9478" max="9481" width="12.109375" style="5" customWidth="1"/>
    <col min="9482" max="9482" width="11.33203125" style="5" customWidth="1"/>
    <col min="9483" max="9728" width="8.88671875" style="5"/>
    <col min="9729" max="9729" width="0.5546875" style="5" customWidth="1"/>
    <col min="9730" max="9730" width="9.6640625" style="5" customWidth="1"/>
    <col min="9731" max="9731" width="19.33203125" style="5" customWidth="1"/>
    <col min="9732" max="9732" width="17.77734375" style="5" customWidth="1"/>
    <col min="9733" max="9733" width="6.44140625" style="5" customWidth="1"/>
    <col min="9734" max="9737" width="12.109375" style="5" customWidth="1"/>
    <col min="9738" max="9738" width="11.33203125" style="5" customWidth="1"/>
    <col min="9739" max="9984" width="8.88671875" style="5"/>
    <col min="9985" max="9985" width="0.5546875" style="5" customWidth="1"/>
    <col min="9986" max="9986" width="9.6640625" style="5" customWidth="1"/>
    <col min="9987" max="9987" width="19.33203125" style="5" customWidth="1"/>
    <col min="9988" max="9988" width="17.77734375" style="5" customWidth="1"/>
    <col min="9989" max="9989" width="6.44140625" style="5" customWidth="1"/>
    <col min="9990" max="9993" width="12.109375" style="5" customWidth="1"/>
    <col min="9994" max="9994" width="11.33203125" style="5" customWidth="1"/>
    <col min="9995" max="10240" width="8.88671875" style="5"/>
    <col min="10241" max="10241" width="0.5546875" style="5" customWidth="1"/>
    <col min="10242" max="10242" width="9.6640625" style="5" customWidth="1"/>
    <col min="10243" max="10243" width="19.33203125" style="5" customWidth="1"/>
    <col min="10244" max="10244" width="17.77734375" style="5" customWidth="1"/>
    <col min="10245" max="10245" width="6.44140625" style="5" customWidth="1"/>
    <col min="10246" max="10249" width="12.109375" style="5" customWidth="1"/>
    <col min="10250" max="10250" width="11.33203125" style="5" customWidth="1"/>
    <col min="10251" max="10496" width="8.88671875" style="5"/>
    <col min="10497" max="10497" width="0.5546875" style="5" customWidth="1"/>
    <col min="10498" max="10498" width="9.6640625" style="5" customWidth="1"/>
    <col min="10499" max="10499" width="19.33203125" style="5" customWidth="1"/>
    <col min="10500" max="10500" width="17.77734375" style="5" customWidth="1"/>
    <col min="10501" max="10501" width="6.44140625" style="5" customWidth="1"/>
    <col min="10502" max="10505" width="12.109375" style="5" customWidth="1"/>
    <col min="10506" max="10506" width="11.33203125" style="5" customWidth="1"/>
    <col min="10507" max="10752" width="8.88671875" style="5"/>
    <col min="10753" max="10753" width="0.5546875" style="5" customWidth="1"/>
    <col min="10754" max="10754" width="9.6640625" style="5" customWidth="1"/>
    <col min="10755" max="10755" width="19.33203125" style="5" customWidth="1"/>
    <col min="10756" max="10756" width="17.77734375" style="5" customWidth="1"/>
    <col min="10757" max="10757" width="6.44140625" style="5" customWidth="1"/>
    <col min="10758" max="10761" width="12.109375" style="5" customWidth="1"/>
    <col min="10762" max="10762" width="11.33203125" style="5" customWidth="1"/>
    <col min="10763" max="11008" width="8.88671875" style="5"/>
    <col min="11009" max="11009" width="0.5546875" style="5" customWidth="1"/>
    <col min="11010" max="11010" width="9.6640625" style="5" customWidth="1"/>
    <col min="11011" max="11011" width="19.33203125" style="5" customWidth="1"/>
    <col min="11012" max="11012" width="17.77734375" style="5" customWidth="1"/>
    <col min="11013" max="11013" width="6.44140625" style="5" customWidth="1"/>
    <col min="11014" max="11017" width="12.109375" style="5" customWidth="1"/>
    <col min="11018" max="11018" width="11.33203125" style="5" customWidth="1"/>
    <col min="11019" max="11264" width="8.88671875" style="5"/>
    <col min="11265" max="11265" width="0.5546875" style="5" customWidth="1"/>
    <col min="11266" max="11266" width="9.6640625" style="5" customWidth="1"/>
    <col min="11267" max="11267" width="19.33203125" style="5" customWidth="1"/>
    <col min="11268" max="11268" width="17.77734375" style="5" customWidth="1"/>
    <col min="11269" max="11269" width="6.44140625" style="5" customWidth="1"/>
    <col min="11270" max="11273" width="12.109375" style="5" customWidth="1"/>
    <col min="11274" max="11274" width="11.33203125" style="5" customWidth="1"/>
    <col min="11275" max="11520" width="8.88671875" style="5"/>
    <col min="11521" max="11521" width="0.5546875" style="5" customWidth="1"/>
    <col min="11522" max="11522" width="9.6640625" style="5" customWidth="1"/>
    <col min="11523" max="11523" width="19.33203125" style="5" customWidth="1"/>
    <col min="11524" max="11524" width="17.77734375" style="5" customWidth="1"/>
    <col min="11525" max="11525" width="6.44140625" style="5" customWidth="1"/>
    <col min="11526" max="11529" width="12.109375" style="5" customWidth="1"/>
    <col min="11530" max="11530" width="11.33203125" style="5" customWidth="1"/>
    <col min="11531" max="11776" width="8.88671875" style="5"/>
    <col min="11777" max="11777" width="0.5546875" style="5" customWidth="1"/>
    <col min="11778" max="11778" width="9.6640625" style="5" customWidth="1"/>
    <col min="11779" max="11779" width="19.33203125" style="5" customWidth="1"/>
    <col min="11780" max="11780" width="17.77734375" style="5" customWidth="1"/>
    <col min="11781" max="11781" width="6.44140625" style="5" customWidth="1"/>
    <col min="11782" max="11785" width="12.109375" style="5" customWidth="1"/>
    <col min="11786" max="11786" width="11.33203125" style="5" customWidth="1"/>
    <col min="11787" max="12032" width="8.88671875" style="5"/>
    <col min="12033" max="12033" width="0.5546875" style="5" customWidth="1"/>
    <col min="12034" max="12034" width="9.6640625" style="5" customWidth="1"/>
    <col min="12035" max="12035" width="19.33203125" style="5" customWidth="1"/>
    <col min="12036" max="12036" width="17.77734375" style="5" customWidth="1"/>
    <col min="12037" max="12037" width="6.44140625" style="5" customWidth="1"/>
    <col min="12038" max="12041" width="12.109375" style="5" customWidth="1"/>
    <col min="12042" max="12042" width="11.33203125" style="5" customWidth="1"/>
    <col min="12043" max="12288" width="8.88671875" style="5"/>
    <col min="12289" max="12289" width="0.5546875" style="5" customWidth="1"/>
    <col min="12290" max="12290" width="9.6640625" style="5" customWidth="1"/>
    <col min="12291" max="12291" width="19.33203125" style="5" customWidth="1"/>
    <col min="12292" max="12292" width="17.77734375" style="5" customWidth="1"/>
    <col min="12293" max="12293" width="6.44140625" style="5" customWidth="1"/>
    <col min="12294" max="12297" width="12.109375" style="5" customWidth="1"/>
    <col min="12298" max="12298" width="11.33203125" style="5" customWidth="1"/>
    <col min="12299" max="12544" width="8.88671875" style="5"/>
    <col min="12545" max="12545" width="0.5546875" style="5" customWidth="1"/>
    <col min="12546" max="12546" width="9.6640625" style="5" customWidth="1"/>
    <col min="12547" max="12547" width="19.33203125" style="5" customWidth="1"/>
    <col min="12548" max="12548" width="17.77734375" style="5" customWidth="1"/>
    <col min="12549" max="12549" width="6.44140625" style="5" customWidth="1"/>
    <col min="12550" max="12553" width="12.109375" style="5" customWidth="1"/>
    <col min="12554" max="12554" width="11.33203125" style="5" customWidth="1"/>
    <col min="12555" max="12800" width="8.88671875" style="5"/>
    <col min="12801" max="12801" width="0.5546875" style="5" customWidth="1"/>
    <col min="12802" max="12802" width="9.6640625" style="5" customWidth="1"/>
    <col min="12803" max="12803" width="19.33203125" style="5" customWidth="1"/>
    <col min="12804" max="12804" width="17.77734375" style="5" customWidth="1"/>
    <col min="12805" max="12805" width="6.44140625" style="5" customWidth="1"/>
    <col min="12806" max="12809" width="12.109375" style="5" customWidth="1"/>
    <col min="12810" max="12810" width="11.33203125" style="5" customWidth="1"/>
    <col min="12811" max="13056" width="8.88671875" style="5"/>
    <col min="13057" max="13057" width="0.5546875" style="5" customWidth="1"/>
    <col min="13058" max="13058" width="9.6640625" style="5" customWidth="1"/>
    <col min="13059" max="13059" width="19.33203125" style="5" customWidth="1"/>
    <col min="13060" max="13060" width="17.77734375" style="5" customWidth="1"/>
    <col min="13061" max="13061" width="6.44140625" style="5" customWidth="1"/>
    <col min="13062" max="13065" width="12.109375" style="5" customWidth="1"/>
    <col min="13066" max="13066" width="11.33203125" style="5" customWidth="1"/>
    <col min="13067" max="13312" width="8.88671875" style="5"/>
    <col min="13313" max="13313" width="0.5546875" style="5" customWidth="1"/>
    <col min="13314" max="13314" width="9.6640625" style="5" customWidth="1"/>
    <col min="13315" max="13315" width="19.33203125" style="5" customWidth="1"/>
    <col min="13316" max="13316" width="17.77734375" style="5" customWidth="1"/>
    <col min="13317" max="13317" width="6.44140625" style="5" customWidth="1"/>
    <col min="13318" max="13321" width="12.109375" style="5" customWidth="1"/>
    <col min="13322" max="13322" width="11.33203125" style="5" customWidth="1"/>
    <col min="13323" max="13568" width="8.88671875" style="5"/>
    <col min="13569" max="13569" width="0.5546875" style="5" customWidth="1"/>
    <col min="13570" max="13570" width="9.6640625" style="5" customWidth="1"/>
    <col min="13571" max="13571" width="19.33203125" style="5" customWidth="1"/>
    <col min="13572" max="13572" width="17.77734375" style="5" customWidth="1"/>
    <col min="13573" max="13573" width="6.44140625" style="5" customWidth="1"/>
    <col min="13574" max="13577" width="12.109375" style="5" customWidth="1"/>
    <col min="13578" max="13578" width="11.33203125" style="5" customWidth="1"/>
    <col min="13579" max="13824" width="8.88671875" style="5"/>
    <col min="13825" max="13825" width="0.5546875" style="5" customWidth="1"/>
    <col min="13826" max="13826" width="9.6640625" style="5" customWidth="1"/>
    <col min="13827" max="13827" width="19.33203125" style="5" customWidth="1"/>
    <col min="13828" max="13828" width="17.77734375" style="5" customWidth="1"/>
    <col min="13829" max="13829" width="6.44140625" style="5" customWidth="1"/>
    <col min="13830" max="13833" width="12.109375" style="5" customWidth="1"/>
    <col min="13834" max="13834" width="11.33203125" style="5" customWidth="1"/>
    <col min="13835" max="14080" width="8.88671875" style="5"/>
    <col min="14081" max="14081" width="0.5546875" style="5" customWidth="1"/>
    <col min="14082" max="14082" width="9.6640625" style="5" customWidth="1"/>
    <col min="14083" max="14083" width="19.33203125" style="5" customWidth="1"/>
    <col min="14084" max="14084" width="17.77734375" style="5" customWidth="1"/>
    <col min="14085" max="14085" width="6.44140625" style="5" customWidth="1"/>
    <col min="14086" max="14089" width="12.109375" style="5" customWidth="1"/>
    <col min="14090" max="14090" width="11.33203125" style="5" customWidth="1"/>
    <col min="14091" max="14336" width="8.88671875" style="5"/>
    <col min="14337" max="14337" width="0.5546875" style="5" customWidth="1"/>
    <col min="14338" max="14338" width="9.6640625" style="5" customWidth="1"/>
    <col min="14339" max="14339" width="19.33203125" style="5" customWidth="1"/>
    <col min="14340" max="14340" width="17.77734375" style="5" customWidth="1"/>
    <col min="14341" max="14341" width="6.44140625" style="5" customWidth="1"/>
    <col min="14342" max="14345" width="12.109375" style="5" customWidth="1"/>
    <col min="14346" max="14346" width="11.33203125" style="5" customWidth="1"/>
    <col min="14347" max="14592" width="8.88671875" style="5"/>
    <col min="14593" max="14593" width="0.5546875" style="5" customWidth="1"/>
    <col min="14594" max="14594" width="9.6640625" style="5" customWidth="1"/>
    <col min="14595" max="14595" width="19.33203125" style="5" customWidth="1"/>
    <col min="14596" max="14596" width="17.77734375" style="5" customWidth="1"/>
    <col min="14597" max="14597" width="6.44140625" style="5" customWidth="1"/>
    <col min="14598" max="14601" width="12.109375" style="5" customWidth="1"/>
    <col min="14602" max="14602" width="11.33203125" style="5" customWidth="1"/>
    <col min="14603" max="14848" width="8.88671875" style="5"/>
    <col min="14849" max="14849" width="0.5546875" style="5" customWidth="1"/>
    <col min="14850" max="14850" width="9.6640625" style="5" customWidth="1"/>
    <col min="14851" max="14851" width="19.33203125" style="5" customWidth="1"/>
    <col min="14852" max="14852" width="17.77734375" style="5" customWidth="1"/>
    <col min="14853" max="14853" width="6.44140625" style="5" customWidth="1"/>
    <col min="14854" max="14857" width="12.109375" style="5" customWidth="1"/>
    <col min="14858" max="14858" width="11.33203125" style="5" customWidth="1"/>
    <col min="14859" max="15104" width="8.88671875" style="5"/>
    <col min="15105" max="15105" width="0.5546875" style="5" customWidth="1"/>
    <col min="15106" max="15106" width="9.6640625" style="5" customWidth="1"/>
    <col min="15107" max="15107" width="19.33203125" style="5" customWidth="1"/>
    <col min="15108" max="15108" width="17.77734375" style="5" customWidth="1"/>
    <col min="15109" max="15109" width="6.44140625" style="5" customWidth="1"/>
    <col min="15110" max="15113" width="12.109375" style="5" customWidth="1"/>
    <col min="15114" max="15114" width="11.33203125" style="5" customWidth="1"/>
    <col min="15115" max="15360" width="8.88671875" style="5"/>
    <col min="15361" max="15361" width="0.5546875" style="5" customWidth="1"/>
    <col min="15362" max="15362" width="9.6640625" style="5" customWidth="1"/>
    <col min="15363" max="15363" width="19.33203125" style="5" customWidth="1"/>
    <col min="15364" max="15364" width="17.77734375" style="5" customWidth="1"/>
    <col min="15365" max="15365" width="6.44140625" style="5" customWidth="1"/>
    <col min="15366" max="15369" width="12.109375" style="5" customWidth="1"/>
    <col min="15370" max="15370" width="11.33203125" style="5" customWidth="1"/>
    <col min="15371" max="15616" width="8.88671875" style="5"/>
    <col min="15617" max="15617" width="0.5546875" style="5" customWidth="1"/>
    <col min="15618" max="15618" width="9.6640625" style="5" customWidth="1"/>
    <col min="15619" max="15619" width="19.33203125" style="5" customWidth="1"/>
    <col min="15620" max="15620" width="17.77734375" style="5" customWidth="1"/>
    <col min="15621" max="15621" width="6.44140625" style="5" customWidth="1"/>
    <col min="15622" max="15625" width="12.109375" style="5" customWidth="1"/>
    <col min="15626" max="15626" width="11.33203125" style="5" customWidth="1"/>
    <col min="15627" max="15872" width="8.88671875" style="5"/>
    <col min="15873" max="15873" width="0.5546875" style="5" customWidth="1"/>
    <col min="15874" max="15874" width="9.6640625" style="5" customWidth="1"/>
    <col min="15875" max="15875" width="19.33203125" style="5" customWidth="1"/>
    <col min="15876" max="15876" width="17.77734375" style="5" customWidth="1"/>
    <col min="15877" max="15877" width="6.44140625" style="5" customWidth="1"/>
    <col min="15878" max="15881" width="12.109375" style="5" customWidth="1"/>
    <col min="15882" max="15882" width="11.33203125" style="5" customWidth="1"/>
    <col min="15883" max="16128" width="8.88671875" style="5"/>
    <col min="16129" max="16129" width="0.5546875" style="5" customWidth="1"/>
    <col min="16130" max="16130" width="9.6640625" style="5" customWidth="1"/>
    <col min="16131" max="16131" width="19.33203125" style="5" customWidth="1"/>
    <col min="16132" max="16132" width="17.77734375" style="5" customWidth="1"/>
    <col min="16133" max="16133" width="6.44140625" style="5" customWidth="1"/>
    <col min="16134" max="16137" width="12.109375" style="5" customWidth="1"/>
    <col min="16138" max="16138" width="11.33203125" style="5" customWidth="1"/>
    <col min="16139" max="16384" width="8.88671875" style="5"/>
  </cols>
  <sheetData>
    <row r="1" spans="2:29" ht="24.95" customHeight="1" x14ac:dyDescent="0.2">
      <c r="B1" s="166" t="s">
        <v>137</v>
      </c>
      <c r="C1" s="166"/>
      <c r="D1" s="166"/>
      <c r="E1" s="166"/>
      <c r="F1" s="166"/>
      <c r="G1" s="166"/>
      <c r="H1" s="166"/>
      <c r="I1" s="166"/>
      <c r="J1" s="166"/>
    </row>
    <row r="2" spans="2:29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</row>
    <row r="3" spans="2:29" ht="30.75" customHeight="1" x14ac:dyDescent="0.2">
      <c r="B3" s="31" t="s">
        <v>138</v>
      </c>
      <c r="C3" s="7" t="s">
        <v>94</v>
      </c>
      <c r="D3" s="7" t="s">
        <v>95</v>
      </c>
      <c r="E3" s="7" t="s">
        <v>97</v>
      </c>
      <c r="F3" s="7" t="s">
        <v>98</v>
      </c>
      <c r="G3" s="7" t="s">
        <v>99</v>
      </c>
      <c r="H3" s="7" t="s">
        <v>100</v>
      </c>
      <c r="I3" s="7" t="s">
        <v>101</v>
      </c>
      <c r="J3" s="8" t="s">
        <v>102</v>
      </c>
      <c r="Z3" s="5" t="s">
        <v>139</v>
      </c>
      <c r="AA3" s="5" t="s">
        <v>140</v>
      </c>
      <c r="AB3" s="5" t="s">
        <v>141</v>
      </c>
      <c r="AC3" s="5" t="s">
        <v>142</v>
      </c>
    </row>
    <row r="4" spans="2:29" ht="22.35" customHeight="1" x14ac:dyDescent="0.2">
      <c r="B4" s="132" t="s">
        <v>143</v>
      </c>
      <c r="C4" s="10" t="s">
        <v>131</v>
      </c>
      <c r="D4" s="10" t="s">
        <v>132</v>
      </c>
      <c r="E4" s="133" t="s">
        <v>129</v>
      </c>
      <c r="F4" s="14">
        <f>G4+H4+I4</f>
        <v>581</v>
      </c>
      <c r="G4" s="14">
        <f>[20]일위대가!J5</f>
        <v>549</v>
      </c>
      <c r="H4" s="14">
        <f>[20]일위대가!L5</f>
        <v>32</v>
      </c>
      <c r="I4" s="14">
        <f>[20]일위대가!N5</f>
        <v>0</v>
      </c>
      <c r="J4" s="15" t="s">
        <v>9</v>
      </c>
      <c r="Z4" s="50">
        <v>581</v>
      </c>
      <c r="AA4" s="50">
        <v>549</v>
      </c>
      <c r="AB4" s="50">
        <v>32</v>
      </c>
    </row>
    <row r="5" spans="2:29" s="117" customFormat="1" ht="22.35" customHeight="1" x14ac:dyDescent="0.2">
      <c r="B5" s="134" t="s">
        <v>296</v>
      </c>
      <c r="C5" s="139" t="s">
        <v>297</v>
      </c>
      <c r="D5" s="139" t="s">
        <v>328</v>
      </c>
      <c r="E5" s="152" t="s">
        <v>329</v>
      </c>
      <c r="F5" s="153">
        <f>G5+H5+I5</f>
        <v>4660</v>
      </c>
      <c r="G5" s="153">
        <f>호표!H10</f>
        <v>4525</v>
      </c>
      <c r="H5" s="153">
        <f>호표!J10</f>
        <v>135</v>
      </c>
      <c r="I5" s="153">
        <v>0</v>
      </c>
      <c r="J5" s="154" t="s">
        <v>9</v>
      </c>
      <c r="Z5" s="50">
        <v>581</v>
      </c>
      <c r="AA5" s="50">
        <v>549</v>
      </c>
      <c r="AB5" s="50">
        <v>32</v>
      </c>
    </row>
  </sheetData>
  <mergeCells count="1">
    <mergeCell ref="B1:J2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D587E-EA6D-4C37-9B44-AD748351C432}">
  <dimension ref="B1:O26"/>
  <sheetViews>
    <sheetView view="pageBreakPreview" zoomScaleNormal="100" zoomScaleSheetLayoutView="100" workbookViewId="0">
      <pane ySplit="4" topLeftCell="A5" activePane="bottomLeft" state="frozen"/>
      <selection pane="bottomLeft" activeCell="S14" sqref="S14"/>
    </sheetView>
  </sheetViews>
  <sheetFormatPr defaultRowHeight="12.75" x14ac:dyDescent="0.2"/>
  <cols>
    <col min="1" max="1" width="0.5546875" style="5" customWidth="1"/>
    <col min="2" max="2" width="5.5546875" style="5" customWidth="1"/>
    <col min="3" max="3" width="18.109375" style="5" customWidth="1"/>
    <col min="4" max="4" width="16.109375" style="5" customWidth="1"/>
    <col min="5" max="5" width="5" style="5" customWidth="1"/>
    <col min="6" max="6" width="2.77734375" style="5" customWidth="1"/>
    <col min="7" max="7" width="7" style="5" customWidth="1"/>
    <col min="8" max="8" width="8" style="5" customWidth="1"/>
    <col min="9" max="9" width="7" style="5" customWidth="1"/>
    <col min="10" max="10" width="8" style="5" customWidth="1"/>
    <col min="11" max="11" width="6.6640625" style="5" customWidth="1"/>
    <col min="12" max="12" width="7.77734375" style="5" customWidth="1"/>
    <col min="13" max="13" width="6.6640625" style="5" customWidth="1"/>
    <col min="14" max="14" width="7.77734375" style="5" customWidth="1"/>
    <col min="15" max="15" width="6.6640625" style="5" customWidth="1"/>
    <col min="16" max="256" width="8.88671875" style="5"/>
    <col min="257" max="257" width="0.5546875" style="5" customWidth="1"/>
    <col min="258" max="258" width="5.5546875" style="5" customWidth="1"/>
    <col min="259" max="259" width="18.109375" style="5" customWidth="1"/>
    <col min="260" max="260" width="16.109375" style="5" customWidth="1"/>
    <col min="261" max="261" width="5" style="5" customWidth="1"/>
    <col min="262" max="262" width="2.77734375" style="5" customWidth="1"/>
    <col min="263" max="263" width="7" style="5" customWidth="1"/>
    <col min="264" max="264" width="8" style="5" customWidth="1"/>
    <col min="265" max="265" width="7" style="5" customWidth="1"/>
    <col min="266" max="266" width="8" style="5" customWidth="1"/>
    <col min="267" max="267" width="6.6640625" style="5" customWidth="1"/>
    <col min="268" max="268" width="7.77734375" style="5" customWidth="1"/>
    <col min="269" max="269" width="6.6640625" style="5" customWidth="1"/>
    <col min="270" max="270" width="7.77734375" style="5" customWidth="1"/>
    <col min="271" max="271" width="6.6640625" style="5" customWidth="1"/>
    <col min="272" max="512" width="8.88671875" style="5"/>
    <col min="513" max="513" width="0.5546875" style="5" customWidth="1"/>
    <col min="514" max="514" width="5.5546875" style="5" customWidth="1"/>
    <col min="515" max="515" width="18.109375" style="5" customWidth="1"/>
    <col min="516" max="516" width="16.109375" style="5" customWidth="1"/>
    <col min="517" max="517" width="5" style="5" customWidth="1"/>
    <col min="518" max="518" width="2.77734375" style="5" customWidth="1"/>
    <col min="519" max="519" width="7" style="5" customWidth="1"/>
    <col min="520" max="520" width="8" style="5" customWidth="1"/>
    <col min="521" max="521" width="7" style="5" customWidth="1"/>
    <col min="522" max="522" width="8" style="5" customWidth="1"/>
    <col min="523" max="523" width="6.6640625" style="5" customWidth="1"/>
    <col min="524" max="524" width="7.77734375" style="5" customWidth="1"/>
    <col min="525" max="525" width="6.6640625" style="5" customWidth="1"/>
    <col min="526" max="526" width="7.77734375" style="5" customWidth="1"/>
    <col min="527" max="527" width="6.6640625" style="5" customWidth="1"/>
    <col min="528" max="768" width="8.88671875" style="5"/>
    <col min="769" max="769" width="0.5546875" style="5" customWidth="1"/>
    <col min="770" max="770" width="5.5546875" style="5" customWidth="1"/>
    <col min="771" max="771" width="18.109375" style="5" customWidth="1"/>
    <col min="772" max="772" width="16.109375" style="5" customWidth="1"/>
    <col min="773" max="773" width="5" style="5" customWidth="1"/>
    <col min="774" max="774" width="2.77734375" style="5" customWidth="1"/>
    <col min="775" max="775" width="7" style="5" customWidth="1"/>
    <col min="776" max="776" width="8" style="5" customWidth="1"/>
    <col min="777" max="777" width="7" style="5" customWidth="1"/>
    <col min="778" max="778" width="8" style="5" customWidth="1"/>
    <col min="779" max="779" width="6.6640625" style="5" customWidth="1"/>
    <col min="780" max="780" width="7.77734375" style="5" customWidth="1"/>
    <col min="781" max="781" width="6.6640625" style="5" customWidth="1"/>
    <col min="782" max="782" width="7.77734375" style="5" customWidth="1"/>
    <col min="783" max="783" width="6.6640625" style="5" customWidth="1"/>
    <col min="784" max="1024" width="8.88671875" style="5"/>
    <col min="1025" max="1025" width="0.5546875" style="5" customWidth="1"/>
    <col min="1026" max="1026" width="5.5546875" style="5" customWidth="1"/>
    <col min="1027" max="1027" width="18.109375" style="5" customWidth="1"/>
    <col min="1028" max="1028" width="16.109375" style="5" customWidth="1"/>
    <col min="1029" max="1029" width="5" style="5" customWidth="1"/>
    <col min="1030" max="1030" width="2.77734375" style="5" customWidth="1"/>
    <col min="1031" max="1031" width="7" style="5" customWidth="1"/>
    <col min="1032" max="1032" width="8" style="5" customWidth="1"/>
    <col min="1033" max="1033" width="7" style="5" customWidth="1"/>
    <col min="1034" max="1034" width="8" style="5" customWidth="1"/>
    <col min="1035" max="1035" width="6.6640625" style="5" customWidth="1"/>
    <col min="1036" max="1036" width="7.77734375" style="5" customWidth="1"/>
    <col min="1037" max="1037" width="6.6640625" style="5" customWidth="1"/>
    <col min="1038" max="1038" width="7.77734375" style="5" customWidth="1"/>
    <col min="1039" max="1039" width="6.6640625" style="5" customWidth="1"/>
    <col min="1040" max="1280" width="8.88671875" style="5"/>
    <col min="1281" max="1281" width="0.5546875" style="5" customWidth="1"/>
    <col min="1282" max="1282" width="5.5546875" style="5" customWidth="1"/>
    <col min="1283" max="1283" width="18.109375" style="5" customWidth="1"/>
    <col min="1284" max="1284" width="16.109375" style="5" customWidth="1"/>
    <col min="1285" max="1285" width="5" style="5" customWidth="1"/>
    <col min="1286" max="1286" width="2.77734375" style="5" customWidth="1"/>
    <col min="1287" max="1287" width="7" style="5" customWidth="1"/>
    <col min="1288" max="1288" width="8" style="5" customWidth="1"/>
    <col min="1289" max="1289" width="7" style="5" customWidth="1"/>
    <col min="1290" max="1290" width="8" style="5" customWidth="1"/>
    <col min="1291" max="1291" width="6.6640625" style="5" customWidth="1"/>
    <col min="1292" max="1292" width="7.77734375" style="5" customWidth="1"/>
    <col min="1293" max="1293" width="6.6640625" style="5" customWidth="1"/>
    <col min="1294" max="1294" width="7.77734375" style="5" customWidth="1"/>
    <col min="1295" max="1295" width="6.6640625" style="5" customWidth="1"/>
    <col min="1296" max="1536" width="8.88671875" style="5"/>
    <col min="1537" max="1537" width="0.5546875" style="5" customWidth="1"/>
    <col min="1538" max="1538" width="5.5546875" style="5" customWidth="1"/>
    <col min="1539" max="1539" width="18.109375" style="5" customWidth="1"/>
    <col min="1540" max="1540" width="16.109375" style="5" customWidth="1"/>
    <col min="1541" max="1541" width="5" style="5" customWidth="1"/>
    <col min="1542" max="1542" width="2.77734375" style="5" customWidth="1"/>
    <col min="1543" max="1543" width="7" style="5" customWidth="1"/>
    <col min="1544" max="1544" width="8" style="5" customWidth="1"/>
    <col min="1545" max="1545" width="7" style="5" customWidth="1"/>
    <col min="1546" max="1546" width="8" style="5" customWidth="1"/>
    <col min="1547" max="1547" width="6.6640625" style="5" customWidth="1"/>
    <col min="1548" max="1548" width="7.77734375" style="5" customWidth="1"/>
    <col min="1549" max="1549" width="6.6640625" style="5" customWidth="1"/>
    <col min="1550" max="1550" width="7.77734375" style="5" customWidth="1"/>
    <col min="1551" max="1551" width="6.6640625" style="5" customWidth="1"/>
    <col min="1552" max="1792" width="8.88671875" style="5"/>
    <col min="1793" max="1793" width="0.5546875" style="5" customWidth="1"/>
    <col min="1794" max="1794" width="5.5546875" style="5" customWidth="1"/>
    <col min="1795" max="1795" width="18.109375" style="5" customWidth="1"/>
    <col min="1796" max="1796" width="16.109375" style="5" customWidth="1"/>
    <col min="1797" max="1797" width="5" style="5" customWidth="1"/>
    <col min="1798" max="1798" width="2.77734375" style="5" customWidth="1"/>
    <col min="1799" max="1799" width="7" style="5" customWidth="1"/>
    <col min="1800" max="1800" width="8" style="5" customWidth="1"/>
    <col min="1801" max="1801" width="7" style="5" customWidth="1"/>
    <col min="1802" max="1802" width="8" style="5" customWidth="1"/>
    <col min="1803" max="1803" width="6.6640625" style="5" customWidth="1"/>
    <col min="1804" max="1804" width="7.77734375" style="5" customWidth="1"/>
    <col min="1805" max="1805" width="6.6640625" style="5" customWidth="1"/>
    <col min="1806" max="1806" width="7.77734375" style="5" customWidth="1"/>
    <col min="1807" max="1807" width="6.6640625" style="5" customWidth="1"/>
    <col min="1808" max="2048" width="8.88671875" style="5"/>
    <col min="2049" max="2049" width="0.5546875" style="5" customWidth="1"/>
    <col min="2050" max="2050" width="5.5546875" style="5" customWidth="1"/>
    <col min="2051" max="2051" width="18.109375" style="5" customWidth="1"/>
    <col min="2052" max="2052" width="16.109375" style="5" customWidth="1"/>
    <col min="2053" max="2053" width="5" style="5" customWidth="1"/>
    <col min="2054" max="2054" width="2.77734375" style="5" customWidth="1"/>
    <col min="2055" max="2055" width="7" style="5" customWidth="1"/>
    <col min="2056" max="2056" width="8" style="5" customWidth="1"/>
    <col min="2057" max="2057" width="7" style="5" customWidth="1"/>
    <col min="2058" max="2058" width="8" style="5" customWidth="1"/>
    <col min="2059" max="2059" width="6.6640625" style="5" customWidth="1"/>
    <col min="2060" max="2060" width="7.77734375" style="5" customWidth="1"/>
    <col min="2061" max="2061" width="6.6640625" style="5" customWidth="1"/>
    <col min="2062" max="2062" width="7.77734375" style="5" customWidth="1"/>
    <col min="2063" max="2063" width="6.6640625" style="5" customWidth="1"/>
    <col min="2064" max="2304" width="8.88671875" style="5"/>
    <col min="2305" max="2305" width="0.5546875" style="5" customWidth="1"/>
    <col min="2306" max="2306" width="5.5546875" style="5" customWidth="1"/>
    <col min="2307" max="2307" width="18.109375" style="5" customWidth="1"/>
    <col min="2308" max="2308" width="16.109375" style="5" customWidth="1"/>
    <col min="2309" max="2309" width="5" style="5" customWidth="1"/>
    <col min="2310" max="2310" width="2.77734375" style="5" customWidth="1"/>
    <col min="2311" max="2311" width="7" style="5" customWidth="1"/>
    <col min="2312" max="2312" width="8" style="5" customWidth="1"/>
    <col min="2313" max="2313" width="7" style="5" customWidth="1"/>
    <col min="2314" max="2314" width="8" style="5" customWidth="1"/>
    <col min="2315" max="2315" width="6.6640625" style="5" customWidth="1"/>
    <col min="2316" max="2316" width="7.77734375" style="5" customWidth="1"/>
    <col min="2317" max="2317" width="6.6640625" style="5" customWidth="1"/>
    <col min="2318" max="2318" width="7.77734375" style="5" customWidth="1"/>
    <col min="2319" max="2319" width="6.6640625" style="5" customWidth="1"/>
    <col min="2320" max="2560" width="8.88671875" style="5"/>
    <col min="2561" max="2561" width="0.5546875" style="5" customWidth="1"/>
    <col min="2562" max="2562" width="5.5546875" style="5" customWidth="1"/>
    <col min="2563" max="2563" width="18.109375" style="5" customWidth="1"/>
    <col min="2564" max="2564" width="16.109375" style="5" customWidth="1"/>
    <col min="2565" max="2565" width="5" style="5" customWidth="1"/>
    <col min="2566" max="2566" width="2.77734375" style="5" customWidth="1"/>
    <col min="2567" max="2567" width="7" style="5" customWidth="1"/>
    <col min="2568" max="2568" width="8" style="5" customWidth="1"/>
    <col min="2569" max="2569" width="7" style="5" customWidth="1"/>
    <col min="2570" max="2570" width="8" style="5" customWidth="1"/>
    <col min="2571" max="2571" width="6.6640625" style="5" customWidth="1"/>
    <col min="2572" max="2572" width="7.77734375" style="5" customWidth="1"/>
    <col min="2573" max="2573" width="6.6640625" style="5" customWidth="1"/>
    <col min="2574" max="2574" width="7.77734375" style="5" customWidth="1"/>
    <col min="2575" max="2575" width="6.6640625" style="5" customWidth="1"/>
    <col min="2576" max="2816" width="8.88671875" style="5"/>
    <col min="2817" max="2817" width="0.5546875" style="5" customWidth="1"/>
    <col min="2818" max="2818" width="5.5546875" style="5" customWidth="1"/>
    <col min="2819" max="2819" width="18.109375" style="5" customWidth="1"/>
    <col min="2820" max="2820" width="16.109375" style="5" customWidth="1"/>
    <col min="2821" max="2821" width="5" style="5" customWidth="1"/>
    <col min="2822" max="2822" width="2.77734375" style="5" customWidth="1"/>
    <col min="2823" max="2823" width="7" style="5" customWidth="1"/>
    <col min="2824" max="2824" width="8" style="5" customWidth="1"/>
    <col min="2825" max="2825" width="7" style="5" customWidth="1"/>
    <col min="2826" max="2826" width="8" style="5" customWidth="1"/>
    <col min="2827" max="2827" width="6.6640625" style="5" customWidth="1"/>
    <col min="2828" max="2828" width="7.77734375" style="5" customWidth="1"/>
    <col min="2829" max="2829" width="6.6640625" style="5" customWidth="1"/>
    <col min="2830" max="2830" width="7.77734375" style="5" customWidth="1"/>
    <col min="2831" max="2831" width="6.6640625" style="5" customWidth="1"/>
    <col min="2832" max="3072" width="8.88671875" style="5"/>
    <col min="3073" max="3073" width="0.5546875" style="5" customWidth="1"/>
    <col min="3074" max="3074" width="5.5546875" style="5" customWidth="1"/>
    <col min="3075" max="3075" width="18.109375" style="5" customWidth="1"/>
    <col min="3076" max="3076" width="16.109375" style="5" customWidth="1"/>
    <col min="3077" max="3077" width="5" style="5" customWidth="1"/>
    <col min="3078" max="3078" width="2.77734375" style="5" customWidth="1"/>
    <col min="3079" max="3079" width="7" style="5" customWidth="1"/>
    <col min="3080" max="3080" width="8" style="5" customWidth="1"/>
    <col min="3081" max="3081" width="7" style="5" customWidth="1"/>
    <col min="3082" max="3082" width="8" style="5" customWidth="1"/>
    <col min="3083" max="3083" width="6.6640625" style="5" customWidth="1"/>
    <col min="3084" max="3084" width="7.77734375" style="5" customWidth="1"/>
    <col min="3085" max="3085" width="6.6640625" style="5" customWidth="1"/>
    <col min="3086" max="3086" width="7.77734375" style="5" customWidth="1"/>
    <col min="3087" max="3087" width="6.6640625" style="5" customWidth="1"/>
    <col min="3088" max="3328" width="8.88671875" style="5"/>
    <col min="3329" max="3329" width="0.5546875" style="5" customWidth="1"/>
    <col min="3330" max="3330" width="5.5546875" style="5" customWidth="1"/>
    <col min="3331" max="3331" width="18.109375" style="5" customWidth="1"/>
    <col min="3332" max="3332" width="16.109375" style="5" customWidth="1"/>
    <col min="3333" max="3333" width="5" style="5" customWidth="1"/>
    <col min="3334" max="3334" width="2.77734375" style="5" customWidth="1"/>
    <col min="3335" max="3335" width="7" style="5" customWidth="1"/>
    <col min="3336" max="3336" width="8" style="5" customWidth="1"/>
    <col min="3337" max="3337" width="7" style="5" customWidth="1"/>
    <col min="3338" max="3338" width="8" style="5" customWidth="1"/>
    <col min="3339" max="3339" width="6.6640625" style="5" customWidth="1"/>
    <col min="3340" max="3340" width="7.77734375" style="5" customWidth="1"/>
    <col min="3341" max="3341" width="6.6640625" style="5" customWidth="1"/>
    <col min="3342" max="3342" width="7.77734375" style="5" customWidth="1"/>
    <col min="3343" max="3343" width="6.6640625" style="5" customWidth="1"/>
    <col min="3344" max="3584" width="8.88671875" style="5"/>
    <col min="3585" max="3585" width="0.5546875" style="5" customWidth="1"/>
    <col min="3586" max="3586" width="5.5546875" style="5" customWidth="1"/>
    <col min="3587" max="3587" width="18.109375" style="5" customWidth="1"/>
    <col min="3588" max="3588" width="16.109375" style="5" customWidth="1"/>
    <col min="3589" max="3589" width="5" style="5" customWidth="1"/>
    <col min="3590" max="3590" width="2.77734375" style="5" customWidth="1"/>
    <col min="3591" max="3591" width="7" style="5" customWidth="1"/>
    <col min="3592" max="3592" width="8" style="5" customWidth="1"/>
    <col min="3593" max="3593" width="7" style="5" customWidth="1"/>
    <col min="3594" max="3594" width="8" style="5" customWidth="1"/>
    <col min="3595" max="3595" width="6.6640625" style="5" customWidth="1"/>
    <col min="3596" max="3596" width="7.77734375" style="5" customWidth="1"/>
    <col min="3597" max="3597" width="6.6640625" style="5" customWidth="1"/>
    <col min="3598" max="3598" width="7.77734375" style="5" customWidth="1"/>
    <col min="3599" max="3599" width="6.6640625" style="5" customWidth="1"/>
    <col min="3600" max="3840" width="8.88671875" style="5"/>
    <col min="3841" max="3841" width="0.5546875" style="5" customWidth="1"/>
    <col min="3842" max="3842" width="5.5546875" style="5" customWidth="1"/>
    <col min="3843" max="3843" width="18.109375" style="5" customWidth="1"/>
    <col min="3844" max="3844" width="16.109375" style="5" customWidth="1"/>
    <col min="3845" max="3845" width="5" style="5" customWidth="1"/>
    <col min="3846" max="3846" width="2.77734375" style="5" customWidth="1"/>
    <col min="3847" max="3847" width="7" style="5" customWidth="1"/>
    <col min="3848" max="3848" width="8" style="5" customWidth="1"/>
    <col min="3849" max="3849" width="7" style="5" customWidth="1"/>
    <col min="3850" max="3850" width="8" style="5" customWidth="1"/>
    <col min="3851" max="3851" width="6.6640625" style="5" customWidth="1"/>
    <col min="3852" max="3852" width="7.77734375" style="5" customWidth="1"/>
    <col min="3853" max="3853" width="6.6640625" style="5" customWidth="1"/>
    <col min="3854" max="3854" width="7.77734375" style="5" customWidth="1"/>
    <col min="3855" max="3855" width="6.6640625" style="5" customWidth="1"/>
    <col min="3856" max="4096" width="8.88671875" style="5"/>
    <col min="4097" max="4097" width="0.5546875" style="5" customWidth="1"/>
    <col min="4098" max="4098" width="5.5546875" style="5" customWidth="1"/>
    <col min="4099" max="4099" width="18.109375" style="5" customWidth="1"/>
    <col min="4100" max="4100" width="16.109375" style="5" customWidth="1"/>
    <col min="4101" max="4101" width="5" style="5" customWidth="1"/>
    <col min="4102" max="4102" width="2.77734375" style="5" customWidth="1"/>
    <col min="4103" max="4103" width="7" style="5" customWidth="1"/>
    <col min="4104" max="4104" width="8" style="5" customWidth="1"/>
    <col min="4105" max="4105" width="7" style="5" customWidth="1"/>
    <col min="4106" max="4106" width="8" style="5" customWidth="1"/>
    <col min="4107" max="4107" width="6.6640625" style="5" customWidth="1"/>
    <col min="4108" max="4108" width="7.77734375" style="5" customWidth="1"/>
    <col min="4109" max="4109" width="6.6640625" style="5" customWidth="1"/>
    <col min="4110" max="4110" width="7.77734375" style="5" customWidth="1"/>
    <col min="4111" max="4111" width="6.6640625" style="5" customWidth="1"/>
    <col min="4112" max="4352" width="8.88671875" style="5"/>
    <col min="4353" max="4353" width="0.5546875" style="5" customWidth="1"/>
    <col min="4354" max="4354" width="5.5546875" style="5" customWidth="1"/>
    <col min="4355" max="4355" width="18.109375" style="5" customWidth="1"/>
    <col min="4356" max="4356" width="16.109375" style="5" customWidth="1"/>
    <col min="4357" max="4357" width="5" style="5" customWidth="1"/>
    <col min="4358" max="4358" width="2.77734375" style="5" customWidth="1"/>
    <col min="4359" max="4359" width="7" style="5" customWidth="1"/>
    <col min="4360" max="4360" width="8" style="5" customWidth="1"/>
    <col min="4361" max="4361" width="7" style="5" customWidth="1"/>
    <col min="4362" max="4362" width="8" style="5" customWidth="1"/>
    <col min="4363" max="4363" width="6.6640625" style="5" customWidth="1"/>
    <col min="4364" max="4364" width="7.77734375" style="5" customWidth="1"/>
    <col min="4365" max="4365" width="6.6640625" style="5" customWidth="1"/>
    <col min="4366" max="4366" width="7.77734375" style="5" customWidth="1"/>
    <col min="4367" max="4367" width="6.6640625" style="5" customWidth="1"/>
    <col min="4368" max="4608" width="8.88671875" style="5"/>
    <col min="4609" max="4609" width="0.5546875" style="5" customWidth="1"/>
    <col min="4610" max="4610" width="5.5546875" style="5" customWidth="1"/>
    <col min="4611" max="4611" width="18.109375" style="5" customWidth="1"/>
    <col min="4612" max="4612" width="16.109375" style="5" customWidth="1"/>
    <col min="4613" max="4613" width="5" style="5" customWidth="1"/>
    <col min="4614" max="4614" width="2.77734375" style="5" customWidth="1"/>
    <col min="4615" max="4615" width="7" style="5" customWidth="1"/>
    <col min="4616" max="4616" width="8" style="5" customWidth="1"/>
    <col min="4617" max="4617" width="7" style="5" customWidth="1"/>
    <col min="4618" max="4618" width="8" style="5" customWidth="1"/>
    <col min="4619" max="4619" width="6.6640625" style="5" customWidth="1"/>
    <col min="4620" max="4620" width="7.77734375" style="5" customWidth="1"/>
    <col min="4621" max="4621" width="6.6640625" style="5" customWidth="1"/>
    <col min="4622" max="4622" width="7.77734375" style="5" customWidth="1"/>
    <col min="4623" max="4623" width="6.6640625" style="5" customWidth="1"/>
    <col min="4624" max="4864" width="8.88671875" style="5"/>
    <col min="4865" max="4865" width="0.5546875" style="5" customWidth="1"/>
    <col min="4866" max="4866" width="5.5546875" style="5" customWidth="1"/>
    <col min="4867" max="4867" width="18.109375" style="5" customWidth="1"/>
    <col min="4868" max="4868" width="16.109375" style="5" customWidth="1"/>
    <col min="4869" max="4869" width="5" style="5" customWidth="1"/>
    <col min="4870" max="4870" width="2.77734375" style="5" customWidth="1"/>
    <col min="4871" max="4871" width="7" style="5" customWidth="1"/>
    <col min="4872" max="4872" width="8" style="5" customWidth="1"/>
    <col min="4873" max="4873" width="7" style="5" customWidth="1"/>
    <col min="4874" max="4874" width="8" style="5" customWidth="1"/>
    <col min="4875" max="4875" width="6.6640625" style="5" customWidth="1"/>
    <col min="4876" max="4876" width="7.77734375" style="5" customWidth="1"/>
    <col min="4877" max="4877" width="6.6640625" style="5" customWidth="1"/>
    <col min="4878" max="4878" width="7.77734375" style="5" customWidth="1"/>
    <col min="4879" max="4879" width="6.6640625" style="5" customWidth="1"/>
    <col min="4880" max="5120" width="8.88671875" style="5"/>
    <col min="5121" max="5121" width="0.5546875" style="5" customWidth="1"/>
    <col min="5122" max="5122" width="5.5546875" style="5" customWidth="1"/>
    <col min="5123" max="5123" width="18.109375" style="5" customWidth="1"/>
    <col min="5124" max="5124" width="16.109375" style="5" customWidth="1"/>
    <col min="5125" max="5125" width="5" style="5" customWidth="1"/>
    <col min="5126" max="5126" width="2.77734375" style="5" customWidth="1"/>
    <col min="5127" max="5127" width="7" style="5" customWidth="1"/>
    <col min="5128" max="5128" width="8" style="5" customWidth="1"/>
    <col min="5129" max="5129" width="7" style="5" customWidth="1"/>
    <col min="5130" max="5130" width="8" style="5" customWidth="1"/>
    <col min="5131" max="5131" width="6.6640625" style="5" customWidth="1"/>
    <col min="5132" max="5132" width="7.77734375" style="5" customWidth="1"/>
    <col min="5133" max="5133" width="6.6640625" style="5" customWidth="1"/>
    <col min="5134" max="5134" width="7.77734375" style="5" customWidth="1"/>
    <col min="5135" max="5135" width="6.6640625" style="5" customWidth="1"/>
    <col min="5136" max="5376" width="8.88671875" style="5"/>
    <col min="5377" max="5377" width="0.5546875" style="5" customWidth="1"/>
    <col min="5378" max="5378" width="5.5546875" style="5" customWidth="1"/>
    <col min="5379" max="5379" width="18.109375" style="5" customWidth="1"/>
    <col min="5380" max="5380" width="16.109375" style="5" customWidth="1"/>
    <col min="5381" max="5381" width="5" style="5" customWidth="1"/>
    <col min="5382" max="5382" width="2.77734375" style="5" customWidth="1"/>
    <col min="5383" max="5383" width="7" style="5" customWidth="1"/>
    <col min="5384" max="5384" width="8" style="5" customWidth="1"/>
    <col min="5385" max="5385" width="7" style="5" customWidth="1"/>
    <col min="5386" max="5386" width="8" style="5" customWidth="1"/>
    <col min="5387" max="5387" width="6.6640625" style="5" customWidth="1"/>
    <col min="5388" max="5388" width="7.77734375" style="5" customWidth="1"/>
    <col min="5389" max="5389" width="6.6640625" style="5" customWidth="1"/>
    <col min="5390" max="5390" width="7.77734375" style="5" customWidth="1"/>
    <col min="5391" max="5391" width="6.6640625" style="5" customWidth="1"/>
    <col min="5392" max="5632" width="8.88671875" style="5"/>
    <col min="5633" max="5633" width="0.5546875" style="5" customWidth="1"/>
    <col min="5634" max="5634" width="5.5546875" style="5" customWidth="1"/>
    <col min="5635" max="5635" width="18.109375" style="5" customWidth="1"/>
    <col min="5636" max="5636" width="16.109375" style="5" customWidth="1"/>
    <col min="5637" max="5637" width="5" style="5" customWidth="1"/>
    <col min="5638" max="5638" width="2.77734375" style="5" customWidth="1"/>
    <col min="5639" max="5639" width="7" style="5" customWidth="1"/>
    <col min="5640" max="5640" width="8" style="5" customWidth="1"/>
    <col min="5641" max="5641" width="7" style="5" customWidth="1"/>
    <col min="5642" max="5642" width="8" style="5" customWidth="1"/>
    <col min="5643" max="5643" width="6.6640625" style="5" customWidth="1"/>
    <col min="5644" max="5644" width="7.77734375" style="5" customWidth="1"/>
    <col min="5645" max="5645" width="6.6640625" style="5" customWidth="1"/>
    <col min="5646" max="5646" width="7.77734375" style="5" customWidth="1"/>
    <col min="5647" max="5647" width="6.6640625" style="5" customWidth="1"/>
    <col min="5648" max="5888" width="8.88671875" style="5"/>
    <col min="5889" max="5889" width="0.5546875" style="5" customWidth="1"/>
    <col min="5890" max="5890" width="5.5546875" style="5" customWidth="1"/>
    <col min="5891" max="5891" width="18.109375" style="5" customWidth="1"/>
    <col min="5892" max="5892" width="16.109375" style="5" customWidth="1"/>
    <col min="5893" max="5893" width="5" style="5" customWidth="1"/>
    <col min="5894" max="5894" width="2.77734375" style="5" customWidth="1"/>
    <col min="5895" max="5895" width="7" style="5" customWidth="1"/>
    <col min="5896" max="5896" width="8" style="5" customWidth="1"/>
    <col min="5897" max="5897" width="7" style="5" customWidth="1"/>
    <col min="5898" max="5898" width="8" style="5" customWidth="1"/>
    <col min="5899" max="5899" width="6.6640625" style="5" customWidth="1"/>
    <col min="5900" max="5900" width="7.77734375" style="5" customWidth="1"/>
    <col min="5901" max="5901" width="6.6640625" style="5" customWidth="1"/>
    <col min="5902" max="5902" width="7.77734375" style="5" customWidth="1"/>
    <col min="5903" max="5903" width="6.6640625" style="5" customWidth="1"/>
    <col min="5904" max="6144" width="8.88671875" style="5"/>
    <col min="6145" max="6145" width="0.5546875" style="5" customWidth="1"/>
    <col min="6146" max="6146" width="5.5546875" style="5" customWidth="1"/>
    <col min="6147" max="6147" width="18.109375" style="5" customWidth="1"/>
    <col min="6148" max="6148" width="16.109375" style="5" customWidth="1"/>
    <col min="6149" max="6149" width="5" style="5" customWidth="1"/>
    <col min="6150" max="6150" width="2.77734375" style="5" customWidth="1"/>
    <col min="6151" max="6151" width="7" style="5" customWidth="1"/>
    <col min="6152" max="6152" width="8" style="5" customWidth="1"/>
    <col min="6153" max="6153" width="7" style="5" customWidth="1"/>
    <col min="6154" max="6154" width="8" style="5" customWidth="1"/>
    <col min="6155" max="6155" width="6.6640625" style="5" customWidth="1"/>
    <col min="6156" max="6156" width="7.77734375" style="5" customWidth="1"/>
    <col min="6157" max="6157" width="6.6640625" style="5" customWidth="1"/>
    <col min="6158" max="6158" width="7.77734375" style="5" customWidth="1"/>
    <col min="6159" max="6159" width="6.6640625" style="5" customWidth="1"/>
    <col min="6160" max="6400" width="8.88671875" style="5"/>
    <col min="6401" max="6401" width="0.5546875" style="5" customWidth="1"/>
    <col min="6402" max="6402" width="5.5546875" style="5" customWidth="1"/>
    <col min="6403" max="6403" width="18.109375" style="5" customWidth="1"/>
    <col min="6404" max="6404" width="16.109375" style="5" customWidth="1"/>
    <col min="6405" max="6405" width="5" style="5" customWidth="1"/>
    <col min="6406" max="6406" width="2.77734375" style="5" customWidth="1"/>
    <col min="6407" max="6407" width="7" style="5" customWidth="1"/>
    <col min="6408" max="6408" width="8" style="5" customWidth="1"/>
    <col min="6409" max="6409" width="7" style="5" customWidth="1"/>
    <col min="6410" max="6410" width="8" style="5" customWidth="1"/>
    <col min="6411" max="6411" width="6.6640625" style="5" customWidth="1"/>
    <col min="6412" max="6412" width="7.77734375" style="5" customWidth="1"/>
    <col min="6413" max="6413" width="6.6640625" style="5" customWidth="1"/>
    <col min="6414" max="6414" width="7.77734375" style="5" customWidth="1"/>
    <col min="6415" max="6415" width="6.6640625" style="5" customWidth="1"/>
    <col min="6416" max="6656" width="8.88671875" style="5"/>
    <col min="6657" max="6657" width="0.5546875" style="5" customWidth="1"/>
    <col min="6658" max="6658" width="5.5546875" style="5" customWidth="1"/>
    <col min="6659" max="6659" width="18.109375" style="5" customWidth="1"/>
    <col min="6660" max="6660" width="16.109375" style="5" customWidth="1"/>
    <col min="6661" max="6661" width="5" style="5" customWidth="1"/>
    <col min="6662" max="6662" width="2.77734375" style="5" customWidth="1"/>
    <col min="6663" max="6663" width="7" style="5" customWidth="1"/>
    <col min="6664" max="6664" width="8" style="5" customWidth="1"/>
    <col min="6665" max="6665" width="7" style="5" customWidth="1"/>
    <col min="6666" max="6666" width="8" style="5" customWidth="1"/>
    <col min="6667" max="6667" width="6.6640625" style="5" customWidth="1"/>
    <col min="6668" max="6668" width="7.77734375" style="5" customWidth="1"/>
    <col min="6669" max="6669" width="6.6640625" style="5" customWidth="1"/>
    <col min="6670" max="6670" width="7.77734375" style="5" customWidth="1"/>
    <col min="6671" max="6671" width="6.6640625" style="5" customWidth="1"/>
    <col min="6672" max="6912" width="8.88671875" style="5"/>
    <col min="6913" max="6913" width="0.5546875" style="5" customWidth="1"/>
    <col min="6914" max="6914" width="5.5546875" style="5" customWidth="1"/>
    <col min="6915" max="6915" width="18.109375" style="5" customWidth="1"/>
    <col min="6916" max="6916" width="16.109375" style="5" customWidth="1"/>
    <col min="6917" max="6917" width="5" style="5" customWidth="1"/>
    <col min="6918" max="6918" width="2.77734375" style="5" customWidth="1"/>
    <col min="6919" max="6919" width="7" style="5" customWidth="1"/>
    <col min="6920" max="6920" width="8" style="5" customWidth="1"/>
    <col min="6921" max="6921" width="7" style="5" customWidth="1"/>
    <col min="6922" max="6922" width="8" style="5" customWidth="1"/>
    <col min="6923" max="6923" width="6.6640625" style="5" customWidth="1"/>
    <col min="6924" max="6924" width="7.77734375" style="5" customWidth="1"/>
    <col min="6925" max="6925" width="6.6640625" style="5" customWidth="1"/>
    <col min="6926" max="6926" width="7.77734375" style="5" customWidth="1"/>
    <col min="6927" max="6927" width="6.6640625" style="5" customWidth="1"/>
    <col min="6928" max="7168" width="8.88671875" style="5"/>
    <col min="7169" max="7169" width="0.5546875" style="5" customWidth="1"/>
    <col min="7170" max="7170" width="5.5546875" style="5" customWidth="1"/>
    <col min="7171" max="7171" width="18.109375" style="5" customWidth="1"/>
    <col min="7172" max="7172" width="16.109375" style="5" customWidth="1"/>
    <col min="7173" max="7173" width="5" style="5" customWidth="1"/>
    <col min="7174" max="7174" width="2.77734375" style="5" customWidth="1"/>
    <col min="7175" max="7175" width="7" style="5" customWidth="1"/>
    <col min="7176" max="7176" width="8" style="5" customWidth="1"/>
    <col min="7177" max="7177" width="7" style="5" customWidth="1"/>
    <col min="7178" max="7178" width="8" style="5" customWidth="1"/>
    <col min="7179" max="7179" width="6.6640625" style="5" customWidth="1"/>
    <col min="7180" max="7180" width="7.77734375" style="5" customWidth="1"/>
    <col min="7181" max="7181" width="6.6640625" style="5" customWidth="1"/>
    <col min="7182" max="7182" width="7.77734375" style="5" customWidth="1"/>
    <col min="7183" max="7183" width="6.6640625" style="5" customWidth="1"/>
    <col min="7184" max="7424" width="8.88671875" style="5"/>
    <col min="7425" max="7425" width="0.5546875" style="5" customWidth="1"/>
    <col min="7426" max="7426" width="5.5546875" style="5" customWidth="1"/>
    <col min="7427" max="7427" width="18.109375" style="5" customWidth="1"/>
    <col min="7428" max="7428" width="16.109375" style="5" customWidth="1"/>
    <col min="7429" max="7429" width="5" style="5" customWidth="1"/>
    <col min="7430" max="7430" width="2.77734375" style="5" customWidth="1"/>
    <col min="7431" max="7431" width="7" style="5" customWidth="1"/>
    <col min="7432" max="7432" width="8" style="5" customWidth="1"/>
    <col min="7433" max="7433" width="7" style="5" customWidth="1"/>
    <col min="7434" max="7434" width="8" style="5" customWidth="1"/>
    <col min="7435" max="7435" width="6.6640625" style="5" customWidth="1"/>
    <col min="7436" max="7436" width="7.77734375" style="5" customWidth="1"/>
    <col min="7437" max="7437" width="6.6640625" style="5" customWidth="1"/>
    <col min="7438" max="7438" width="7.77734375" style="5" customWidth="1"/>
    <col min="7439" max="7439" width="6.6640625" style="5" customWidth="1"/>
    <col min="7440" max="7680" width="8.88671875" style="5"/>
    <col min="7681" max="7681" width="0.5546875" style="5" customWidth="1"/>
    <col min="7682" max="7682" width="5.5546875" style="5" customWidth="1"/>
    <col min="7683" max="7683" width="18.109375" style="5" customWidth="1"/>
    <col min="7684" max="7684" width="16.109375" style="5" customWidth="1"/>
    <col min="7685" max="7685" width="5" style="5" customWidth="1"/>
    <col min="7686" max="7686" width="2.77734375" style="5" customWidth="1"/>
    <col min="7687" max="7687" width="7" style="5" customWidth="1"/>
    <col min="7688" max="7688" width="8" style="5" customWidth="1"/>
    <col min="7689" max="7689" width="7" style="5" customWidth="1"/>
    <col min="7690" max="7690" width="8" style="5" customWidth="1"/>
    <col min="7691" max="7691" width="6.6640625" style="5" customWidth="1"/>
    <col min="7692" max="7692" width="7.77734375" style="5" customWidth="1"/>
    <col min="7693" max="7693" width="6.6640625" style="5" customWidth="1"/>
    <col min="7694" max="7694" width="7.77734375" style="5" customWidth="1"/>
    <col min="7695" max="7695" width="6.6640625" style="5" customWidth="1"/>
    <col min="7696" max="7936" width="8.88671875" style="5"/>
    <col min="7937" max="7937" width="0.5546875" style="5" customWidth="1"/>
    <col min="7938" max="7938" width="5.5546875" style="5" customWidth="1"/>
    <col min="7939" max="7939" width="18.109375" style="5" customWidth="1"/>
    <col min="7940" max="7940" width="16.109375" style="5" customWidth="1"/>
    <col min="7941" max="7941" width="5" style="5" customWidth="1"/>
    <col min="7942" max="7942" width="2.77734375" style="5" customWidth="1"/>
    <col min="7943" max="7943" width="7" style="5" customWidth="1"/>
    <col min="7944" max="7944" width="8" style="5" customWidth="1"/>
    <col min="7945" max="7945" width="7" style="5" customWidth="1"/>
    <col min="7946" max="7946" width="8" style="5" customWidth="1"/>
    <col min="7947" max="7947" width="6.6640625" style="5" customWidth="1"/>
    <col min="7948" max="7948" width="7.77734375" style="5" customWidth="1"/>
    <col min="7949" max="7949" width="6.6640625" style="5" customWidth="1"/>
    <col min="7950" max="7950" width="7.77734375" style="5" customWidth="1"/>
    <col min="7951" max="7951" width="6.6640625" style="5" customWidth="1"/>
    <col min="7952" max="8192" width="8.88671875" style="5"/>
    <col min="8193" max="8193" width="0.5546875" style="5" customWidth="1"/>
    <col min="8194" max="8194" width="5.5546875" style="5" customWidth="1"/>
    <col min="8195" max="8195" width="18.109375" style="5" customWidth="1"/>
    <col min="8196" max="8196" width="16.109375" style="5" customWidth="1"/>
    <col min="8197" max="8197" width="5" style="5" customWidth="1"/>
    <col min="8198" max="8198" width="2.77734375" style="5" customWidth="1"/>
    <col min="8199" max="8199" width="7" style="5" customWidth="1"/>
    <col min="8200" max="8200" width="8" style="5" customWidth="1"/>
    <col min="8201" max="8201" width="7" style="5" customWidth="1"/>
    <col min="8202" max="8202" width="8" style="5" customWidth="1"/>
    <col min="8203" max="8203" width="6.6640625" style="5" customWidth="1"/>
    <col min="8204" max="8204" width="7.77734375" style="5" customWidth="1"/>
    <col min="8205" max="8205" width="6.6640625" style="5" customWidth="1"/>
    <col min="8206" max="8206" width="7.77734375" style="5" customWidth="1"/>
    <col min="8207" max="8207" width="6.6640625" style="5" customWidth="1"/>
    <col min="8208" max="8448" width="8.88671875" style="5"/>
    <col min="8449" max="8449" width="0.5546875" style="5" customWidth="1"/>
    <col min="8450" max="8450" width="5.5546875" style="5" customWidth="1"/>
    <col min="8451" max="8451" width="18.109375" style="5" customWidth="1"/>
    <col min="8452" max="8452" width="16.109375" style="5" customWidth="1"/>
    <col min="8453" max="8453" width="5" style="5" customWidth="1"/>
    <col min="8454" max="8454" width="2.77734375" style="5" customWidth="1"/>
    <col min="8455" max="8455" width="7" style="5" customWidth="1"/>
    <col min="8456" max="8456" width="8" style="5" customWidth="1"/>
    <col min="8457" max="8457" width="7" style="5" customWidth="1"/>
    <col min="8458" max="8458" width="8" style="5" customWidth="1"/>
    <col min="8459" max="8459" width="6.6640625" style="5" customWidth="1"/>
    <col min="8460" max="8460" width="7.77734375" style="5" customWidth="1"/>
    <col min="8461" max="8461" width="6.6640625" style="5" customWidth="1"/>
    <col min="8462" max="8462" width="7.77734375" style="5" customWidth="1"/>
    <col min="8463" max="8463" width="6.6640625" style="5" customWidth="1"/>
    <col min="8464" max="8704" width="8.88671875" style="5"/>
    <col min="8705" max="8705" width="0.5546875" style="5" customWidth="1"/>
    <col min="8706" max="8706" width="5.5546875" style="5" customWidth="1"/>
    <col min="8707" max="8707" width="18.109375" style="5" customWidth="1"/>
    <col min="8708" max="8708" width="16.109375" style="5" customWidth="1"/>
    <col min="8709" max="8709" width="5" style="5" customWidth="1"/>
    <col min="8710" max="8710" width="2.77734375" style="5" customWidth="1"/>
    <col min="8711" max="8711" width="7" style="5" customWidth="1"/>
    <col min="8712" max="8712" width="8" style="5" customWidth="1"/>
    <col min="8713" max="8713" width="7" style="5" customWidth="1"/>
    <col min="8714" max="8714" width="8" style="5" customWidth="1"/>
    <col min="8715" max="8715" width="6.6640625" style="5" customWidth="1"/>
    <col min="8716" max="8716" width="7.77734375" style="5" customWidth="1"/>
    <col min="8717" max="8717" width="6.6640625" style="5" customWidth="1"/>
    <col min="8718" max="8718" width="7.77734375" style="5" customWidth="1"/>
    <col min="8719" max="8719" width="6.6640625" style="5" customWidth="1"/>
    <col min="8720" max="8960" width="8.88671875" style="5"/>
    <col min="8961" max="8961" width="0.5546875" style="5" customWidth="1"/>
    <col min="8962" max="8962" width="5.5546875" style="5" customWidth="1"/>
    <col min="8963" max="8963" width="18.109375" style="5" customWidth="1"/>
    <col min="8964" max="8964" width="16.109375" style="5" customWidth="1"/>
    <col min="8965" max="8965" width="5" style="5" customWidth="1"/>
    <col min="8966" max="8966" width="2.77734375" style="5" customWidth="1"/>
    <col min="8967" max="8967" width="7" style="5" customWidth="1"/>
    <col min="8968" max="8968" width="8" style="5" customWidth="1"/>
    <col min="8969" max="8969" width="7" style="5" customWidth="1"/>
    <col min="8970" max="8970" width="8" style="5" customWidth="1"/>
    <col min="8971" max="8971" width="6.6640625" style="5" customWidth="1"/>
    <col min="8972" max="8972" width="7.77734375" style="5" customWidth="1"/>
    <col min="8973" max="8973" width="6.6640625" style="5" customWidth="1"/>
    <col min="8974" max="8974" width="7.77734375" style="5" customWidth="1"/>
    <col min="8975" max="8975" width="6.6640625" style="5" customWidth="1"/>
    <col min="8976" max="9216" width="8.88671875" style="5"/>
    <col min="9217" max="9217" width="0.5546875" style="5" customWidth="1"/>
    <col min="9218" max="9218" width="5.5546875" style="5" customWidth="1"/>
    <col min="9219" max="9219" width="18.109375" style="5" customWidth="1"/>
    <col min="9220" max="9220" width="16.109375" style="5" customWidth="1"/>
    <col min="9221" max="9221" width="5" style="5" customWidth="1"/>
    <col min="9222" max="9222" width="2.77734375" style="5" customWidth="1"/>
    <col min="9223" max="9223" width="7" style="5" customWidth="1"/>
    <col min="9224" max="9224" width="8" style="5" customWidth="1"/>
    <col min="9225" max="9225" width="7" style="5" customWidth="1"/>
    <col min="9226" max="9226" width="8" style="5" customWidth="1"/>
    <col min="9227" max="9227" width="6.6640625" style="5" customWidth="1"/>
    <col min="9228" max="9228" width="7.77734375" style="5" customWidth="1"/>
    <col min="9229" max="9229" width="6.6640625" style="5" customWidth="1"/>
    <col min="9230" max="9230" width="7.77734375" style="5" customWidth="1"/>
    <col min="9231" max="9231" width="6.6640625" style="5" customWidth="1"/>
    <col min="9232" max="9472" width="8.88671875" style="5"/>
    <col min="9473" max="9473" width="0.5546875" style="5" customWidth="1"/>
    <col min="9474" max="9474" width="5.5546875" style="5" customWidth="1"/>
    <col min="9475" max="9475" width="18.109375" style="5" customWidth="1"/>
    <col min="9476" max="9476" width="16.109375" style="5" customWidth="1"/>
    <col min="9477" max="9477" width="5" style="5" customWidth="1"/>
    <col min="9478" max="9478" width="2.77734375" style="5" customWidth="1"/>
    <col min="9479" max="9479" width="7" style="5" customWidth="1"/>
    <col min="9480" max="9480" width="8" style="5" customWidth="1"/>
    <col min="9481" max="9481" width="7" style="5" customWidth="1"/>
    <col min="9482" max="9482" width="8" style="5" customWidth="1"/>
    <col min="9483" max="9483" width="6.6640625" style="5" customWidth="1"/>
    <col min="9484" max="9484" width="7.77734375" style="5" customWidth="1"/>
    <col min="9485" max="9485" width="6.6640625" style="5" customWidth="1"/>
    <col min="9486" max="9486" width="7.77734375" style="5" customWidth="1"/>
    <col min="9487" max="9487" width="6.6640625" style="5" customWidth="1"/>
    <col min="9488" max="9728" width="8.88671875" style="5"/>
    <col min="9729" max="9729" width="0.5546875" style="5" customWidth="1"/>
    <col min="9730" max="9730" width="5.5546875" style="5" customWidth="1"/>
    <col min="9731" max="9731" width="18.109375" style="5" customWidth="1"/>
    <col min="9732" max="9732" width="16.109375" style="5" customWidth="1"/>
    <col min="9733" max="9733" width="5" style="5" customWidth="1"/>
    <col min="9734" max="9734" width="2.77734375" style="5" customWidth="1"/>
    <col min="9735" max="9735" width="7" style="5" customWidth="1"/>
    <col min="9736" max="9736" width="8" style="5" customWidth="1"/>
    <col min="9737" max="9737" width="7" style="5" customWidth="1"/>
    <col min="9738" max="9738" width="8" style="5" customWidth="1"/>
    <col min="9739" max="9739" width="6.6640625" style="5" customWidth="1"/>
    <col min="9740" max="9740" width="7.77734375" style="5" customWidth="1"/>
    <col min="9741" max="9741" width="6.6640625" style="5" customWidth="1"/>
    <col min="9742" max="9742" width="7.77734375" style="5" customWidth="1"/>
    <col min="9743" max="9743" width="6.6640625" style="5" customWidth="1"/>
    <col min="9744" max="9984" width="8.88671875" style="5"/>
    <col min="9985" max="9985" width="0.5546875" style="5" customWidth="1"/>
    <col min="9986" max="9986" width="5.5546875" style="5" customWidth="1"/>
    <col min="9987" max="9987" width="18.109375" style="5" customWidth="1"/>
    <col min="9988" max="9988" width="16.109375" style="5" customWidth="1"/>
    <col min="9989" max="9989" width="5" style="5" customWidth="1"/>
    <col min="9990" max="9990" width="2.77734375" style="5" customWidth="1"/>
    <col min="9991" max="9991" width="7" style="5" customWidth="1"/>
    <col min="9992" max="9992" width="8" style="5" customWidth="1"/>
    <col min="9993" max="9993" width="7" style="5" customWidth="1"/>
    <col min="9994" max="9994" width="8" style="5" customWidth="1"/>
    <col min="9995" max="9995" width="6.6640625" style="5" customWidth="1"/>
    <col min="9996" max="9996" width="7.77734375" style="5" customWidth="1"/>
    <col min="9997" max="9997" width="6.6640625" style="5" customWidth="1"/>
    <col min="9998" max="9998" width="7.77734375" style="5" customWidth="1"/>
    <col min="9999" max="9999" width="6.6640625" style="5" customWidth="1"/>
    <col min="10000" max="10240" width="8.88671875" style="5"/>
    <col min="10241" max="10241" width="0.5546875" style="5" customWidth="1"/>
    <col min="10242" max="10242" width="5.5546875" style="5" customWidth="1"/>
    <col min="10243" max="10243" width="18.109375" style="5" customWidth="1"/>
    <col min="10244" max="10244" width="16.109375" style="5" customWidth="1"/>
    <col min="10245" max="10245" width="5" style="5" customWidth="1"/>
    <col min="10246" max="10246" width="2.77734375" style="5" customWidth="1"/>
    <col min="10247" max="10247" width="7" style="5" customWidth="1"/>
    <col min="10248" max="10248" width="8" style="5" customWidth="1"/>
    <col min="10249" max="10249" width="7" style="5" customWidth="1"/>
    <col min="10250" max="10250" width="8" style="5" customWidth="1"/>
    <col min="10251" max="10251" width="6.6640625" style="5" customWidth="1"/>
    <col min="10252" max="10252" width="7.77734375" style="5" customWidth="1"/>
    <col min="10253" max="10253" width="6.6640625" style="5" customWidth="1"/>
    <col min="10254" max="10254" width="7.77734375" style="5" customWidth="1"/>
    <col min="10255" max="10255" width="6.6640625" style="5" customWidth="1"/>
    <col min="10256" max="10496" width="8.88671875" style="5"/>
    <col min="10497" max="10497" width="0.5546875" style="5" customWidth="1"/>
    <col min="10498" max="10498" width="5.5546875" style="5" customWidth="1"/>
    <col min="10499" max="10499" width="18.109375" style="5" customWidth="1"/>
    <col min="10500" max="10500" width="16.109375" style="5" customWidth="1"/>
    <col min="10501" max="10501" width="5" style="5" customWidth="1"/>
    <col min="10502" max="10502" width="2.77734375" style="5" customWidth="1"/>
    <col min="10503" max="10503" width="7" style="5" customWidth="1"/>
    <col min="10504" max="10504" width="8" style="5" customWidth="1"/>
    <col min="10505" max="10505" width="7" style="5" customWidth="1"/>
    <col min="10506" max="10506" width="8" style="5" customWidth="1"/>
    <col min="10507" max="10507" width="6.6640625" style="5" customWidth="1"/>
    <col min="10508" max="10508" width="7.77734375" style="5" customWidth="1"/>
    <col min="10509" max="10509" width="6.6640625" style="5" customWidth="1"/>
    <col min="10510" max="10510" width="7.77734375" style="5" customWidth="1"/>
    <col min="10511" max="10511" width="6.6640625" style="5" customWidth="1"/>
    <col min="10512" max="10752" width="8.88671875" style="5"/>
    <col min="10753" max="10753" width="0.5546875" style="5" customWidth="1"/>
    <col min="10754" max="10754" width="5.5546875" style="5" customWidth="1"/>
    <col min="10755" max="10755" width="18.109375" style="5" customWidth="1"/>
    <col min="10756" max="10756" width="16.109375" style="5" customWidth="1"/>
    <col min="10757" max="10757" width="5" style="5" customWidth="1"/>
    <col min="10758" max="10758" width="2.77734375" style="5" customWidth="1"/>
    <col min="10759" max="10759" width="7" style="5" customWidth="1"/>
    <col min="10760" max="10760" width="8" style="5" customWidth="1"/>
    <col min="10761" max="10761" width="7" style="5" customWidth="1"/>
    <col min="10762" max="10762" width="8" style="5" customWidth="1"/>
    <col min="10763" max="10763" width="6.6640625" style="5" customWidth="1"/>
    <col min="10764" max="10764" width="7.77734375" style="5" customWidth="1"/>
    <col min="10765" max="10765" width="6.6640625" style="5" customWidth="1"/>
    <col min="10766" max="10766" width="7.77734375" style="5" customWidth="1"/>
    <col min="10767" max="10767" width="6.6640625" style="5" customWidth="1"/>
    <col min="10768" max="11008" width="8.88671875" style="5"/>
    <col min="11009" max="11009" width="0.5546875" style="5" customWidth="1"/>
    <col min="11010" max="11010" width="5.5546875" style="5" customWidth="1"/>
    <col min="11011" max="11011" width="18.109375" style="5" customWidth="1"/>
    <col min="11012" max="11012" width="16.109375" style="5" customWidth="1"/>
    <col min="11013" max="11013" width="5" style="5" customWidth="1"/>
    <col min="11014" max="11014" width="2.77734375" style="5" customWidth="1"/>
    <col min="11015" max="11015" width="7" style="5" customWidth="1"/>
    <col min="11016" max="11016" width="8" style="5" customWidth="1"/>
    <col min="11017" max="11017" width="7" style="5" customWidth="1"/>
    <col min="11018" max="11018" width="8" style="5" customWidth="1"/>
    <col min="11019" max="11019" width="6.6640625" style="5" customWidth="1"/>
    <col min="11020" max="11020" width="7.77734375" style="5" customWidth="1"/>
    <col min="11021" max="11021" width="6.6640625" style="5" customWidth="1"/>
    <col min="11022" max="11022" width="7.77734375" style="5" customWidth="1"/>
    <col min="11023" max="11023" width="6.6640625" style="5" customWidth="1"/>
    <col min="11024" max="11264" width="8.88671875" style="5"/>
    <col min="11265" max="11265" width="0.5546875" style="5" customWidth="1"/>
    <col min="11266" max="11266" width="5.5546875" style="5" customWidth="1"/>
    <col min="11267" max="11267" width="18.109375" style="5" customWidth="1"/>
    <col min="11268" max="11268" width="16.109375" style="5" customWidth="1"/>
    <col min="11269" max="11269" width="5" style="5" customWidth="1"/>
    <col min="11270" max="11270" width="2.77734375" style="5" customWidth="1"/>
    <col min="11271" max="11271" width="7" style="5" customWidth="1"/>
    <col min="11272" max="11272" width="8" style="5" customWidth="1"/>
    <col min="11273" max="11273" width="7" style="5" customWidth="1"/>
    <col min="11274" max="11274" width="8" style="5" customWidth="1"/>
    <col min="11275" max="11275" width="6.6640625" style="5" customWidth="1"/>
    <col min="11276" max="11276" width="7.77734375" style="5" customWidth="1"/>
    <col min="11277" max="11277" width="6.6640625" style="5" customWidth="1"/>
    <col min="11278" max="11278" width="7.77734375" style="5" customWidth="1"/>
    <col min="11279" max="11279" width="6.6640625" style="5" customWidth="1"/>
    <col min="11280" max="11520" width="8.88671875" style="5"/>
    <col min="11521" max="11521" width="0.5546875" style="5" customWidth="1"/>
    <col min="11522" max="11522" width="5.5546875" style="5" customWidth="1"/>
    <col min="11523" max="11523" width="18.109375" style="5" customWidth="1"/>
    <col min="11524" max="11524" width="16.109375" style="5" customWidth="1"/>
    <col min="11525" max="11525" width="5" style="5" customWidth="1"/>
    <col min="11526" max="11526" width="2.77734375" style="5" customWidth="1"/>
    <col min="11527" max="11527" width="7" style="5" customWidth="1"/>
    <col min="11528" max="11528" width="8" style="5" customWidth="1"/>
    <col min="11529" max="11529" width="7" style="5" customWidth="1"/>
    <col min="11530" max="11530" width="8" style="5" customWidth="1"/>
    <col min="11531" max="11531" width="6.6640625" style="5" customWidth="1"/>
    <col min="11532" max="11532" width="7.77734375" style="5" customWidth="1"/>
    <col min="11533" max="11533" width="6.6640625" style="5" customWidth="1"/>
    <col min="11534" max="11534" width="7.77734375" style="5" customWidth="1"/>
    <col min="11535" max="11535" width="6.6640625" style="5" customWidth="1"/>
    <col min="11536" max="11776" width="8.88671875" style="5"/>
    <col min="11777" max="11777" width="0.5546875" style="5" customWidth="1"/>
    <col min="11778" max="11778" width="5.5546875" style="5" customWidth="1"/>
    <col min="11779" max="11779" width="18.109375" style="5" customWidth="1"/>
    <col min="11780" max="11780" width="16.109375" style="5" customWidth="1"/>
    <col min="11781" max="11781" width="5" style="5" customWidth="1"/>
    <col min="11782" max="11782" width="2.77734375" style="5" customWidth="1"/>
    <col min="11783" max="11783" width="7" style="5" customWidth="1"/>
    <col min="11784" max="11784" width="8" style="5" customWidth="1"/>
    <col min="11785" max="11785" width="7" style="5" customWidth="1"/>
    <col min="11786" max="11786" width="8" style="5" customWidth="1"/>
    <col min="11787" max="11787" width="6.6640625" style="5" customWidth="1"/>
    <col min="11788" max="11788" width="7.77734375" style="5" customWidth="1"/>
    <col min="11789" max="11789" width="6.6640625" style="5" customWidth="1"/>
    <col min="11790" max="11790" width="7.77734375" style="5" customWidth="1"/>
    <col min="11791" max="11791" width="6.6640625" style="5" customWidth="1"/>
    <col min="11792" max="12032" width="8.88671875" style="5"/>
    <col min="12033" max="12033" width="0.5546875" style="5" customWidth="1"/>
    <col min="12034" max="12034" width="5.5546875" style="5" customWidth="1"/>
    <col min="12035" max="12035" width="18.109375" style="5" customWidth="1"/>
    <col min="12036" max="12036" width="16.109375" style="5" customWidth="1"/>
    <col min="12037" max="12037" width="5" style="5" customWidth="1"/>
    <col min="12038" max="12038" width="2.77734375" style="5" customWidth="1"/>
    <col min="12039" max="12039" width="7" style="5" customWidth="1"/>
    <col min="12040" max="12040" width="8" style="5" customWidth="1"/>
    <col min="12041" max="12041" width="7" style="5" customWidth="1"/>
    <col min="12042" max="12042" width="8" style="5" customWidth="1"/>
    <col min="12043" max="12043" width="6.6640625" style="5" customWidth="1"/>
    <col min="12044" max="12044" width="7.77734375" style="5" customWidth="1"/>
    <col min="12045" max="12045" width="6.6640625" style="5" customWidth="1"/>
    <col min="12046" max="12046" width="7.77734375" style="5" customWidth="1"/>
    <col min="12047" max="12047" width="6.6640625" style="5" customWidth="1"/>
    <col min="12048" max="12288" width="8.88671875" style="5"/>
    <col min="12289" max="12289" width="0.5546875" style="5" customWidth="1"/>
    <col min="12290" max="12290" width="5.5546875" style="5" customWidth="1"/>
    <col min="12291" max="12291" width="18.109375" style="5" customWidth="1"/>
    <col min="12292" max="12292" width="16.109375" style="5" customWidth="1"/>
    <col min="12293" max="12293" width="5" style="5" customWidth="1"/>
    <col min="12294" max="12294" width="2.77734375" style="5" customWidth="1"/>
    <col min="12295" max="12295" width="7" style="5" customWidth="1"/>
    <col min="12296" max="12296" width="8" style="5" customWidth="1"/>
    <col min="12297" max="12297" width="7" style="5" customWidth="1"/>
    <col min="12298" max="12298" width="8" style="5" customWidth="1"/>
    <col min="12299" max="12299" width="6.6640625" style="5" customWidth="1"/>
    <col min="12300" max="12300" width="7.77734375" style="5" customWidth="1"/>
    <col min="12301" max="12301" width="6.6640625" style="5" customWidth="1"/>
    <col min="12302" max="12302" width="7.77734375" style="5" customWidth="1"/>
    <col min="12303" max="12303" width="6.6640625" style="5" customWidth="1"/>
    <col min="12304" max="12544" width="8.88671875" style="5"/>
    <col min="12545" max="12545" width="0.5546875" style="5" customWidth="1"/>
    <col min="12546" max="12546" width="5.5546875" style="5" customWidth="1"/>
    <col min="12547" max="12547" width="18.109375" style="5" customWidth="1"/>
    <col min="12548" max="12548" width="16.109375" style="5" customWidth="1"/>
    <col min="12549" max="12549" width="5" style="5" customWidth="1"/>
    <col min="12550" max="12550" width="2.77734375" style="5" customWidth="1"/>
    <col min="12551" max="12551" width="7" style="5" customWidth="1"/>
    <col min="12552" max="12552" width="8" style="5" customWidth="1"/>
    <col min="12553" max="12553" width="7" style="5" customWidth="1"/>
    <col min="12554" max="12554" width="8" style="5" customWidth="1"/>
    <col min="12555" max="12555" width="6.6640625" style="5" customWidth="1"/>
    <col min="12556" max="12556" width="7.77734375" style="5" customWidth="1"/>
    <col min="12557" max="12557" width="6.6640625" style="5" customWidth="1"/>
    <col min="12558" max="12558" width="7.77734375" style="5" customWidth="1"/>
    <col min="12559" max="12559" width="6.6640625" style="5" customWidth="1"/>
    <col min="12560" max="12800" width="8.88671875" style="5"/>
    <col min="12801" max="12801" width="0.5546875" style="5" customWidth="1"/>
    <col min="12802" max="12802" width="5.5546875" style="5" customWidth="1"/>
    <col min="12803" max="12803" width="18.109375" style="5" customWidth="1"/>
    <col min="12804" max="12804" width="16.109375" style="5" customWidth="1"/>
    <col min="12805" max="12805" width="5" style="5" customWidth="1"/>
    <col min="12806" max="12806" width="2.77734375" style="5" customWidth="1"/>
    <col min="12807" max="12807" width="7" style="5" customWidth="1"/>
    <col min="12808" max="12808" width="8" style="5" customWidth="1"/>
    <col min="12809" max="12809" width="7" style="5" customWidth="1"/>
    <col min="12810" max="12810" width="8" style="5" customWidth="1"/>
    <col min="12811" max="12811" width="6.6640625" style="5" customWidth="1"/>
    <col min="12812" max="12812" width="7.77734375" style="5" customWidth="1"/>
    <col min="12813" max="12813" width="6.6640625" style="5" customWidth="1"/>
    <col min="12814" max="12814" width="7.77734375" style="5" customWidth="1"/>
    <col min="12815" max="12815" width="6.6640625" style="5" customWidth="1"/>
    <col min="12816" max="13056" width="8.88671875" style="5"/>
    <col min="13057" max="13057" width="0.5546875" style="5" customWidth="1"/>
    <col min="13058" max="13058" width="5.5546875" style="5" customWidth="1"/>
    <col min="13059" max="13059" width="18.109375" style="5" customWidth="1"/>
    <col min="13060" max="13060" width="16.109375" style="5" customWidth="1"/>
    <col min="13061" max="13061" width="5" style="5" customWidth="1"/>
    <col min="13062" max="13062" width="2.77734375" style="5" customWidth="1"/>
    <col min="13063" max="13063" width="7" style="5" customWidth="1"/>
    <col min="13064" max="13064" width="8" style="5" customWidth="1"/>
    <col min="13065" max="13065" width="7" style="5" customWidth="1"/>
    <col min="13066" max="13066" width="8" style="5" customWidth="1"/>
    <col min="13067" max="13067" width="6.6640625" style="5" customWidth="1"/>
    <col min="13068" max="13068" width="7.77734375" style="5" customWidth="1"/>
    <col min="13069" max="13069" width="6.6640625" style="5" customWidth="1"/>
    <col min="13070" max="13070" width="7.77734375" style="5" customWidth="1"/>
    <col min="13071" max="13071" width="6.6640625" style="5" customWidth="1"/>
    <col min="13072" max="13312" width="8.88671875" style="5"/>
    <col min="13313" max="13313" width="0.5546875" style="5" customWidth="1"/>
    <col min="13314" max="13314" width="5.5546875" style="5" customWidth="1"/>
    <col min="13315" max="13315" width="18.109375" style="5" customWidth="1"/>
    <col min="13316" max="13316" width="16.109375" style="5" customWidth="1"/>
    <col min="13317" max="13317" width="5" style="5" customWidth="1"/>
    <col min="13318" max="13318" width="2.77734375" style="5" customWidth="1"/>
    <col min="13319" max="13319" width="7" style="5" customWidth="1"/>
    <col min="13320" max="13320" width="8" style="5" customWidth="1"/>
    <col min="13321" max="13321" width="7" style="5" customWidth="1"/>
    <col min="13322" max="13322" width="8" style="5" customWidth="1"/>
    <col min="13323" max="13323" width="6.6640625" style="5" customWidth="1"/>
    <col min="13324" max="13324" width="7.77734375" style="5" customWidth="1"/>
    <col min="13325" max="13325" width="6.6640625" style="5" customWidth="1"/>
    <col min="13326" max="13326" width="7.77734375" style="5" customWidth="1"/>
    <col min="13327" max="13327" width="6.6640625" style="5" customWidth="1"/>
    <col min="13328" max="13568" width="8.88671875" style="5"/>
    <col min="13569" max="13569" width="0.5546875" style="5" customWidth="1"/>
    <col min="13570" max="13570" width="5.5546875" style="5" customWidth="1"/>
    <col min="13571" max="13571" width="18.109375" style="5" customWidth="1"/>
    <col min="13572" max="13572" width="16.109375" style="5" customWidth="1"/>
    <col min="13573" max="13573" width="5" style="5" customWidth="1"/>
    <col min="13574" max="13574" width="2.77734375" style="5" customWidth="1"/>
    <col min="13575" max="13575" width="7" style="5" customWidth="1"/>
    <col min="13576" max="13576" width="8" style="5" customWidth="1"/>
    <col min="13577" max="13577" width="7" style="5" customWidth="1"/>
    <col min="13578" max="13578" width="8" style="5" customWidth="1"/>
    <col min="13579" max="13579" width="6.6640625" style="5" customWidth="1"/>
    <col min="13580" max="13580" width="7.77734375" style="5" customWidth="1"/>
    <col min="13581" max="13581" width="6.6640625" style="5" customWidth="1"/>
    <col min="13582" max="13582" width="7.77734375" style="5" customWidth="1"/>
    <col min="13583" max="13583" width="6.6640625" style="5" customWidth="1"/>
    <col min="13584" max="13824" width="8.88671875" style="5"/>
    <col min="13825" max="13825" width="0.5546875" style="5" customWidth="1"/>
    <col min="13826" max="13826" width="5.5546875" style="5" customWidth="1"/>
    <col min="13827" max="13827" width="18.109375" style="5" customWidth="1"/>
    <col min="13828" max="13828" width="16.109375" style="5" customWidth="1"/>
    <col min="13829" max="13829" width="5" style="5" customWidth="1"/>
    <col min="13830" max="13830" width="2.77734375" style="5" customWidth="1"/>
    <col min="13831" max="13831" width="7" style="5" customWidth="1"/>
    <col min="13832" max="13832" width="8" style="5" customWidth="1"/>
    <col min="13833" max="13833" width="7" style="5" customWidth="1"/>
    <col min="13834" max="13834" width="8" style="5" customWidth="1"/>
    <col min="13835" max="13835" width="6.6640625" style="5" customWidth="1"/>
    <col min="13836" max="13836" width="7.77734375" style="5" customWidth="1"/>
    <col min="13837" max="13837" width="6.6640625" style="5" customWidth="1"/>
    <col min="13838" max="13838" width="7.77734375" style="5" customWidth="1"/>
    <col min="13839" max="13839" width="6.6640625" style="5" customWidth="1"/>
    <col min="13840" max="14080" width="8.88671875" style="5"/>
    <col min="14081" max="14081" width="0.5546875" style="5" customWidth="1"/>
    <col min="14082" max="14082" width="5.5546875" style="5" customWidth="1"/>
    <col min="14083" max="14083" width="18.109375" style="5" customWidth="1"/>
    <col min="14084" max="14084" width="16.109375" style="5" customWidth="1"/>
    <col min="14085" max="14085" width="5" style="5" customWidth="1"/>
    <col min="14086" max="14086" width="2.77734375" style="5" customWidth="1"/>
    <col min="14087" max="14087" width="7" style="5" customWidth="1"/>
    <col min="14088" max="14088" width="8" style="5" customWidth="1"/>
    <col min="14089" max="14089" width="7" style="5" customWidth="1"/>
    <col min="14090" max="14090" width="8" style="5" customWidth="1"/>
    <col min="14091" max="14091" width="6.6640625" style="5" customWidth="1"/>
    <col min="14092" max="14092" width="7.77734375" style="5" customWidth="1"/>
    <col min="14093" max="14093" width="6.6640625" style="5" customWidth="1"/>
    <col min="14094" max="14094" width="7.77734375" style="5" customWidth="1"/>
    <col min="14095" max="14095" width="6.6640625" style="5" customWidth="1"/>
    <col min="14096" max="14336" width="8.88671875" style="5"/>
    <col min="14337" max="14337" width="0.5546875" style="5" customWidth="1"/>
    <col min="14338" max="14338" width="5.5546875" style="5" customWidth="1"/>
    <col min="14339" max="14339" width="18.109375" style="5" customWidth="1"/>
    <col min="14340" max="14340" width="16.109375" style="5" customWidth="1"/>
    <col min="14341" max="14341" width="5" style="5" customWidth="1"/>
    <col min="14342" max="14342" width="2.77734375" style="5" customWidth="1"/>
    <col min="14343" max="14343" width="7" style="5" customWidth="1"/>
    <col min="14344" max="14344" width="8" style="5" customWidth="1"/>
    <col min="14345" max="14345" width="7" style="5" customWidth="1"/>
    <col min="14346" max="14346" width="8" style="5" customWidth="1"/>
    <col min="14347" max="14347" width="6.6640625" style="5" customWidth="1"/>
    <col min="14348" max="14348" width="7.77734375" style="5" customWidth="1"/>
    <col min="14349" max="14349" width="6.6640625" style="5" customWidth="1"/>
    <col min="14350" max="14350" width="7.77734375" style="5" customWidth="1"/>
    <col min="14351" max="14351" width="6.6640625" style="5" customWidth="1"/>
    <col min="14352" max="14592" width="8.88671875" style="5"/>
    <col min="14593" max="14593" width="0.5546875" style="5" customWidth="1"/>
    <col min="14594" max="14594" width="5.5546875" style="5" customWidth="1"/>
    <col min="14595" max="14595" width="18.109375" style="5" customWidth="1"/>
    <col min="14596" max="14596" width="16.109375" style="5" customWidth="1"/>
    <col min="14597" max="14597" width="5" style="5" customWidth="1"/>
    <col min="14598" max="14598" width="2.77734375" style="5" customWidth="1"/>
    <col min="14599" max="14599" width="7" style="5" customWidth="1"/>
    <col min="14600" max="14600" width="8" style="5" customWidth="1"/>
    <col min="14601" max="14601" width="7" style="5" customWidth="1"/>
    <col min="14602" max="14602" width="8" style="5" customWidth="1"/>
    <col min="14603" max="14603" width="6.6640625" style="5" customWidth="1"/>
    <col min="14604" max="14604" width="7.77734375" style="5" customWidth="1"/>
    <col min="14605" max="14605" width="6.6640625" style="5" customWidth="1"/>
    <col min="14606" max="14606" width="7.77734375" style="5" customWidth="1"/>
    <col min="14607" max="14607" width="6.6640625" style="5" customWidth="1"/>
    <col min="14608" max="14848" width="8.88671875" style="5"/>
    <col min="14849" max="14849" width="0.5546875" style="5" customWidth="1"/>
    <col min="14850" max="14850" width="5.5546875" style="5" customWidth="1"/>
    <col min="14851" max="14851" width="18.109375" style="5" customWidth="1"/>
    <col min="14852" max="14852" width="16.109375" style="5" customWidth="1"/>
    <col min="14853" max="14853" width="5" style="5" customWidth="1"/>
    <col min="14854" max="14854" width="2.77734375" style="5" customWidth="1"/>
    <col min="14855" max="14855" width="7" style="5" customWidth="1"/>
    <col min="14856" max="14856" width="8" style="5" customWidth="1"/>
    <col min="14857" max="14857" width="7" style="5" customWidth="1"/>
    <col min="14858" max="14858" width="8" style="5" customWidth="1"/>
    <col min="14859" max="14859" width="6.6640625" style="5" customWidth="1"/>
    <col min="14860" max="14860" width="7.77734375" style="5" customWidth="1"/>
    <col min="14861" max="14861" width="6.6640625" style="5" customWidth="1"/>
    <col min="14862" max="14862" width="7.77734375" style="5" customWidth="1"/>
    <col min="14863" max="14863" width="6.6640625" style="5" customWidth="1"/>
    <col min="14864" max="15104" width="8.88671875" style="5"/>
    <col min="15105" max="15105" width="0.5546875" style="5" customWidth="1"/>
    <col min="15106" max="15106" width="5.5546875" style="5" customWidth="1"/>
    <col min="15107" max="15107" width="18.109375" style="5" customWidth="1"/>
    <col min="15108" max="15108" width="16.109375" style="5" customWidth="1"/>
    <col min="15109" max="15109" width="5" style="5" customWidth="1"/>
    <col min="15110" max="15110" width="2.77734375" style="5" customWidth="1"/>
    <col min="15111" max="15111" width="7" style="5" customWidth="1"/>
    <col min="15112" max="15112" width="8" style="5" customWidth="1"/>
    <col min="15113" max="15113" width="7" style="5" customWidth="1"/>
    <col min="15114" max="15114" width="8" style="5" customWidth="1"/>
    <col min="15115" max="15115" width="6.6640625" style="5" customWidth="1"/>
    <col min="15116" max="15116" width="7.77734375" style="5" customWidth="1"/>
    <col min="15117" max="15117" width="6.6640625" style="5" customWidth="1"/>
    <col min="15118" max="15118" width="7.77734375" style="5" customWidth="1"/>
    <col min="15119" max="15119" width="6.6640625" style="5" customWidth="1"/>
    <col min="15120" max="15360" width="8.88671875" style="5"/>
    <col min="15361" max="15361" width="0.5546875" style="5" customWidth="1"/>
    <col min="15362" max="15362" width="5.5546875" style="5" customWidth="1"/>
    <col min="15363" max="15363" width="18.109375" style="5" customWidth="1"/>
    <col min="15364" max="15364" width="16.109375" style="5" customWidth="1"/>
    <col min="15365" max="15365" width="5" style="5" customWidth="1"/>
    <col min="15366" max="15366" width="2.77734375" style="5" customWidth="1"/>
    <col min="15367" max="15367" width="7" style="5" customWidth="1"/>
    <col min="15368" max="15368" width="8" style="5" customWidth="1"/>
    <col min="15369" max="15369" width="7" style="5" customWidth="1"/>
    <col min="15370" max="15370" width="8" style="5" customWidth="1"/>
    <col min="15371" max="15371" width="6.6640625" style="5" customWidth="1"/>
    <col min="15372" max="15372" width="7.77734375" style="5" customWidth="1"/>
    <col min="15373" max="15373" width="6.6640625" style="5" customWidth="1"/>
    <col min="15374" max="15374" width="7.77734375" style="5" customWidth="1"/>
    <col min="15375" max="15375" width="6.6640625" style="5" customWidth="1"/>
    <col min="15376" max="15616" width="8.88671875" style="5"/>
    <col min="15617" max="15617" width="0.5546875" style="5" customWidth="1"/>
    <col min="15618" max="15618" width="5.5546875" style="5" customWidth="1"/>
    <col min="15619" max="15619" width="18.109375" style="5" customWidth="1"/>
    <col min="15620" max="15620" width="16.109375" style="5" customWidth="1"/>
    <col min="15621" max="15621" width="5" style="5" customWidth="1"/>
    <col min="15622" max="15622" width="2.77734375" style="5" customWidth="1"/>
    <col min="15623" max="15623" width="7" style="5" customWidth="1"/>
    <col min="15624" max="15624" width="8" style="5" customWidth="1"/>
    <col min="15625" max="15625" width="7" style="5" customWidth="1"/>
    <col min="15626" max="15626" width="8" style="5" customWidth="1"/>
    <col min="15627" max="15627" width="6.6640625" style="5" customWidth="1"/>
    <col min="15628" max="15628" width="7.77734375" style="5" customWidth="1"/>
    <col min="15629" max="15629" width="6.6640625" style="5" customWidth="1"/>
    <col min="15630" max="15630" width="7.77734375" style="5" customWidth="1"/>
    <col min="15631" max="15631" width="6.6640625" style="5" customWidth="1"/>
    <col min="15632" max="15872" width="8.88671875" style="5"/>
    <col min="15873" max="15873" width="0.5546875" style="5" customWidth="1"/>
    <col min="15874" max="15874" width="5.5546875" style="5" customWidth="1"/>
    <col min="15875" max="15875" width="18.109375" style="5" customWidth="1"/>
    <col min="15876" max="15876" width="16.109375" style="5" customWidth="1"/>
    <col min="15877" max="15877" width="5" style="5" customWidth="1"/>
    <col min="15878" max="15878" width="2.77734375" style="5" customWidth="1"/>
    <col min="15879" max="15879" width="7" style="5" customWidth="1"/>
    <col min="15880" max="15880" width="8" style="5" customWidth="1"/>
    <col min="15881" max="15881" width="7" style="5" customWidth="1"/>
    <col min="15882" max="15882" width="8" style="5" customWidth="1"/>
    <col min="15883" max="15883" width="6.6640625" style="5" customWidth="1"/>
    <col min="15884" max="15884" width="7.77734375" style="5" customWidth="1"/>
    <col min="15885" max="15885" width="6.6640625" style="5" customWidth="1"/>
    <col min="15886" max="15886" width="7.77734375" style="5" customWidth="1"/>
    <col min="15887" max="15887" width="6.6640625" style="5" customWidth="1"/>
    <col min="15888" max="16128" width="8.88671875" style="5"/>
    <col min="16129" max="16129" width="0.5546875" style="5" customWidth="1"/>
    <col min="16130" max="16130" width="5.5546875" style="5" customWidth="1"/>
    <col min="16131" max="16131" width="18.109375" style="5" customWidth="1"/>
    <col min="16132" max="16132" width="16.109375" style="5" customWidth="1"/>
    <col min="16133" max="16133" width="5" style="5" customWidth="1"/>
    <col min="16134" max="16134" width="2.77734375" style="5" customWidth="1"/>
    <col min="16135" max="16135" width="7" style="5" customWidth="1"/>
    <col min="16136" max="16136" width="8" style="5" customWidth="1"/>
    <col min="16137" max="16137" width="7" style="5" customWidth="1"/>
    <col min="16138" max="16138" width="8" style="5" customWidth="1"/>
    <col min="16139" max="16139" width="6.6640625" style="5" customWidth="1"/>
    <col min="16140" max="16140" width="7.77734375" style="5" customWidth="1"/>
    <col min="16141" max="16141" width="6.6640625" style="5" customWidth="1"/>
    <col min="16142" max="16142" width="7.77734375" style="5" customWidth="1"/>
    <col min="16143" max="16143" width="6.6640625" style="5" customWidth="1"/>
    <col min="16144" max="16384" width="8.88671875" style="5"/>
  </cols>
  <sheetData>
    <row r="1" spans="2:15" ht="24.95" customHeight="1" x14ac:dyDescent="0.2">
      <c r="B1" s="166" t="s">
        <v>144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2:15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</row>
    <row r="3" spans="2:15" ht="15.4" customHeight="1" x14ac:dyDescent="0.2">
      <c r="B3" s="172" t="s">
        <v>138</v>
      </c>
      <c r="C3" s="174" t="s">
        <v>94</v>
      </c>
      <c r="D3" s="174" t="s">
        <v>95</v>
      </c>
      <c r="E3" s="174" t="s">
        <v>96</v>
      </c>
      <c r="F3" s="174" t="s">
        <v>97</v>
      </c>
      <c r="G3" s="176" t="s">
        <v>98</v>
      </c>
      <c r="H3" s="177"/>
      <c r="I3" s="176" t="s">
        <v>99</v>
      </c>
      <c r="J3" s="177"/>
      <c r="K3" s="176" t="s">
        <v>100</v>
      </c>
      <c r="L3" s="177"/>
      <c r="M3" s="176" t="s">
        <v>101</v>
      </c>
      <c r="N3" s="177"/>
      <c r="O3" s="170" t="s">
        <v>102</v>
      </c>
    </row>
    <row r="4" spans="2:15" ht="22.35" customHeight="1" x14ac:dyDescent="0.2">
      <c r="B4" s="173"/>
      <c r="C4" s="175"/>
      <c r="D4" s="175"/>
      <c r="E4" s="175"/>
      <c r="F4" s="175"/>
      <c r="G4" s="36" t="s">
        <v>125</v>
      </c>
      <c r="H4" s="37" t="s">
        <v>126</v>
      </c>
      <c r="I4" s="36" t="s">
        <v>125</v>
      </c>
      <c r="J4" s="37" t="s">
        <v>126</v>
      </c>
      <c r="K4" s="36" t="s">
        <v>125</v>
      </c>
      <c r="L4" s="37" t="s">
        <v>126</v>
      </c>
      <c r="M4" s="36" t="s">
        <v>125</v>
      </c>
      <c r="N4" s="37" t="s">
        <v>126</v>
      </c>
      <c r="O4" s="171"/>
    </row>
    <row r="5" spans="2:15" ht="22.35" customHeight="1" x14ac:dyDescent="0.2">
      <c r="B5" s="51" t="s">
        <v>143</v>
      </c>
      <c r="C5" s="39" t="s">
        <v>131</v>
      </c>
      <c r="D5" s="39" t="s">
        <v>132</v>
      </c>
      <c r="E5" s="18"/>
      <c r="F5" s="40" t="s">
        <v>129</v>
      </c>
      <c r="G5" s="41"/>
      <c r="H5" s="42">
        <f>J5+L5+N5</f>
        <v>581</v>
      </c>
      <c r="I5" s="41"/>
      <c r="J5" s="42">
        <f>TRUNC(J6)</f>
        <v>549</v>
      </c>
      <c r="K5" s="41"/>
      <c r="L5" s="42">
        <f>TRUNC(L6)</f>
        <v>32</v>
      </c>
      <c r="M5" s="41"/>
      <c r="N5" s="19">
        <f>TRUNC(N6)</f>
        <v>0</v>
      </c>
      <c r="O5" s="43" t="s">
        <v>9</v>
      </c>
    </row>
    <row r="6" spans="2:15" ht="22.35" customHeight="1" x14ac:dyDescent="0.2">
      <c r="B6" s="52" t="s">
        <v>9</v>
      </c>
      <c r="C6" s="21" t="s">
        <v>145</v>
      </c>
      <c r="D6" s="21" t="s">
        <v>146</v>
      </c>
      <c r="E6" s="18">
        <v>1</v>
      </c>
      <c r="F6" s="32" t="s">
        <v>129</v>
      </c>
      <c r="G6" s="41">
        <f>I6+K6+M6</f>
        <v>581</v>
      </c>
      <c r="H6" s="53">
        <f>J6+L6+N6</f>
        <v>581</v>
      </c>
      <c r="I6" s="44" t="str">
        <f>[20]단가산출총괄표!G4</f>
        <v>549</v>
      </c>
      <c r="J6" s="53">
        <f t="shared" ref="J6:J25" si="0">TRUNC(E6*I6,1)</f>
        <v>549</v>
      </c>
      <c r="K6" s="44" t="str">
        <f>[20]단가산출총괄표!H4</f>
        <v>32</v>
      </c>
      <c r="L6" s="53">
        <f t="shared" ref="L6:L25" si="1">TRUNC(E6*K6,1)</f>
        <v>32</v>
      </c>
      <c r="M6" s="44">
        <f>[20]단가산출총괄표!I4</f>
        <v>0</v>
      </c>
      <c r="N6" s="53">
        <f t="shared" ref="N6:N25" si="2">TRUNC(E6*M6,1)</f>
        <v>0</v>
      </c>
      <c r="O6" s="20" t="s">
        <v>147</v>
      </c>
    </row>
    <row r="7" spans="2:15" ht="22.35" customHeight="1" x14ac:dyDescent="0.2">
      <c r="B7" s="52" t="s">
        <v>9</v>
      </c>
      <c r="C7" s="21" t="s">
        <v>9</v>
      </c>
      <c r="D7" s="21" t="s">
        <v>9</v>
      </c>
      <c r="E7" s="18"/>
      <c r="F7" s="32" t="s">
        <v>9</v>
      </c>
      <c r="G7" s="41"/>
      <c r="H7" s="18"/>
      <c r="I7" s="41"/>
      <c r="J7" s="19">
        <f t="shared" si="0"/>
        <v>0</v>
      </c>
      <c r="K7" s="41"/>
      <c r="L7" s="19">
        <f t="shared" si="1"/>
        <v>0</v>
      </c>
      <c r="M7" s="41"/>
      <c r="N7" s="19">
        <f t="shared" si="2"/>
        <v>0</v>
      </c>
      <c r="O7" s="20" t="s">
        <v>9</v>
      </c>
    </row>
    <row r="8" spans="2:15" ht="22.35" customHeight="1" x14ac:dyDescent="0.2">
      <c r="B8" s="51"/>
      <c r="C8" s="21"/>
      <c r="D8" s="21" t="s">
        <v>9</v>
      </c>
      <c r="E8" s="18"/>
      <c r="F8" s="32" t="s">
        <v>9</v>
      </c>
      <c r="G8" s="41"/>
      <c r="H8" s="18"/>
      <c r="I8" s="41"/>
      <c r="J8" s="19">
        <f t="shared" si="0"/>
        <v>0</v>
      </c>
      <c r="K8" s="41"/>
      <c r="L8" s="19">
        <f t="shared" si="1"/>
        <v>0</v>
      </c>
      <c r="M8" s="41"/>
      <c r="N8" s="19">
        <f t="shared" si="2"/>
        <v>0</v>
      </c>
      <c r="O8" s="20" t="s">
        <v>9</v>
      </c>
    </row>
    <row r="9" spans="2:15" ht="22.35" customHeight="1" x14ac:dyDescent="0.2">
      <c r="B9" s="52" t="s">
        <v>9</v>
      </c>
      <c r="C9" s="21" t="s">
        <v>9</v>
      </c>
      <c r="D9" s="21" t="s">
        <v>9</v>
      </c>
      <c r="E9" s="18"/>
      <c r="F9" s="32" t="s">
        <v>9</v>
      </c>
      <c r="G9" s="41"/>
      <c r="H9" s="18"/>
      <c r="I9" s="41"/>
      <c r="J9" s="19">
        <f t="shared" si="0"/>
        <v>0</v>
      </c>
      <c r="K9" s="41"/>
      <c r="L9" s="19">
        <f t="shared" si="1"/>
        <v>0</v>
      </c>
      <c r="M9" s="41"/>
      <c r="N9" s="19">
        <f t="shared" si="2"/>
        <v>0</v>
      </c>
      <c r="O9" s="20" t="s">
        <v>9</v>
      </c>
    </row>
    <row r="10" spans="2:15" ht="22.35" customHeight="1" x14ac:dyDescent="0.2">
      <c r="B10" s="52" t="s">
        <v>9</v>
      </c>
      <c r="C10" s="21" t="s">
        <v>9</v>
      </c>
      <c r="D10" s="21" t="s">
        <v>9</v>
      </c>
      <c r="E10" s="18"/>
      <c r="F10" s="32" t="s">
        <v>9</v>
      </c>
      <c r="G10" s="41"/>
      <c r="H10" s="18"/>
      <c r="I10" s="41"/>
      <c r="J10" s="19">
        <f t="shared" si="0"/>
        <v>0</v>
      </c>
      <c r="K10" s="41"/>
      <c r="L10" s="19">
        <f t="shared" si="1"/>
        <v>0</v>
      </c>
      <c r="M10" s="41"/>
      <c r="N10" s="19">
        <f t="shared" si="2"/>
        <v>0</v>
      </c>
      <c r="O10" s="20" t="s">
        <v>9</v>
      </c>
    </row>
    <row r="11" spans="2:15" ht="22.35" customHeight="1" x14ac:dyDescent="0.2">
      <c r="B11" s="52" t="s">
        <v>9</v>
      </c>
      <c r="C11" s="21" t="s">
        <v>9</v>
      </c>
      <c r="D11" s="21" t="s">
        <v>9</v>
      </c>
      <c r="E11" s="18"/>
      <c r="F11" s="32" t="s">
        <v>9</v>
      </c>
      <c r="G11" s="41"/>
      <c r="H11" s="18"/>
      <c r="I11" s="41"/>
      <c r="J11" s="19">
        <f t="shared" si="0"/>
        <v>0</v>
      </c>
      <c r="K11" s="41"/>
      <c r="L11" s="19">
        <f t="shared" si="1"/>
        <v>0</v>
      </c>
      <c r="M11" s="41"/>
      <c r="N11" s="19">
        <f t="shared" si="2"/>
        <v>0</v>
      </c>
      <c r="O11" s="20" t="s">
        <v>9</v>
      </c>
    </row>
    <row r="12" spans="2:15" ht="22.35" customHeight="1" x14ac:dyDescent="0.2">
      <c r="B12" s="52" t="s">
        <v>9</v>
      </c>
      <c r="C12" s="21" t="s">
        <v>9</v>
      </c>
      <c r="D12" s="21" t="s">
        <v>9</v>
      </c>
      <c r="E12" s="18"/>
      <c r="F12" s="32" t="s">
        <v>9</v>
      </c>
      <c r="G12" s="41"/>
      <c r="H12" s="18"/>
      <c r="I12" s="41"/>
      <c r="J12" s="19">
        <f t="shared" si="0"/>
        <v>0</v>
      </c>
      <c r="K12" s="41"/>
      <c r="L12" s="19">
        <f t="shared" si="1"/>
        <v>0</v>
      </c>
      <c r="M12" s="41"/>
      <c r="N12" s="19">
        <f t="shared" si="2"/>
        <v>0</v>
      </c>
      <c r="O12" s="20" t="s">
        <v>9</v>
      </c>
    </row>
    <row r="13" spans="2:15" ht="22.35" customHeight="1" x14ac:dyDescent="0.2">
      <c r="B13" s="52" t="s">
        <v>9</v>
      </c>
      <c r="C13" s="21" t="s">
        <v>9</v>
      </c>
      <c r="D13" s="21" t="s">
        <v>9</v>
      </c>
      <c r="E13" s="18"/>
      <c r="F13" s="32" t="s">
        <v>9</v>
      </c>
      <c r="G13" s="41"/>
      <c r="H13" s="18"/>
      <c r="I13" s="41"/>
      <c r="J13" s="19">
        <f t="shared" si="0"/>
        <v>0</v>
      </c>
      <c r="K13" s="41"/>
      <c r="L13" s="19">
        <f t="shared" si="1"/>
        <v>0</v>
      </c>
      <c r="M13" s="41"/>
      <c r="N13" s="19">
        <f t="shared" si="2"/>
        <v>0</v>
      </c>
      <c r="O13" s="20" t="s">
        <v>9</v>
      </c>
    </row>
    <row r="14" spans="2:15" ht="22.35" customHeight="1" x14ac:dyDescent="0.2">
      <c r="B14" s="52" t="s">
        <v>9</v>
      </c>
      <c r="C14" s="21" t="s">
        <v>9</v>
      </c>
      <c r="D14" s="21" t="s">
        <v>9</v>
      </c>
      <c r="E14" s="18"/>
      <c r="F14" s="32" t="s">
        <v>9</v>
      </c>
      <c r="G14" s="41"/>
      <c r="H14" s="18"/>
      <c r="I14" s="41"/>
      <c r="J14" s="19">
        <f t="shared" si="0"/>
        <v>0</v>
      </c>
      <c r="K14" s="41"/>
      <c r="L14" s="19">
        <f t="shared" si="1"/>
        <v>0</v>
      </c>
      <c r="M14" s="41"/>
      <c r="N14" s="19">
        <f t="shared" si="2"/>
        <v>0</v>
      </c>
      <c r="O14" s="20" t="s">
        <v>9</v>
      </c>
    </row>
    <row r="15" spans="2:15" ht="22.35" customHeight="1" x14ac:dyDescent="0.2">
      <c r="B15" s="52" t="s">
        <v>9</v>
      </c>
      <c r="C15" s="21" t="s">
        <v>9</v>
      </c>
      <c r="D15" s="21" t="s">
        <v>9</v>
      </c>
      <c r="E15" s="18"/>
      <c r="F15" s="32" t="s">
        <v>9</v>
      </c>
      <c r="G15" s="41"/>
      <c r="H15" s="18"/>
      <c r="I15" s="41"/>
      <c r="J15" s="19">
        <f t="shared" si="0"/>
        <v>0</v>
      </c>
      <c r="K15" s="41"/>
      <c r="L15" s="19">
        <f t="shared" si="1"/>
        <v>0</v>
      </c>
      <c r="M15" s="41"/>
      <c r="N15" s="19">
        <f t="shared" si="2"/>
        <v>0</v>
      </c>
      <c r="O15" s="20" t="s">
        <v>9</v>
      </c>
    </row>
    <row r="16" spans="2:15" ht="22.35" customHeight="1" x14ac:dyDescent="0.2">
      <c r="B16" s="52" t="s">
        <v>9</v>
      </c>
      <c r="C16" s="21" t="s">
        <v>9</v>
      </c>
      <c r="D16" s="21" t="s">
        <v>9</v>
      </c>
      <c r="E16" s="18"/>
      <c r="F16" s="32" t="s">
        <v>9</v>
      </c>
      <c r="G16" s="41"/>
      <c r="H16" s="18"/>
      <c r="I16" s="41"/>
      <c r="J16" s="19">
        <f t="shared" si="0"/>
        <v>0</v>
      </c>
      <c r="K16" s="41"/>
      <c r="L16" s="19">
        <f t="shared" si="1"/>
        <v>0</v>
      </c>
      <c r="M16" s="41"/>
      <c r="N16" s="19">
        <f t="shared" si="2"/>
        <v>0</v>
      </c>
      <c r="O16" s="20" t="s">
        <v>9</v>
      </c>
    </row>
    <row r="17" spans="2:15" ht="22.35" customHeight="1" x14ac:dyDescent="0.2">
      <c r="B17" s="52" t="s">
        <v>9</v>
      </c>
      <c r="C17" s="21" t="s">
        <v>9</v>
      </c>
      <c r="D17" s="21" t="s">
        <v>9</v>
      </c>
      <c r="E17" s="18"/>
      <c r="F17" s="32" t="s">
        <v>9</v>
      </c>
      <c r="G17" s="41"/>
      <c r="H17" s="18"/>
      <c r="I17" s="41"/>
      <c r="J17" s="19">
        <f t="shared" si="0"/>
        <v>0</v>
      </c>
      <c r="K17" s="41"/>
      <c r="L17" s="19">
        <f t="shared" si="1"/>
        <v>0</v>
      </c>
      <c r="M17" s="41"/>
      <c r="N17" s="19">
        <f t="shared" si="2"/>
        <v>0</v>
      </c>
      <c r="O17" s="20" t="s">
        <v>9</v>
      </c>
    </row>
    <row r="18" spans="2:15" ht="22.35" customHeight="1" x14ac:dyDescent="0.2">
      <c r="B18" s="52" t="s">
        <v>9</v>
      </c>
      <c r="C18" s="21" t="s">
        <v>9</v>
      </c>
      <c r="D18" s="21" t="s">
        <v>9</v>
      </c>
      <c r="E18" s="18"/>
      <c r="F18" s="32" t="s">
        <v>9</v>
      </c>
      <c r="G18" s="41"/>
      <c r="H18" s="18"/>
      <c r="I18" s="41"/>
      <c r="J18" s="19">
        <f t="shared" si="0"/>
        <v>0</v>
      </c>
      <c r="K18" s="41"/>
      <c r="L18" s="19">
        <f t="shared" si="1"/>
        <v>0</v>
      </c>
      <c r="M18" s="41"/>
      <c r="N18" s="19">
        <f t="shared" si="2"/>
        <v>0</v>
      </c>
      <c r="O18" s="20" t="s">
        <v>9</v>
      </c>
    </row>
    <row r="19" spans="2:15" ht="22.35" customHeight="1" x14ac:dyDescent="0.2">
      <c r="B19" s="52" t="s">
        <v>9</v>
      </c>
      <c r="C19" s="21" t="s">
        <v>9</v>
      </c>
      <c r="D19" s="21" t="s">
        <v>9</v>
      </c>
      <c r="E19" s="18"/>
      <c r="F19" s="32" t="s">
        <v>9</v>
      </c>
      <c r="G19" s="41"/>
      <c r="H19" s="18"/>
      <c r="I19" s="41"/>
      <c r="J19" s="19">
        <f t="shared" si="0"/>
        <v>0</v>
      </c>
      <c r="K19" s="41"/>
      <c r="L19" s="19">
        <f t="shared" si="1"/>
        <v>0</v>
      </c>
      <c r="M19" s="41"/>
      <c r="N19" s="19">
        <f t="shared" si="2"/>
        <v>0</v>
      </c>
      <c r="O19" s="20" t="s">
        <v>9</v>
      </c>
    </row>
    <row r="20" spans="2:15" ht="22.35" customHeight="1" x14ac:dyDescent="0.2">
      <c r="B20" s="52" t="s">
        <v>9</v>
      </c>
      <c r="C20" s="21" t="s">
        <v>9</v>
      </c>
      <c r="D20" s="21" t="s">
        <v>9</v>
      </c>
      <c r="E20" s="18"/>
      <c r="F20" s="32" t="s">
        <v>9</v>
      </c>
      <c r="G20" s="41"/>
      <c r="H20" s="18"/>
      <c r="I20" s="41"/>
      <c r="J20" s="19">
        <f t="shared" si="0"/>
        <v>0</v>
      </c>
      <c r="K20" s="41"/>
      <c r="L20" s="19">
        <f t="shared" si="1"/>
        <v>0</v>
      </c>
      <c r="M20" s="41"/>
      <c r="N20" s="19">
        <f t="shared" si="2"/>
        <v>0</v>
      </c>
      <c r="O20" s="20" t="s">
        <v>9</v>
      </c>
    </row>
    <row r="21" spans="2:15" ht="22.35" customHeight="1" x14ac:dyDescent="0.2">
      <c r="B21" s="52" t="s">
        <v>9</v>
      </c>
      <c r="C21" s="21" t="s">
        <v>9</v>
      </c>
      <c r="D21" s="21" t="s">
        <v>9</v>
      </c>
      <c r="E21" s="18"/>
      <c r="F21" s="32" t="s">
        <v>9</v>
      </c>
      <c r="G21" s="41"/>
      <c r="H21" s="18"/>
      <c r="I21" s="41"/>
      <c r="J21" s="19">
        <f t="shared" si="0"/>
        <v>0</v>
      </c>
      <c r="K21" s="41"/>
      <c r="L21" s="19">
        <f t="shared" si="1"/>
        <v>0</v>
      </c>
      <c r="M21" s="41"/>
      <c r="N21" s="19">
        <f t="shared" si="2"/>
        <v>0</v>
      </c>
      <c r="O21" s="20" t="s">
        <v>9</v>
      </c>
    </row>
    <row r="22" spans="2:15" ht="22.35" customHeight="1" x14ac:dyDescent="0.2">
      <c r="B22" s="52" t="s">
        <v>9</v>
      </c>
      <c r="C22" s="21" t="s">
        <v>9</v>
      </c>
      <c r="D22" s="21" t="s">
        <v>9</v>
      </c>
      <c r="E22" s="18"/>
      <c r="F22" s="32" t="s">
        <v>9</v>
      </c>
      <c r="G22" s="41"/>
      <c r="H22" s="18"/>
      <c r="I22" s="41"/>
      <c r="J22" s="19">
        <f t="shared" si="0"/>
        <v>0</v>
      </c>
      <c r="K22" s="41"/>
      <c r="L22" s="19">
        <f t="shared" si="1"/>
        <v>0</v>
      </c>
      <c r="M22" s="41"/>
      <c r="N22" s="19">
        <f t="shared" si="2"/>
        <v>0</v>
      </c>
      <c r="O22" s="20" t="s">
        <v>9</v>
      </c>
    </row>
    <row r="23" spans="2:15" ht="22.35" customHeight="1" x14ac:dyDescent="0.2">
      <c r="B23" s="52" t="s">
        <v>9</v>
      </c>
      <c r="C23" s="21" t="s">
        <v>9</v>
      </c>
      <c r="D23" s="21" t="s">
        <v>9</v>
      </c>
      <c r="E23" s="18"/>
      <c r="F23" s="32" t="s">
        <v>9</v>
      </c>
      <c r="G23" s="41"/>
      <c r="H23" s="18"/>
      <c r="I23" s="41"/>
      <c r="J23" s="19">
        <f t="shared" si="0"/>
        <v>0</v>
      </c>
      <c r="K23" s="41"/>
      <c r="L23" s="19">
        <f t="shared" si="1"/>
        <v>0</v>
      </c>
      <c r="M23" s="41"/>
      <c r="N23" s="19">
        <f t="shared" si="2"/>
        <v>0</v>
      </c>
      <c r="O23" s="20" t="s">
        <v>9</v>
      </c>
    </row>
    <row r="24" spans="2:15" ht="22.35" customHeight="1" x14ac:dyDescent="0.2">
      <c r="B24" s="52" t="s">
        <v>9</v>
      </c>
      <c r="C24" s="21" t="s">
        <v>9</v>
      </c>
      <c r="D24" s="21" t="s">
        <v>9</v>
      </c>
      <c r="E24" s="18"/>
      <c r="F24" s="32" t="s">
        <v>9</v>
      </c>
      <c r="G24" s="41"/>
      <c r="H24" s="18"/>
      <c r="I24" s="41"/>
      <c r="J24" s="19">
        <f t="shared" si="0"/>
        <v>0</v>
      </c>
      <c r="K24" s="41"/>
      <c r="L24" s="19">
        <f t="shared" si="1"/>
        <v>0</v>
      </c>
      <c r="M24" s="41"/>
      <c r="N24" s="19">
        <f t="shared" si="2"/>
        <v>0</v>
      </c>
      <c r="O24" s="20" t="s">
        <v>9</v>
      </c>
    </row>
    <row r="25" spans="2:15" x14ac:dyDescent="0.2">
      <c r="B25" s="49" t="s">
        <v>9</v>
      </c>
      <c r="C25" s="46" t="s">
        <v>9</v>
      </c>
      <c r="D25" s="46" t="s">
        <v>9</v>
      </c>
      <c r="E25" s="27"/>
      <c r="F25" s="47" t="s">
        <v>9</v>
      </c>
      <c r="G25" s="48"/>
      <c r="H25" s="27"/>
      <c r="I25" s="48"/>
      <c r="J25" s="28">
        <f t="shared" si="0"/>
        <v>0</v>
      </c>
      <c r="K25" s="48"/>
      <c r="L25" s="28">
        <f t="shared" si="1"/>
        <v>0</v>
      </c>
      <c r="M25" s="48"/>
      <c r="N25" s="28">
        <f t="shared" si="2"/>
        <v>0</v>
      </c>
      <c r="O25" s="29" t="s">
        <v>9</v>
      </c>
    </row>
    <row r="26" spans="2:15" x14ac:dyDescent="0.2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6E08E-F097-46AF-800E-F5EFAD17C88B}">
  <dimension ref="A2:O22"/>
  <sheetViews>
    <sheetView view="pageBreakPreview" zoomScaleNormal="100" zoomScaleSheetLayoutView="100" workbookViewId="0">
      <pane ySplit="5" topLeftCell="A6" activePane="bottomLeft" state="frozen"/>
      <selection activeCell="A7" sqref="A7:L7"/>
      <selection pane="bottomLeft" activeCell="H46" sqref="H46"/>
    </sheetView>
  </sheetViews>
  <sheetFormatPr defaultRowHeight="13.5" x14ac:dyDescent="0.15"/>
  <cols>
    <col min="1" max="1" width="9.33203125" customWidth="1"/>
    <col min="2" max="2" width="11" customWidth="1"/>
    <col min="3" max="3" width="8.88671875" bestFit="1" customWidth="1"/>
    <col min="4" max="4" width="4" customWidth="1"/>
    <col min="5" max="5" width="9.5546875" customWidth="1"/>
    <col min="6" max="6" width="10.21875" customWidth="1"/>
    <col min="7" max="7" width="8.6640625" customWidth="1"/>
    <col min="8" max="8" width="9.5546875" customWidth="1"/>
    <col min="9" max="9" width="11.5546875" bestFit="1" customWidth="1"/>
    <col min="10" max="10" width="9.88671875" customWidth="1"/>
    <col min="11" max="11" width="8.6640625" customWidth="1"/>
    <col min="12" max="12" width="9.5546875" customWidth="1"/>
    <col min="13" max="13" width="7.5546875" customWidth="1"/>
  </cols>
  <sheetData>
    <row r="2" spans="1:15" ht="35.25" x14ac:dyDescent="0.4">
      <c r="A2" s="187" t="s">
        <v>298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</row>
    <row r="3" spans="1:15" ht="13.5" customHeight="1" x14ac:dyDescent="0.15"/>
    <row r="4" spans="1:15" ht="19.5" customHeight="1" x14ac:dyDescent="0.15">
      <c r="A4" s="188" t="s">
        <v>299</v>
      </c>
      <c r="B4" s="189" t="s">
        <v>300</v>
      </c>
      <c r="C4" s="188" t="s">
        <v>301</v>
      </c>
      <c r="D4" s="188" t="s">
        <v>302</v>
      </c>
      <c r="E4" s="188" t="s">
        <v>303</v>
      </c>
      <c r="F4" s="188"/>
      <c r="G4" s="188" t="s">
        <v>304</v>
      </c>
      <c r="H4" s="188"/>
      <c r="I4" s="188" t="s">
        <v>305</v>
      </c>
      <c r="J4" s="188"/>
      <c r="K4" s="188" t="s">
        <v>306</v>
      </c>
      <c r="L4" s="188"/>
      <c r="M4" s="188" t="s">
        <v>307</v>
      </c>
    </row>
    <row r="5" spans="1:15" ht="19.5" customHeight="1" x14ac:dyDescent="0.15">
      <c r="A5" s="188"/>
      <c r="B5" s="189"/>
      <c r="C5" s="188"/>
      <c r="D5" s="188"/>
      <c r="E5" s="118" t="s">
        <v>308</v>
      </c>
      <c r="F5" s="118" t="s">
        <v>309</v>
      </c>
      <c r="G5" s="118" t="s">
        <v>308</v>
      </c>
      <c r="H5" s="118" t="s">
        <v>309</v>
      </c>
      <c r="I5" s="118" t="s">
        <v>308</v>
      </c>
      <c r="J5" s="118" t="s">
        <v>309</v>
      </c>
      <c r="K5" s="118" t="s">
        <v>308</v>
      </c>
      <c r="L5" s="118" t="s">
        <v>309</v>
      </c>
      <c r="M5" s="188"/>
    </row>
    <row r="6" spans="1:15" ht="18.75" customHeight="1" x14ac:dyDescent="0.15">
      <c r="A6" s="119"/>
      <c r="B6" s="184" t="s">
        <v>310</v>
      </c>
      <c r="C6" s="185"/>
      <c r="D6" s="185"/>
      <c r="E6" s="185"/>
      <c r="F6" s="185"/>
      <c r="G6" s="185"/>
      <c r="H6" s="186"/>
      <c r="I6" s="120"/>
      <c r="J6" s="120"/>
      <c r="K6" s="121"/>
      <c r="L6" s="121"/>
      <c r="M6" s="122"/>
      <c r="O6" t="s">
        <v>311</v>
      </c>
    </row>
    <row r="7" spans="1:15" ht="18.75" customHeight="1" x14ac:dyDescent="0.15">
      <c r="A7" s="123" t="s">
        <v>312</v>
      </c>
      <c r="B7" s="124" t="s">
        <v>313</v>
      </c>
      <c r="C7" s="125">
        <v>1.2999999999999999E-2</v>
      </c>
      <c r="D7" s="119" t="s">
        <v>314</v>
      </c>
      <c r="E7" s="126">
        <f t="shared" ref="E7:F9" si="0">G7+I7+K7</f>
        <v>281939</v>
      </c>
      <c r="F7" s="126">
        <f t="shared" si="0"/>
        <v>3665</v>
      </c>
      <c r="G7" s="127">
        <f>노임단가!F8</f>
        <v>281939</v>
      </c>
      <c r="H7" s="126">
        <f>INT(C7*G7)</f>
        <v>3665</v>
      </c>
      <c r="I7" s="126"/>
      <c r="J7" s="126">
        <v>0</v>
      </c>
      <c r="K7" s="126"/>
      <c r="L7" s="126">
        <f>INT(C7*K7)</f>
        <v>0</v>
      </c>
      <c r="M7" s="122"/>
    </row>
    <row r="8" spans="1:15" ht="18.75" customHeight="1" x14ac:dyDescent="0.15">
      <c r="A8" s="123" t="s">
        <v>315</v>
      </c>
      <c r="B8" s="124" t="s">
        <v>313</v>
      </c>
      <c r="C8" s="125">
        <v>5.0000000000000001E-3</v>
      </c>
      <c r="D8" s="119" t="s">
        <v>314</v>
      </c>
      <c r="E8" s="126">
        <f t="shared" si="0"/>
        <v>172068</v>
      </c>
      <c r="F8" s="126">
        <f t="shared" si="0"/>
        <v>860</v>
      </c>
      <c r="G8" s="127">
        <f>노임단가!F5</f>
        <v>172068</v>
      </c>
      <c r="H8" s="126">
        <f>INT(C8*G8)</f>
        <v>860</v>
      </c>
      <c r="I8" s="126"/>
      <c r="J8" s="126">
        <v>0</v>
      </c>
      <c r="K8" s="126"/>
      <c r="L8" s="126">
        <f>INT(C8*K8)</f>
        <v>0</v>
      </c>
      <c r="M8" s="122"/>
    </row>
    <row r="9" spans="1:15" ht="18.75" customHeight="1" x14ac:dyDescent="0.15">
      <c r="A9" s="123" t="s">
        <v>316</v>
      </c>
      <c r="B9" s="124" t="s">
        <v>317</v>
      </c>
      <c r="C9" s="128">
        <v>3</v>
      </c>
      <c r="D9" s="119" t="s">
        <v>318</v>
      </c>
      <c r="E9" s="126">
        <f t="shared" si="0"/>
        <v>4525</v>
      </c>
      <c r="F9" s="126">
        <f t="shared" si="0"/>
        <v>135</v>
      </c>
      <c r="G9" s="121"/>
      <c r="H9" s="121"/>
      <c r="I9" s="127">
        <f>H8+H7</f>
        <v>4525</v>
      </c>
      <c r="J9" s="126">
        <f>INT(I9*C9%)</f>
        <v>135</v>
      </c>
      <c r="K9" s="126"/>
      <c r="L9" s="126"/>
      <c r="M9" s="122"/>
    </row>
    <row r="10" spans="1:15" ht="18.75" customHeight="1" x14ac:dyDescent="0.15">
      <c r="A10" s="119" t="s">
        <v>184</v>
      </c>
      <c r="B10" s="121"/>
      <c r="C10" s="129"/>
      <c r="D10" s="129"/>
      <c r="E10" s="126"/>
      <c r="F10" s="127">
        <f>SUM(F7:F9)</f>
        <v>4660</v>
      </c>
      <c r="G10" s="126"/>
      <c r="H10" s="127">
        <f>SUM(H7:H9)</f>
        <v>4525</v>
      </c>
      <c r="I10" s="126"/>
      <c r="J10" s="127">
        <f>J7+J8+J9</f>
        <v>135</v>
      </c>
      <c r="K10" s="126"/>
      <c r="L10" s="127">
        <f>SUM(L7:L8)</f>
        <v>0</v>
      </c>
      <c r="M10" s="122"/>
    </row>
    <row r="11" spans="1:15" s="130" customFormat="1" ht="18.75" customHeight="1" x14ac:dyDescent="0.15">
      <c r="A11" s="121"/>
      <c r="B11" s="129"/>
      <c r="C11" s="129"/>
      <c r="D11" s="129"/>
      <c r="E11" s="129"/>
      <c r="F11" s="129"/>
      <c r="G11" s="129"/>
      <c r="H11" s="129"/>
      <c r="I11" s="121"/>
      <c r="J11" s="121"/>
      <c r="K11" s="121"/>
      <c r="L11" s="121"/>
      <c r="M11" s="122"/>
    </row>
    <row r="12" spans="1:15" ht="18.75" customHeight="1" x14ac:dyDescent="0.15">
      <c r="A12" s="119"/>
      <c r="B12" s="184"/>
      <c r="C12" s="185"/>
      <c r="D12" s="185"/>
      <c r="E12" s="185"/>
      <c r="F12" s="185"/>
      <c r="G12" s="185"/>
      <c r="H12" s="186"/>
      <c r="I12" s="120"/>
      <c r="J12" s="120"/>
      <c r="K12" s="121"/>
      <c r="L12" s="121"/>
      <c r="M12" s="122"/>
      <c r="O12" t="s">
        <v>319</v>
      </c>
    </row>
    <row r="13" spans="1:15" ht="18.75" customHeight="1" x14ac:dyDescent="0.15">
      <c r="A13" s="123"/>
      <c r="B13" s="124"/>
      <c r="C13" s="125"/>
      <c r="D13" s="119"/>
      <c r="E13" s="126"/>
      <c r="F13" s="126"/>
      <c r="G13" s="127"/>
      <c r="H13" s="126"/>
      <c r="I13" s="126"/>
      <c r="J13" s="126"/>
      <c r="K13" s="126"/>
      <c r="L13" s="126">
        <f>INT(C13*K13)</f>
        <v>0</v>
      </c>
      <c r="M13" s="122"/>
    </row>
    <row r="14" spans="1:15" ht="18.75" customHeight="1" x14ac:dyDescent="0.15">
      <c r="A14" s="123"/>
      <c r="B14" s="124"/>
      <c r="C14" s="125"/>
      <c r="D14" s="119"/>
      <c r="E14" s="126"/>
      <c r="F14" s="126"/>
      <c r="G14" s="127"/>
      <c r="H14" s="126"/>
      <c r="I14" s="126"/>
      <c r="J14" s="126"/>
      <c r="K14" s="126"/>
      <c r="L14" s="126">
        <f>INT(C14*K14)</f>
        <v>0</v>
      </c>
      <c r="M14" s="122"/>
    </row>
    <row r="15" spans="1:15" ht="18.75" customHeight="1" x14ac:dyDescent="0.15">
      <c r="A15" s="123"/>
      <c r="B15" s="124"/>
      <c r="C15" s="131"/>
      <c r="D15" s="119"/>
      <c r="E15" s="126"/>
      <c r="F15" s="126"/>
      <c r="G15" s="121"/>
      <c r="H15" s="121"/>
      <c r="I15" s="127"/>
      <c r="J15" s="126"/>
      <c r="K15" s="126"/>
      <c r="L15" s="126"/>
      <c r="M15" s="122"/>
    </row>
    <row r="16" spans="1:15" ht="18.75" customHeight="1" x14ac:dyDescent="0.15">
      <c r="A16" s="119"/>
      <c r="B16" s="121"/>
      <c r="C16" s="129"/>
      <c r="D16" s="129"/>
      <c r="E16" s="126"/>
      <c r="F16" s="127"/>
      <c r="G16" s="126"/>
      <c r="H16" s="127"/>
      <c r="I16" s="126"/>
      <c r="J16" s="127"/>
      <c r="K16" s="126"/>
      <c r="L16" s="127">
        <f>SUM(L13:L14)</f>
        <v>0</v>
      </c>
      <c r="M16" s="122"/>
    </row>
    <row r="17" spans="1:15" s="130" customFormat="1" ht="18.75" customHeight="1" x14ac:dyDescent="0.15">
      <c r="A17" s="121"/>
      <c r="B17" s="129"/>
      <c r="C17" s="129"/>
      <c r="D17" s="129"/>
      <c r="E17" s="129"/>
      <c r="F17" s="129"/>
      <c r="G17" s="129"/>
      <c r="H17" s="129"/>
      <c r="I17" s="121"/>
      <c r="J17" s="121"/>
      <c r="K17" s="121"/>
      <c r="L17" s="121"/>
      <c r="M17" s="122"/>
    </row>
    <row r="18" spans="1:15" ht="18.75" customHeight="1" x14ac:dyDescent="0.15">
      <c r="A18" s="119"/>
      <c r="B18" s="184"/>
      <c r="C18" s="185"/>
      <c r="D18" s="185"/>
      <c r="E18" s="185"/>
      <c r="F18" s="185"/>
      <c r="G18" s="185"/>
      <c r="H18" s="186"/>
      <c r="I18" s="120"/>
      <c r="J18" s="120"/>
      <c r="K18" s="121"/>
      <c r="L18" s="121"/>
      <c r="M18" s="122"/>
      <c r="O18" t="s">
        <v>319</v>
      </c>
    </row>
    <row r="19" spans="1:15" ht="18.75" customHeight="1" x14ac:dyDescent="0.15">
      <c r="A19" s="123"/>
      <c r="B19" s="124"/>
      <c r="C19" s="125"/>
      <c r="D19" s="119"/>
      <c r="E19" s="126"/>
      <c r="F19" s="126"/>
      <c r="G19" s="127"/>
      <c r="H19" s="126"/>
      <c r="I19" s="126"/>
      <c r="J19" s="126"/>
      <c r="K19" s="126"/>
      <c r="L19" s="126">
        <f>INT(C19*K19)</f>
        <v>0</v>
      </c>
      <c r="M19" s="122"/>
    </row>
    <row r="20" spans="1:15" ht="18.75" customHeight="1" x14ac:dyDescent="0.15">
      <c r="A20" s="123"/>
      <c r="B20" s="124"/>
      <c r="C20" s="125"/>
      <c r="D20" s="119"/>
      <c r="E20" s="126"/>
      <c r="F20" s="126"/>
      <c r="G20" s="127"/>
      <c r="H20" s="126"/>
      <c r="I20" s="126"/>
      <c r="J20" s="126"/>
      <c r="K20" s="126"/>
      <c r="L20" s="126">
        <f>INT(C20*K20)</f>
        <v>0</v>
      </c>
      <c r="M20" s="122"/>
    </row>
    <row r="21" spans="1:15" ht="18.75" customHeight="1" x14ac:dyDescent="0.15">
      <c r="A21" s="123"/>
      <c r="B21" s="124"/>
      <c r="C21" s="131"/>
      <c r="D21" s="119"/>
      <c r="E21" s="126"/>
      <c r="F21" s="126"/>
      <c r="G21" s="121"/>
      <c r="H21" s="121"/>
      <c r="I21" s="127"/>
      <c r="J21" s="126"/>
      <c r="K21" s="126"/>
      <c r="L21" s="126"/>
      <c r="M21" s="122"/>
    </row>
    <row r="22" spans="1:15" ht="18.75" customHeight="1" x14ac:dyDescent="0.15">
      <c r="A22" s="119"/>
      <c r="B22" s="121"/>
      <c r="C22" s="129"/>
      <c r="D22" s="129"/>
      <c r="E22" s="126"/>
      <c r="F22" s="127"/>
      <c r="G22" s="126"/>
      <c r="H22" s="127"/>
      <c r="I22" s="126"/>
      <c r="J22" s="127"/>
      <c r="K22" s="126"/>
      <c r="L22" s="127">
        <f>SUM(L19:L20)</f>
        <v>0</v>
      </c>
      <c r="M22" s="122"/>
    </row>
  </sheetData>
  <mergeCells count="13">
    <mergeCell ref="B6:H6"/>
    <mergeCell ref="B12:H12"/>
    <mergeCell ref="B18:H18"/>
    <mergeCell ref="A2:M2"/>
    <mergeCell ref="A4:A5"/>
    <mergeCell ref="B4:B5"/>
    <mergeCell ref="C4:C5"/>
    <mergeCell ref="D4:D5"/>
    <mergeCell ref="E4:F4"/>
    <mergeCell ref="G4:H4"/>
    <mergeCell ref="I4:J4"/>
    <mergeCell ref="K4:L4"/>
    <mergeCell ref="M4:M5"/>
  </mergeCells>
  <phoneticPr fontId="2" type="noConversion"/>
  <printOptions horizontalCentered="1" verticalCentered="1"/>
  <pageMargins left="0.94488188976377963" right="0.55118110236220474" top="0.98425196850393704" bottom="0.98425196850393704" header="0.51181102362204722" footer="0.51181102362204722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A7214-7195-45E6-9333-4FE7B393940B}">
  <dimension ref="B1:AC7"/>
  <sheetViews>
    <sheetView view="pageBreakPreview" zoomScale="115" zoomScaleNormal="100" zoomScaleSheetLayoutView="115" workbookViewId="0">
      <pane ySplit="3" topLeftCell="A4" activePane="bottomLeft" state="frozen"/>
      <selection pane="bottomLeft" activeCell="X24" sqref="X24:X25"/>
    </sheetView>
  </sheetViews>
  <sheetFormatPr defaultRowHeight="12.75" x14ac:dyDescent="0.2"/>
  <cols>
    <col min="1" max="1" width="0.5546875" style="5" customWidth="1"/>
    <col min="2" max="2" width="4.77734375" style="5" customWidth="1"/>
    <col min="3" max="3" width="20.33203125" style="5" customWidth="1"/>
    <col min="4" max="4" width="18.6640625" style="5" customWidth="1"/>
    <col min="5" max="5" width="6.77734375" style="5" customWidth="1"/>
    <col min="6" max="9" width="12.6640625" style="5" customWidth="1"/>
    <col min="10" max="10" width="11.88671875" style="5" customWidth="1"/>
    <col min="11" max="256" width="8.88671875" style="5"/>
    <col min="257" max="257" width="0.5546875" style="5" customWidth="1"/>
    <col min="258" max="258" width="4.77734375" style="5" customWidth="1"/>
    <col min="259" max="259" width="20.33203125" style="5" customWidth="1"/>
    <col min="260" max="260" width="18.6640625" style="5" customWidth="1"/>
    <col min="261" max="261" width="6.77734375" style="5" customWidth="1"/>
    <col min="262" max="265" width="12.6640625" style="5" customWidth="1"/>
    <col min="266" max="266" width="11.88671875" style="5" customWidth="1"/>
    <col min="267" max="512" width="8.88671875" style="5"/>
    <col min="513" max="513" width="0.5546875" style="5" customWidth="1"/>
    <col min="514" max="514" width="4.77734375" style="5" customWidth="1"/>
    <col min="515" max="515" width="20.33203125" style="5" customWidth="1"/>
    <col min="516" max="516" width="18.6640625" style="5" customWidth="1"/>
    <col min="517" max="517" width="6.77734375" style="5" customWidth="1"/>
    <col min="518" max="521" width="12.6640625" style="5" customWidth="1"/>
    <col min="522" max="522" width="11.88671875" style="5" customWidth="1"/>
    <col min="523" max="768" width="8.88671875" style="5"/>
    <col min="769" max="769" width="0.5546875" style="5" customWidth="1"/>
    <col min="770" max="770" width="4.77734375" style="5" customWidth="1"/>
    <col min="771" max="771" width="20.33203125" style="5" customWidth="1"/>
    <col min="772" max="772" width="18.6640625" style="5" customWidth="1"/>
    <col min="773" max="773" width="6.77734375" style="5" customWidth="1"/>
    <col min="774" max="777" width="12.6640625" style="5" customWidth="1"/>
    <col min="778" max="778" width="11.88671875" style="5" customWidth="1"/>
    <col min="779" max="1024" width="8.88671875" style="5"/>
    <col min="1025" max="1025" width="0.5546875" style="5" customWidth="1"/>
    <col min="1026" max="1026" width="4.77734375" style="5" customWidth="1"/>
    <col min="1027" max="1027" width="20.33203125" style="5" customWidth="1"/>
    <col min="1028" max="1028" width="18.6640625" style="5" customWidth="1"/>
    <col min="1029" max="1029" width="6.77734375" style="5" customWidth="1"/>
    <col min="1030" max="1033" width="12.6640625" style="5" customWidth="1"/>
    <col min="1034" max="1034" width="11.88671875" style="5" customWidth="1"/>
    <col min="1035" max="1280" width="8.88671875" style="5"/>
    <col min="1281" max="1281" width="0.5546875" style="5" customWidth="1"/>
    <col min="1282" max="1282" width="4.77734375" style="5" customWidth="1"/>
    <col min="1283" max="1283" width="20.33203125" style="5" customWidth="1"/>
    <col min="1284" max="1284" width="18.6640625" style="5" customWidth="1"/>
    <col min="1285" max="1285" width="6.77734375" style="5" customWidth="1"/>
    <col min="1286" max="1289" width="12.6640625" style="5" customWidth="1"/>
    <col min="1290" max="1290" width="11.88671875" style="5" customWidth="1"/>
    <col min="1291" max="1536" width="8.88671875" style="5"/>
    <col min="1537" max="1537" width="0.5546875" style="5" customWidth="1"/>
    <col min="1538" max="1538" width="4.77734375" style="5" customWidth="1"/>
    <col min="1539" max="1539" width="20.33203125" style="5" customWidth="1"/>
    <col min="1540" max="1540" width="18.6640625" style="5" customWidth="1"/>
    <col min="1541" max="1541" width="6.77734375" style="5" customWidth="1"/>
    <col min="1542" max="1545" width="12.6640625" style="5" customWidth="1"/>
    <col min="1546" max="1546" width="11.88671875" style="5" customWidth="1"/>
    <col min="1547" max="1792" width="8.88671875" style="5"/>
    <col min="1793" max="1793" width="0.5546875" style="5" customWidth="1"/>
    <col min="1794" max="1794" width="4.77734375" style="5" customWidth="1"/>
    <col min="1795" max="1795" width="20.33203125" style="5" customWidth="1"/>
    <col min="1796" max="1796" width="18.6640625" style="5" customWidth="1"/>
    <col min="1797" max="1797" width="6.77734375" style="5" customWidth="1"/>
    <col min="1798" max="1801" width="12.6640625" style="5" customWidth="1"/>
    <col min="1802" max="1802" width="11.88671875" style="5" customWidth="1"/>
    <col min="1803" max="2048" width="8.88671875" style="5"/>
    <col min="2049" max="2049" width="0.5546875" style="5" customWidth="1"/>
    <col min="2050" max="2050" width="4.77734375" style="5" customWidth="1"/>
    <col min="2051" max="2051" width="20.33203125" style="5" customWidth="1"/>
    <col min="2052" max="2052" width="18.6640625" style="5" customWidth="1"/>
    <col min="2053" max="2053" width="6.77734375" style="5" customWidth="1"/>
    <col min="2054" max="2057" width="12.6640625" style="5" customWidth="1"/>
    <col min="2058" max="2058" width="11.88671875" style="5" customWidth="1"/>
    <col min="2059" max="2304" width="8.88671875" style="5"/>
    <col min="2305" max="2305" width="0.5546875" style="5" customWidth="1"/>
    <col min="2306" max="2306" width="4.77734375" style="5" customWidth="1"/>
    <col min="2307" max="2307" width="20.33203125" style="5" customWidth="1"/>
    <col min="2308" max="2308" width="18.6640625" style="5" customWidth="1"/>
    <col min="2309" max="2309" width="6.77734375" style="5" customWidth="1"/>
    <col min="2310" max="2313" width="12.6640625" style="5" customWidth="1"/>
    <col min="2314" max="2314" width="11.88671875" style="5" customWidth="1"/>
    <col min="2315" max="2560" width="8.88671875" style="5"/>
    <col min="2561" max="2561" width="0.5546875" style="5" customWidth="1"/>
    <col min="2562" max="2562" width="4.77734375" style="5" customWidth="1"/>
    <col min="2563" max="2563" width="20.33203125" style="5" customWidth="1"/>
    <col min="2564" max="2564" width="18.6640625" style="5" customWidth="1"/>
    <col min="2565" max="2565" width="6.77734375" style="5" customWidth="1"/>
    <col min="2566" max="2569" width="12.6640625" style="5" customWidth="1"/>
    <col min="2570" max="2570" width="11.88671875" style="5" customWidth="1"/>
    <col min="2571" max="2816" width="8.88671875" style="5"/>
    <col min="2817" max="2817" width="0.5546875" style="5" customWidth="1"/>
    <col min="2818" max="2818" width="4.77734375" style="5" customWidth="1"/>
    <col min="2819" max="2819" width="20.33203125" style="5" customWidth="1"/>
    <col min="2820" max="2820" width="18.6640625" style="5" customWidth="1"/>
    <col min="2821" max="2821" width="6.77734375" style="5" customWidth="1"/>
    <col min="2822" max="2825" width="12.6640625" style="5" customWidth="1"/>
    <col min="2826" max="2826" width="11.88671875" style="5" customWidth="1"/>
    <col min="2827" max="3072" width="8.88671875" style="5"/>
    <col min="3073" max="3073" width="0.5546875" style="5" customWidth="1"/>
    <col min="3074" max="3074" width="4.77734375" style="5" customWidth="1"/>
    <col min="3075" max="3075" width="20.33203125" style="5" customWidth="1"/>
    <col min="3076" max="3076" width="18.6640625" style="5" customWidth="1"/>
    <col min="3077" max="3077" width="6.77734375" style="5" customWidth="1"/>
    <col min="3078" max="3081" width="12.6640625" style="5" customWidth="1"/>
    <col min="3082" max="3082" width="11.88671875" style="5" customWidth="1"/>
    <col min="3083" max="3328" width="8.88671875" style="5"/>
    <col min="3329" max="3329" width="0.5546875" style="5" customWidth="1"/>
    <col min="3330" max="3330" width="4.77734375" style="5" customWidth="1"/>
    <col min="3331" max="3331" width="20.33203125" style="5" customWidth="1"/>
    <col min="3332" max="3332" width="18.6640625" style="5" customWidth="1"/>
    <col min="3333" max="3333" width="6.77734375" style="5" customWidth="1"/>
    <col min="3334" max="3337" width="12.6640625" style="5" customWidth="1"/>
    <col min="3338" max="3338" width="11.88671875" style="5" customWidth="1"/>
    <col min="3339" max="3584" width="8.88671875" style="5"/>
    <col min="3585" max="3585" width="0.5546875" style="5" customWidth="1"/>
    <col min="3586" max="3586" width="4.77734375" style="5" customWidth="1"/>
    <col min="3587" max="3587" width="20.33203125" style="5" customWidth="1"/>
    <col min="3588" max="3588" width="18.6640625" style="5" customWidth="1"/>
    <col min="3589" max="3589" width="6.77734375" style="5" customWidth="1"/>
    <col min="3590" max="3593" width="12.6640625" style="5" customWidth="1"/>
    <col min="3594" max="3594" width="11.88671875" style="5" customWidth="1"/>
    <col min="3595" max="3840" width="8.88671875" style="5"/>
    <col min="3841" max="3841" width="0.5546875" style="5" customWidth="1"/>
    <col min="3842" max="3842" width="4.77734375" style="5" customWidth="1"/>
    <col min="3843" max="3843" width="20.33203125" style="5" customWidth="1"/>
    <col min="3844" max="3844" width="18.6640625" style="5" customWidth="1"/>
    <col min="3845" max="3845" width="6.77734375" style="5" customWidth="1"/>
    <col min="3846" max="3849" width="12.6640625" style="5" customWidth="1"/>
    <col min="3850" max="3850" width="11.88671875" style="5" customWidth="1"/>
    <col min="3851" max="4096" width="8.88671875" style="5"/>
    <col min="4097" max="4097" width="0.5546875" style="5" customWidth="1"/>
    <col min="4098" max="4098" width="4.77734375" style="5" customWidth="1"/>
    <col min="4099" max="4099" width="20.33203125" style="5" customWidth="1"/>
    <col min="4100" max="4100" width="18.6640625" style="5" customWidth="1"/>
    <col min="4101" max="4101" width="6.77734375" style="5" customWidth="1"/>
    <col min="4102" max="4105" width="12.6640625" style="5" customWidth="1"/>
    <col min="4106" max="4106" width="11.88671875" style="5" customWidth="1"/>
    <col min="4107" max="4352" width="8.88671875" style="5"/>
    <col min="4353" max="4353" width="0.5546875" style="5" customWidth="1"/>
    <col min="4354" max="4354" width="4.77734375" style="5" customWidth="1"/>
    <col min="4355" max="4355" width="20.33203125" style="5" customWidth="1"/>
    <col min="4356" max="4356" width="18.6640625" style="5" customWidth="1"/>
    <col min="4357" max="4357" width="6.77734375" style="5" customWidth="1"/>
    <col min="4358" max="4361" width="12.6640625" style="5" customWidth="1"/>
    <col min="4362" max="4362" width="11.88671875" style="5" customWidth="1"/>
    <col min="4363" max="4608" width="8.88671875" style="5"/>
    <col min="4609" max="4609" width="0.5546875" style="5" customWidth="1"/>
    <col min="4610" max="4610" width="4.77734375" style="5" customWidth="1"/>
    <col min="4611" max="4611" width="20.33203125" style="5" customWidth="1"/>
    <col min="4612" max="4612" width="18.6640625" style="5" customWidth="1"/>
    <col min="4613" max="4613" width="6.77734375" style="5" customWidth="1"/>
    <col min="4614" max="4617" width="12.6640625" style="5" customWidth="1"/>
    <col min="4618" max="4618" width="11.88671875" style="5" customWidth="1"/>
    <col min="4619" max="4864" width="8.88671875" style="5"/>
    <col min="4865" max="4865" width="0.5546875" style="5" customWidth="1"/>
    <col min="4866" max="4866" width="4.77734375" style="5" customWidth="1"/>
    <col min="4867" max="4867" width="20.33203125" style="5" customWidth="1"/>
    <col min="4868" max="4868" width="18.6640625" style="5" customWidth="1"/>
    <col min="4869" max="4869" width="6.77734375" style="5" customWidth="1"/>
    <col min="4870" max="4873" width="12.6640625" style="5" customWidth="1"/>
    <col min="4874" max="4874" width="11.88671875" style="5" customWidth="1"/>
    <col min="4875" max="5120" width="8.88671875" style="5"/>
    <col min="5121" max="5121" width="0.5546875" style="5" customWidth="1"/>
    <col min="5122" max="5122" width="4.77734375" style="5" customWidth="1"/>
    <col min="5123" max="5123" width="20.33203125" style="5" customWidth="1"/>
    <col min="5124" max="5124" width="18.6640625" style="5" customWidth="1"/>
    <col min="5125" max="5125" width="6.77734375" style="5" customWidth="1"/>
    <col min="5126" max="5129" width="12.6640625" style="5" customWidth="1"/>
    <col min="5130" max="5130" width="11.88671875" style="5" customWidth="1"/>
    <col min="5131" max="5376" width="8.88671875" style="5"/>
    <col min="5377" max="5377" width="0.5546875" style="5" customWidth="1"/>
    <col min="5378" max="5378" width="4.77734375" style="5" customWidth="1"/>
    <col min="5379" max="5379" width="20.33203125" style="5" customWidth="1"/>
    <col min="5380" max="5380" width="18.6640625" style="5" customWidth="1"/>
    <col min="5381" max="5381" width="6.77734375" style="5" customWidth="1"/>
    <col min="5382" max="5385" width="12.6640625" style="5" customWidth="1"/>
    <col min="5386" max="5386" width="11.88671875" style="5" customWidth="1"/>
    <col min="5387" max="5632" width="8.88671875" style="5"/>
    <col min="5633" max="5633" width="0.5546875" style="5" customWidth="1"/>
    <col min="5634" max="5634" width="4.77734375" style="5" customWidth="1"/>
    <col min="5635" max="5635" width="20.33203125" style="5" customWidth="1"/>
    <col min="5636" max="5636" width="18.6640625" style="5" customWidth="1"/>
    <col min="5637" max="5637" width="6.77734375" style="5" customWidth="1"/>
    <col min="5638" max="5641" width="12.6640625" style="5" customWidth="1"/>
    <col min="5642" max="5642" width="11.88671875" style="5" customWidth="1"/>
    <col min="5643" max="5888" width="8.88671875" style="5"/>
    <col min="5889" max="5889" width="0.5546875" style="5" customWidth="1"/>
    <col min="5890" max="5890" width="4.77734375" style="5" customWidth="1"/>
    <col min="5891" max="5891" width="20.33203125" style="5" customWidth="1"/>
    <col min="5892" max="5892" width="18.6640625" style="5" customWidth="1"/>
    <col min="5893" max="5893" width="6.77734375" style="5" customWidth="1"/>
    <col min="5894" max="5897" width="12.6640625" style="5" customWidth="1"/>
    <col min="5898" max="5898" width="11.88671875" style="5" customWidth="1"/>
    <col min="5899" max="6144" width="8.88671875" style="5"/>
    <col min="6145" max="6145" width="0.5546875" style="5" customWidth="1"/>
    <col min="6146" max="6146" width="4.77734375" style="5" customWidth="1"/>
    <col min="6147" max="6147" width="20.33203125" style="5" customWidth="1"/>
    <col min="6148" max="6148" width="18.6640625" style="5" customWidth="1"/>
    <col min="6149" max="6149" width="6.77734375" style="5" customWidth="1"/>
    <col min="6150" max="6153" width="12.6640625" style="5" customWidth="1"/>
    <col min="6154" max="6154" width="11.88671875" style="5" customWidth="1"/>
    <col min="6155" max="6400" width="8.88671875" style="5"/>
    <col min="6401" max="6401" width="0.5546875" style="5" customWidth="1"/>
    <col min="6402" max="6402" width="4.77734375" style="5" customWidth="1"/>
    <col min="6403" max="6403" width="20.33203125" style="5" customWidth="1"/>
    <col min="6404" max="6404" width="18.6640625" style="5" customWidth="1"/>
    <col min="6405" max="6405" width="6.77734375" style="5" customWidth="1"/>
    <col min="6406" max="6409" width="12.6640625" style="5" customWidth="1"/>
    <col min="6410" max="6410" width="11.88671875" style="5" customWidth="1"/>
    <col min="6411" max="6656" width="8.88671875" style="5"/>
    <col min="6657" max="6657" width="0.5546875" style="5" customWidth="1"/>
    <col min="6658" max="6658" width="4.77734375" style="5" customWidth="1"/>
    <col min="6659" max="6659" width="20.33203125" style="5" customWidth="1"/>
    <col min="6660" max="6660" width="18.6640625" style="5" customWidth="1"/>
    <col min="6661" max="6661" width="6.77734375" style="5" customWidth="1"/>
    <col min="6662" max="6665" width="12.6640625" style="5" customWidth="1"/>
    <col min="6666" max="6666" width="11.88671875" style="5" customWidth="1"/>
    <col min="6667" max="6912" width="8.88671875" style="5"/>
    <col min="6913" max="6913" width="0.5546875" style="5" customWidth="1"/>
    <col min="6914" max="6914" width="4.77734375" style="5" customWidth="1"/>
    <col min="6915" max="6915" width="20.33203125" style="5" customWidth="1"/>
    <col min="6916" max="6916" width="18.6640625" style="5" customWidth="1"/>
    <col min="6917" max="6917" width="6.77734375" style="5" customWidth="1"/>
    <col min="6918" max="6921" width="12.6640625" style="5" customWidth="1"/>
    <col min="6922" max="6922" width="11.88671875" style="5" customWidth="1"/>
    <col min="6923" max="7168" width="8.88671875" style="5"/>
    <col min="7169" max="7169" width="0.5546875" style="5" customWidth="1"/>
    <col min="7170" max="7170" width="4.77734375" style="5" customWidth="1"/>
    <col min="7171" max="7171" width="20.33203125" style="5" customWidth="1"/>
    <col min="7172" max="7172" width="18.6640625" style="5" customWidth="1"/>
    <col min="7173" max="7173" width="6.77734375" style="5" customWidth="1"/>
    <col min="7174" max="7177" width="12.6640625" style="5" customWidth="1"/>
    <col min="7178" max="7178" width="11.88671875" style="5" customWidth="1"/>
    <col min="7179" max="7424" width="8.88671875" style="5"/>
    <col min="7425" max="7425" width="0.5546875" style="5" customWidth="1"/>
    <col min="7426" max="7426" width="4.77734375" style="5" customWidth="1"/>
    <col min="7427" max="7427" width="20.33203125" style="5" customWidth="1"/>
    <col min="7428" max="7428" width="18.6640625" style="5" customWidth="1"/>
    <col min="7429" max="7429" width="6.77734375" style="5" customWidth="1"/>
    <col min="7430" max="7433" width="12.6640625" style="5" customWidth="1"/>
    <col min="7434" max="7434" width="11.88671875" style="5" customWidth="1"/>
    <col min="7435" max="7680" width="8.88671875" style="5"/>
    <col min="7681" max="7681" width="0.5546875" style="5" customWidth="1"/>
    <col min="7682" max="7682" width="4.77734375" style="5" customWidth="1"/>
    <col min="7683" max="7683" width="20.33203125" style="5" customWidth="1"/>
    <col min="7684" max="7684" width="18.6640625" style="5" customWidth="1"/>
    <col min="7685" max="7685" width="6.77734375" style="5" customWidth="1"/>
    <col min="7686" max="7689" width="12.6640625" style="5" customWidth="1"/>
    <col min="7690" max="7690" width="11.88671875" style="5" customWidth="1"/>
    <col min="7691" max="7936" width="8.88671875" style="5"/>
    <col min="7937" max="7937" width="0.5546875" style="5" customWidth="1"/>
    <col min="7938" max="7938" width="4.77734375" style="5" customWidth="1"/>
    <col min="7939" max="7939" width="20.33203125" style="5" customWidth="1"/>
    <col min="7940" max="7940" width="18.6640625" style="5" customWidth="1"/>
    <col min="7941" max="7941" width="6.77734375" style="5" customWidth="1"/>
    <col min="7942" max="7945" width="12.6640625" style="5" customWidth="1"/>
    <col min="7946" max="7946" width="11.88671875" style="5" customWidth="1"/>
    <col min="7947" max="8192" width="8.88671875" style="5"/>
    <col min="8193" max="8193" width="0.5546875" style="5" customWidth="1"/>
    <col min="8194" max="8194" width="4.77734375" style="5" customWidth="1"/>
    <col min="8195" max="8195" width="20.33203125" style="5" customWidth="1"/>
    <col min="8196" max="8196" width="18.6640625" style="5" customWidth="1"/>
    <col min="8197" max="8197" width="6.77734375" style="5" customWidth="1"/>
    <col min="8198" max="8201" width="12.6640625" style="5" customWidth="1"/>
    <col min="8202" max="8202" width="11.88671875" style="5" customWidth="1"/>
    <col min="8203" max="8448" width="8.88671875" style="5"/>
    <col min="8449" max="8449" width="0.5546875" style="5" customWidth="1"/>
    <col min="8450" max="8450" width="4.77734375" style="5" customWidth="1"/>
    <col min="8451" max="8451" width="20.33203125" style="5" customWidth="1"/>
    <col min="8452" max="8452" width="18.6640625" style="5" customWidth="1"/>
    <col min="8453" max="8453" width="6.77734375" style="5" customWidth="1"/>
    <col min="8454" max="8457" width="12.6640625" style="5" customWidth="1"/>
    <col min="8458" max="8458" width="11.88671875" style="5" customWidth="1"/>
    <col min="8459" max="8704" width="8.88671875" style="5"/>
    <col min="8705" max="8705" width="0.5546875" style="5" customWidth="1"/>
    <col min="8706" max="8706" width="4.77734375" style="5" customWidth="1"/>
    <col min="8707" max="8707" width="20.33203125" style="5" customWidth="1"/>
    <col min="8708" max="8708" width="18.6640625" style="5" customWidth="1"/>
    <col min="8709" max="8709" width="6.77734375" style="5" customWidth="1"/>
    <col min="8710" max="8713" width="12.6640625" style="5" customWidth="1"/>
    <col min="8714" max="8714" width="11.88671875" style="5" customWidth="1"/>
    <col min="8715" max="8960" width="8.88671875" style="5"/>
    <col min="8961" max="8961" width="0.5546875" style="5" customWidth="1"/>
    <col min="8962" max="8962" width="4.77734375" style="5" customWidth="1"/>
    <col min="8963" max="8963" width="20.33203125" style="5" customWidth="1"/>
    <col min="8964" max="8964" width="18.6640625" style="5" customWidth="1"/>
    <col min="8965" max="8965" width="6.77734375" style="5" customWidth="1"/>
    <col min="8966" max="8969" width="12.6640625" style="5" customWidth="1"/>
    <col min="8970" max="8970" width="11.88671875" style="5" customWidth="1"/>
    <col min="8971" max="9216" width="8.88671875" style="5"/>
    <col min="9217" max="9217" width="0.5546875" style="5" customWidth="1"/>
    <col min="9218" max="9218" width="4.77734375" style="5" customWidth="1"/>
    <col min="9219" max="9219" width="20.33203125" style="5" customWidth="1"/>
    <col min="9220" max="9220" width="18.6640625" style="5" customWidth="1"/>
    <col min="9221" max="9221" width="6.77734375" style="5" customWidth="1"/>
    <col min="9222" max="9225" width="12.6640625" style="5" customWidth="1"/>
    <col min="9226" max="9226" width="11.88671875" style="5" customWidth="1"/>
    <col min="9227" max="9472" width="8.88671875" style="5"/>
    <col min="9473" max="9473" width="0.5546875" style="5" customWidth="1"/>
    <col min="9474" max="9474" width="4.77734375" style="5" customWidth="1"/>
    <col min="9475" max="9475" width="20.33203125" style="5" customWidth="1"/>
    <col min="9476" max="9476" width="18.6640625" style="5" customWidth="1"/>
    <col min="9477" max="9477" width="6.77734375" style="5" customWidth="1"/>
    <col min="9478" max="9481" width="12.6640625" style="5" customWidth="1"/>
    <col min="9482" max="9482" width="11.88671875" style="5" customWidth="1"/>
    <col min="9483" max="9728" width="8.88671875" style="5"/>
    <col min="9729" max="9729" width="0.5546875" style="5" customWidth="1"/>
    <col min="9730" max="9730" width="4.77734375" style="5" customWidth="1"/>
    <col min="9731" max="9731" width="20.33203125" style="5" customWidth="1"/>
    <col min="9732" max="9732" width="18.6640625" style="5" customWidth="1"/>
    <col min="9733" max="9733" width="6.77734375" style="5" customWidth="1"/>
    <col min="9734" max="9737" width="12.6640625" style="5" customWidth="1"/>
    <col min="9738" max="9738" width="11.88671875" style="5" customWidth="1"/>
    <col min="9739" max="9984" width="8.88671875" style="5"/>
    <col min="9985" max="9985" width="0.5546875" style="5" customWidth="1"/>
    <col min="9986" max="9986" width="4.77734375" style="5" customWidth="1"/>
    <col min="9987" max="9987" width="20.33203125" style="5" customWidth="1"/>
    <col min="9988" max="9988" width="18.6640625" style="5" customWidth="1"/>
    <col min="9989" max="9989" width="6.77734375" style="5" customWidth="1"/>
    <col min="9990" max="9993" width="12.6640625" style="5" customWidth="1"/>
    <col min="9994" max="9994" width="11.88671875" style="5" customWidth="1"/>
    <col min="9995" max="10240" width="8.88671875" style="5"/>
    <col min="10241" max="10241" width="0.5546875" style="5" customWidth="1"/>
    <col min="10242" max="10242" width="4.77734375" style="5" customWidth="1"/>
    <col min="10243" max="10243" width="20.33203125" style="5" customWidth="1"/>
    <col min="10244" max="10244" width="18.6640625" style="5" customWidth="1"/>
    <col min="10245" max="10245" width="6.77734375" style="5" customWidth="1"/>
    <col min="10246" max="10249" width="12.6640625" style="5" customWidth="1"/>
    <col min="10250" max="10250" width="11.88671875" style="5" customWidth="1"/>
    <col min="10251" max="10496" width="8.88671875" style="5"/>
    <col min="10497" max="10497" width="0.5546875" style="5" customWidth="1"/>
    <col min="10498" max="10498" width="4.77734375" style="5" customWidth="1"/>
    <col min="10499" max="10499" width="20.33203125" style="5" customWidth="1"/>
    <col min="10500" max="10500" width="18.6640625" style="5" customWidth="1"/>
    <col min="10501" max="10501" width="6.77734375" style="5" customWidth="1"/>
    <col min="10502" max="10505" width="12.6640625" style="5" customWidth="1"/>
    <col min="10506" max="10506" width="11.88671875" style="5" customWidth="1"/>
    <col min="10507" max="10752" width="8.88671875" style="5"/>
    <col min="10753" max="10753" width="0.5546875" style="5" customWidth="1"/>
    <col min="10754" max="10754" width="4.77734375" style="5" customWidth="1"/>
    <col min="10755" max="10755" width="20.33203125" style="5" customWidth="1"/>
    <col min="10756" max="10756" width="18.6640625" style="5" customWidth="1"/>
    <col min="10757" max="10757" width="6.77734375" style="5" customWidth="1"/>
    <col min="10758" max="10761" width="12.6640625" style="5" customWidth="1"/>
    <col min="10762" max="10762" width="11.88671875" style="5" customWidth="1"/>
    <col min="10763" max="11008" width="8.88671875" style="5"/>
    <col min="11009" max="11009" width="0.5546875" style="5" customWidth="1"/>
    <col min="11010" max="11010" width="4.77734375" style="5" customWidth="1"/>
    <col min="11011" max="11011" width="20.33203125" style="5" customWidth="1"/>
    <col min="11012" max="11012" width="18.6640625" style="5" customWidth="1"/>
    <col min="11013" max="11013" width="6.77734375" style="5" customWidth="1"/>
    <col min="11014" max="11017" width="12.6640625" style="5" customWidth="1"/>
    <col min="11018" max="11018" width="11.88671875" style="5" customWidth="1"/>
    <col min="11019" max="11264" width="8.88671875" style="5"/>
    <col min="11265" max="11265" width="0.5546875" style="5" customWidth="1"/>
    <col min="11266" max="11266" width="4.77734375" style="5" customWidth="1"/>
    <col min="11267" max="11267" width="20.33203125" style="5" customWidth="1"/>
    <col min="11268" max="11268" width="18.6640625" style="5" customWidth="1"/>
    <col min="11269" max="11269" width="6.77734375" style="5" customWidth="1"/>
    <col min="11270" max="11273" width="12.6640625" style="5" customWidth="1"/>
    <col min="11274" max="11274" width="11.88671875" style="5" customWidth="1"/>
    <col min="11275" max="11520" width="8.88671875" style="5"/>
    <col min="11521" max="11521" width="0.5546875" style="5" customWidth="1"/>
    <col min="11522" max="11522" width="4.77734375" style="5" customWidth="1"/>
    <col min="11523" max="11523" width="20.33203125" style="5" customWidth="1"/>
    <col min="11524" max="11524" width="18.6640625" style="5" customWidth="1"/>
    <col min="11525" max="11525" width="6.77734375" style="5" customWidth="1"/>
    <col min="11526" max="11529" width="12.6640625" style="5" customWidth="1"/>
    <col min="11530" max="11530" width="11.88671875" style="5" customWidth="1"/>
    <col min="11531" max="11776" width="8.88671875" style="5"/>
    <col min="11777" max="11777" width="0.5546875" style="5" customWidth="1"/>
    <col min="11778" max="11778" width="4.77734375" style="5" customWidth="1"/>
    <col min="11779" max="11779" width="20.33203125" style="5" customWidth="1"/>
    <col min="11780" max="11780" width="18.6640625" style="5" customWidth="1"/>
    <col min="11781" max="11781" width="6.77734375" style="5" customWidth="1"/>
    <col min="11782" max="11785" width="12.6640625" style="5" customWidth="1"/>
    <col min="11786" max="11786" width="11.88671875" style="5" customWidth="1"/>
    <col min="11787" max="12032" width="8.88671875" style="5"/>
    <col min="12033" max="12033" width="0.5546875" style="5" customWidth="1"/>
    <col min="12034" max="12034" width="4.77734375" style="5" customWidth="1"/>
    <col min="12035" max="12035" width="20.33203125" style="5" customWidth="1"/>
    <col min="12036" max="12036" width="18.6640625" style="5" customWidth="1"/>
    <col min="12037" max="12037" width="6.77734375" style="5" customWidth="1"/>
    <col min="12038" max="12041" width="12.6640625" style="5" customWidth="1"/>
    <col min="12042" max="12042" width="11.88671875" style="5" customWidth="1"/>
    <col min="12043" max="12288" width="8.88671875" style="5"/>
    <col min="12289" max="12289" width="0.5546875" style="5" customWidth="1"/>
    <col min="12290" max="12290" width="4.77734375" style="5" customWidth="1"/>
    <col min="12291" max="12291" width="20.33203125" style="5" customWidth="1"/>
    <col min="12292" max="12292" width="18.6640625" style="5" customWidth="1"/>
    <col min="12293" max="12293" width="6.77734375" style="5" customWidth="1"/>
    <col min="12294" max="12297" width="12.6640625" style="5" customWidth="1"/>
    <col min="12298" max="12298" width="11.88671875" style="5" customWidth="1"/>
    <col min="12299" max="12544" width="8.88671875" style="5"/>
    <col min="12545" max="12545" width="0.5546875" style="5" customWidth="1"/>
    <col min="12546" max="12546" width="4.77734375" style="5" customWidth="1"/>
    <col min="12547" max="12547" width="20.33203125" style="5" customWidth="1"/>
    <col min="12548" max="12548" width="18.6640625" style="5" customWidth="1"/>
    <col min="12549" max="12549" width="6.77734375" style="5" customWidth="1"/>
    <col min="12550" max="12553" width="12.6640625" style="5" customWidth="1"/>
    <col min="12554" max="12554" width="11.88671875" style="5" customWidth="1"/>
    <col min="12555" max="12800" width="8.88671875" style="5"/>
    <col min="12801" max="12801" width="0.5546875" style="5" customWidth="1"/>
    <col min="12802" max="12802" width="4.77734375" style="5" customWidth="1"/>
    <col min="12803" max="12803" width="20.33203125" style="5" customWidth="1"/>
    <col min="12804" max="12804" width="18.6640625" style="5" customWidth="1"/>
    <col min="12805" max="12805" width="6.77734375" style="5" customWidth="1"/>
    <col min="12806" max="12809" width="12.6640625" style="5" customWidth="1"/>
    <col min="12810" max="12810" width="11.88671875" style="5" customWidth="1"/>
    <col min="12811" max="13056" width="8.88671875" style="5"/>
    <col min="13057" max="13057" width="0.5546875" style="5" customWidth="1"/>
    <col min="13058" max="13058" width="4.77734375" style="5" customWidth="1"/>
    <col min="13059" max="13059" width="20.33203125" style="5" customWidth="1"/>
    <col min="13060" max="13060" width="18.6640625" style="5" customWidth="1"/>
    <col min="13061" max="13061" width="6.77734375" style="5" customWidth="1"/>
    <col min="13062" max="13065" width="12.6640625" style="5" customWidth="1"/>
    <col min="13066" max="13066" width="11.88671875" style="5" customWidth="1"/>
    <col min="13067" max="13312" width="8.88671875" style="5"/>
    <col min="13313" max="13313" width="0.5546875" style="5" customWidth="1"/>
    <col min="13314" max="13314" width="4.77734375" style="5" customWidth="1"/>
    <col min="13315" max="13315" width="20.33203125" style="5" customWidth="1"/>
    <col min="13316" max="13316" width="18.6640625" style="5" customWidth="1"/>
    <col min="13317" max="13317" width="6.77734375" style="5" customWidth="1"/>
    <col min="13318" max="13321" width="12.6640625" style="5" customWidth="1"/>
    <col min="13322" max="13322" width="11.88671875" style="5" customWidth="1"/>
    <col min="13323" max="13568" width="8.88671875" style="5"/>
    <col min="13569" max="13569" width="0.5546875" style="5" customWidth="1"/>
    <col min="13570" max="13570" width="4.77734375" style="5" customWidth="1"/>
    <col min="13571" max="13571" width="20.33203125" style="5" customWidth="1"/>
    <col min="13572" max="13572" width="18.6640625" style="5" customWidth="1"/>
    <col min="13573" max="13573" width="6.77734375" style="5" customWidth="1"/>
    <col min="13574" max="13577" width="12.6640625" style="5" customWidth="1"/>
    <col min="13578" max="13578" width="11.88671875" style="5" customWidth="1"/>
    <col min="13579" max="13824" width="8.88671875" style="5"/>
    <col min="13825" max="13825" width="0.5546875" style="5" customWidth="1"/>
    <col min="13826" max="13826" width="4.77734375" style="5" customWidth="1"/>
    <col min="13827" max="13827" width="20.33203125" style="5" customWidth="1"/>
    <col min="13828" max="13828" width="18.6640625" style="5" customWidth="1"/>
    <col min="13829" max="13829" width="6.77734375" style="5" customWidth="1"/>
    <col min="13830" max="13833" width="12.6640625" style="5" customWidth="1"/>
    <col min="13834" max="13834" width="11.88671875" style="5" customWidth="1"/>
    <col min="13835" max="14080" width="8.88671875" style="5"/>
    <col min="14081" max="14081" width="0.5546875" style="5" customWidth="1"/>
    <col min="14082" max="14082" width="4.77734375" style="5" customWidth="1"/>
    <col min="14083" max="14083" width="20.33203125" style="5" customWidth="1"/>
    <col min="14084" max="14084" width="18.6640625" style="5" customWidth="1"/>
    <col min="14085" max="14085" width="6.77734375" style="5" customWidth="1"/>
    <col min="14086" max="14089" width="12.6640625" style="5" customWidth="1"/>
    <col min="14090" max="14090" width="11.88671875" style="5" customWidth="1"/>
    <col min="14091" max="14336" width="8.88671875" style="5"/>
    <col min="14337" max="14337" width="0.5546875" style="5" customWidth="1"/>
    <col min="14338" max="14338" width="4.77734375" style="5" customWidth="1"/>
    <col min="14339" max="14339" width="20.33203125" style="5" customWidth="1"/>
    <col min="14340" max="14340" width="18.6640625" style="5" customWidth="1"/>
    <col min="14341" max="14341" width="6.77734375" style="5" customWidth="1"/>
    <col min="14342" max="14345" width="12.6640625" style="5" customWidth="1"/>
    <col min="14346" max="14346" width="11.88671875" style="5" customWidth="1"/>
    <col min="14347" max="14592" width="8.88671875" style="5"/>
    <col min="14593" max="14593" width="0.5546875" style="5" customWidth="1"/>
    <col min="14594" max="14594" width="4.77734375" style="5" customWidth="1"/>
    <col min="14595" max="14595" width="20.33203125" style="5" customWidth="1"/>
    <col min="14596" max="14596" width="18.6640625" style="5" customWidth="1"/>
    <col min="14597" max="14597" width="6.77734375" style="5" customWidth="1"/>
    <col min="14598" max="14601" width="12.6640625" style="5" customWidth="1"/>
    <col min="14602" max="14602" width="11.88671875" style="5" customWidth="1"/>
    <col min="14603" max="14848" width="8.88671875" style="5"/>
    <col min="14849" max="14849" width="0.5546875" style="5" customWidth="1"/>
    <col min="14850" max="14850" width="4.77734375" style="5" customWidth="1"/>
    <col min="14851" max="14851" width="20.33203125" style="5" customWidth="1"/>
    <col min="14852" max="14852" width="18.6640625" style="5" customWidth="1"/>
    <col min="14853" max="14853" width="6.77734375" style="5" customWidth="1"/>
    <col min="14854" max="14857" width="12.6640625" style="5" customWidth="1"/>
    <col min="14858" max="14858" width="11.88671875" style="5" customWidth="1"/>
    <col min="14859" max="15104" width="8.88671875" style="5"/>
    <col min="15105" max="15105" width="0.5546875" style="5" customWidth="1"/>
    <col min="15106" max="15106" width="4.77734375" style="5" customWidth="1"/>
    <col min="15107" max="15107" width="20.33203125" style="5" customWidth="1"/>
    <col min="15108" max="15108" width="18.6640625" style="5" customWidth="1"/>
    <col min="15109" max="15109" width="6.77734375" style="5" customWidth="1"/>
    <col min="15110" max="15113" width="12.6640625" style="5" customWidth="1"/>
    <col min="15114" max="15114" width="11.88671875" style="5" customWidth="1"/>
    <col min="15115" max="15360" width="8.88671875" style="5"/>
    <col min="15361" max="15361" width="0.5546875" style="5" customWidth="1"/>
    <col min="15362" max="15362" width="4.77734375" style="5" customWidth="1"/>
    <col min="15363" max="15363" width="20.33203125" style="5" customWidth="1"/>
    <col min="15364" max="15364" width="18.6640625" style="5" customWidth="1"/>
    <col min="15365" max="15365" width="6.77734375" style="5" customWidth="1"/>
    <col min="15366" max="15369" width="12.6640625" style="5" customWidth="1"/>
    <col min="15370" max="15370" width="11.88671875" style="5" customWidth="1"/>
    <col min="15371" max="15616" width="8.88671875" style="5"/>
    <col min="15617" max="15617" width="0.5546875" style="5" customWidth="1"/>
    <col min="15618" max="15618" width="4.77734375" style="5" customWidth="1"/>
    <col min="15619" max="15619" width="20.33203125" style="5" customWidth="1"/>
    <col min="15620" max="15620" width="18.6640625" style="5" customWidth="1"/>
    <col min="15621" max="15621" width="6.77734375" style="5" customWidth="1"/>
    <col min="15622" max="15625" width="12.6640625" style="5" customWidth="1"/>
    <col min="15626" max="15626" width="11.88671875" style="5" customWidth="1"/>
    <col min="15627" max="15872" width="8.88671875" style="5"/>
    <col min="15873" max="15873" width="0.5546875" style="5" customWidth="1"/>
    <col min="15874" max="15874" width="4.77734375" style="5" customWidth="1"/>
    <col min="15875" max="15875" width="20.33203125" style="5" customWidth="1"/>
    <col min="15876" max="15876" width="18.6640625" style="5" customWidth="1"/>
    <col min="15877" max="15877" width="6.77734375" style="5" customWidth="1"/>
    <col min="15878" max="15881" width="12.6640625" style="5" customWidth="1"/>
    <col min="15882" max="15882" width="11.88671875" style="5" customWidth="1"/>
    <col min="15883" max="16128" width="8.88671875" style="5"/>
    <col min="16129" max="16129" width="0.5546875" style="5" customWidth="1"/>
    <col min="16130" max="16130" width="4.77734375" style="5" customWidth="1"/>
    <col min="16131" max="16131" width="20.33203125" style="5" customWidth="1"/>
    <col min="16132" max="16132" width="18.6640625" style="5" customWidth="1"/>
    <col min="16133" max="16133" width="6.77734375" style="5" customWidth="1"/>
    <col min="16134" max="16137" width="12.6640625" style="5" customWidth="1"/>
    <col min="16138" max="16138" width="11.88671875" style="5" customWidth="1"/>
    <col min="16139" max="16384" width="8.88671875" style="5"/>
  </cols>
  <sheetData>
    <row r="1" spans="2:29" ht="24.95" customHeight="1" x14ac:dyDescent="0.2">
      <c r="B1" s="166" t="s">
        <v>148</v>
      </c>
      <c r="C1" s="166"/>
      <c r="D1" s="166"/>
      <c r="E1" s="166"/>
      <c r="F1" s="166"/>
      <c r="G1" s="166"/>
      <c r="H1" s="166"/>
      <c r="I1" s="166"/>
      <c r="J1" s="166"/>
    </row>
    <row r="2" spans="2:29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</row>
    <row r="3" spans="2:29" ht="30.75" customHeight="1" x14ac:dyDescent="0.2">
      <c r="B3" s="31" t="s">
        <v>149</v>
      </c>
      <c r="C3" s="7" t="s">
        <v>94</v>
      </c>
      <c r="D3" s="7" t="s">
        <v>95</v>
      </c>
      <c r="E3" s="7" t="s">
        <v>97</v>
      </c>
      <c r="F3" s="7" t="s">
        <v>98</v>
      </c>
      <c r="G3" s="7" t="s">
        <v>99</v>
      </c>
      <c r="H3" s="7" t="s">
        <v>100</v>
      </c>
      <c r="I3" s="7" t="s">
        <v>101</v>
      </c>
      <c r="J3" s="8" t="s">
        <v>102</v>
      </c>
    </row>
    <row r="4" spans="2:29" ht="22.35" customHeight="1" x14ac:dyDescent="0.2">
      <c r="B4" s="52" t="s">
        <v>12</v>
      </c>
      <c r="C4" s="21" t="s">
        <v>145</v>
      </c>
      <c r="D4" s="21" t="s">
        <v>146</v>
      </c>
      <c r="E4" s="32" t="s">
        <v>129</v>
      </c>
      <c r="F4" s="19">
        <f>G4+H4+I4</f>
        <v>600</v>
      </c>
      <c r="G4" s="19" t="str">
        <f>단가산출!EM4</f>
        <v>566</v>
      </c>
      <c r="H4" s="19" t="str">
        <f>단가산출!R26</f>
        <v>34</v>
      </c>
      <c r="I4" s="19">
        <f>[20]단가산출!EO4</f>
        <v>0</v>
      </c>
      <c r="J4" s="20" t="s">
        <v>9</v>
      </c>
      <c r="Z4" s="50"/>
      <c r="AA4" s="50"/>
      <c r="AB4" s="50"/>
    </row>
    <row r="5" spans="2:29" ht="22.35" customHeight="1" x14ac:dyDescent="0.2">
      <c r="B5" s="52" t="s">
        <v>15</v>
      </c>
      <c r="C5" s="21" t="s">
        <v>134</v>
      </c>
      <c r="D5" s="21" t="s">
        <v>135</v>
      </c>
      <c r="E5" s="32" t="s">
        <v>129</v>
      </c>
      <c r="F5" s="19">
        <f>G5+H5+I5</f>
        <v>1082</v>
      </c>
      <c r="G5" s="19" t="str">
        <f>단가산출!EM30</f>
        <v>1,082</v>
      </c>
      <c r="H5" s="19">
        <f>[20]단가산출!EN30</f>
        <v>0</v>
      </c>
      <c r="I5" s="19">
        <f>[20]단가산출!EO30</f>
        <v>0</v>
      </c>
      <c r="J5" s="20" t="s">
        <v>9</v>
      </c>
      <c r="Z5" s="50"/>
      <c r="AA5" s="50"/>
    </row>
    <row r="6" spans="2:29" ht="22.35" customHeight="1" x14ac:dyDescent="0.2">
      <c r="B6" s="49" t="s">
        <v>18</v>
      </c>
      <c r="C6" s="46" t="s">
        <v>127</v>
      </c>
      <c r="D6" s="46" t="s">
        <v>128</v>
      </c>
      <c r="E6" s="47" t="s">
        <v>129</v>
      </c>
      <c r="F6" s="28">
        <f>G6+H6+I6</f>
        <v>1136</v>
      </c>
      <c r="G6" s="28" t="str">
        <f>단가산출!EM83</f>
        <v>1,017</v>
      </c>
      <c r="H6" s="28" t="str">
        <f>단가산출!EN83</f>
        <v>37</v>
      </c>
      <c r="I6" s="28" t="str">
        <f>단가산출!EO83</f>
        <v>82</v>
      </c>
      <c r="J6" s="29" t="s">
        <v>9</v>
      </c>
      <c r="Z6" s="50"/>
      <c r="AA6" s="50"/>
      <c r="AB6" s="50"/>
      <c r="AC6" s="50"/>
    </row>
    <row r="7" spans="2:29" x14ac:dyDescent="0.2">
      <c r="B7" s="30"/>
      <c r="C7" s="30"/>
      <c r="D7" s="30"/>
      <c r="E7" s="30"/>
      <c r="F7" s="30"/>
      <c r="G7" s="30"/>
      <c r="H7" s="30"/>
      <c r="I7" s="30"/>
      <c r="J7" s="30"/>
    </row>
  </sheetData>
  <mergeCells count="1">
    <mergeCell ref="B1:J2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F97B4-3FA5-48F4-95CB-3B5A4D9E3EF8}">
  <dimension ref="B1:EP85"/>
  <sheetViews>
    <sheetView view="pageBreakPreview" zoomScale="130" zoomScaleNormal="100" zoomScaleSheetLayoutView="130" workbookViewId="0">
      <pane ySplit="3" topLeftCell="A46" activePane="bottomLeft" state="frozen"/>
      <selection pane="bottomLeft" activeCell="T15" sqref="T15:AC15"/>
    </sheetView>
  </sheetViews>
  <sheetFormatPr defaultRowHeight="12.75" x14ac:dyDescent="0.2"/>
  <cols>
    <col min="1" max="1" width="0.5546875" style="5" customWidth="1"/>
    <col min="2" max="141" width="0.6640625" style="5" customWidth="1"/>
    <col min="142" max="142" width="12.44140625" style="5" customWidth="1"/>
    <col min="143" max="143" width="11" style="5" customWidth="1"/>
    <col min="144" max="145" width="10.44140625" style="5" customWidth="1"/>
    <col min="146" max="256" width="8.88671875" style="5"/>
    <col min="257" max="257" width="0.5546875" style="5" customWidth="1"/>
    <col min="258" max="397" width="0.6640625" style="5" customWidth="1"/>
    <col min="398" max="398" width="12.44140625" style="5" customWidth="1"/>
    <col min="399" max="399" width="11" style="5" customWidth="1"/>
    <col min="400" max="401" width="10.44140625" style="5" customWidth="1"/>
    <col min="402" max="512" width="8.88671875" style="5"/>
    <col min="513" max="513" width="0.5546875" style="5" customWidth="1"/>
    <col min="514" max="653" width="0.6640625" style="5" customWidth="1"/>
    <col min="654" max="654" width="12.44140625" style="5" customWidth="1"/>
    <col min="655" max="655" width="11" style="5" customWidth="1"/>
    <col min="656" max="657" width="10.44140625" style="5" customWidth="1"/>
    <col min="658" max="768" width="8.88671875" style="5"/>
    <col min="769" max="769" width="0.5546875" style="5" customWidth="1"/>
    <col min="770" max="909" width="0.6640625" style="5" customWidth="1"/>
    <col min="910" max="910" width="12.44140625" style="5" customWidth="1"/>
    <col min="911" max="911" width="11" style="5" customWidth="1"/>
    <col min="912" max="913" width="10.44140625" style="5" customWidth="1"/>
    <col min="914" max="1024" width="8.88671875" style="5"/>
    <col min="1025" max="1025" width="0.5546875" style="5" customWidth="1"/>
    <col min="1026" max="1165" width="0.6640625" style="5" customWidth="1"/>
    <col min="1166" max="1166" width="12.44140625" style="5" customWidth="1"/>
    <col min="1167" max="1167" width="11" style="5" customWidth="1"/>
    <col min="1168" max="1169" width="10.44140625" style="5" customWidth="1"/>
    <col min="1170" max="1280" width="8.88671875" style="5"/>
    <col min="1281" max="1281" width="0.5546875" style="5" customWidth="1"/>
    <col min="1282" max="1421" width="0.6640625" style="5" customWidth="1"/>
    <col min="1422" max="1422" width="12.44140625" style="5" customWidth="1"/>
    <col min="1423" max="1423" width="11" style="5" customWidth="1"/>
    <col min="1424" max="1425" width="10.44140625" style="5" customWidth="1"/>
    <col min="1426" max="1536" width="8.88671875" style="5"/>
    <col min="1537" max="1537" width="0.5546875" style="5" customWidth="1"/>
    <col min="1538" max="1677" width="0.6640625" style="5" customWidth="1"/>
    <col min="1678" max="1678" width="12.44140625" style="5" customWidth="1"/>
    <col min="1679" max="1679" width="11" style="5" customWidth="1"/>
    <col min="1680" max="1681" width="10.44140625" style="5" customWidth="1"/>
    <col min="1682" max="1792" width="8.88671875" style="5"/>
    <col min="1793" max="1793" width="0.5546875" style="5" customWidth="1"/>
    <col min="1794" max="1933" width="0.6640625" style="5" customWidth="1"/>
    <col min="1934" max="1934" width="12.44140625" style="5" customWidth="1"/>
    <col min="1935" max="1935" width="11" style="5" customWidth="1"/>
    <col min="1936" max="1937" width="10.44140625" style="5" customWidth="1"/>
    <col min="1938" max="2048" width="8.88671875" style="5"/>
    <col min="2049" max="2049" width="0.5546875" style="5" customWidth="1"/>
    <col min="2050" max="2189" width="0.6640625" style="5" customWidth="1"/>
    <col min="2190" max="2190" width="12.44140625" style="5" customWidth="1"/>
    <col min="2191" max="2191" width="11" style="5" customWidth="1"/>
    <col min="2192" max="2193" width="10.44140625" style="5" customWidth="1"/>
    <col min="2194" max="2304" width="8.88671875" style="5"/>
    <col min="2305" max="2305" width="0.5546875" style="5" customWidth="1"/>
    <col min="2306" max="2445" width="0.6640625" style="5" customWidth="1"/>
    <col min="2446" max="2446" width="12.44140625" style="5" customWidth="1"/>
    <col min="2447" max="2447" width="11" style="5" customWidth="1"/>
    <col min="2448" max="2449" width="10.44140625" style="5" customWidth="1"/>
    <col min="2450" max="2560" width="8.88671875" style="5"/>
    <col min="2561" max="2561" width="0.5546875" style="5" customWidth="1"/>
    <col min="2562" max="2701" width="0.6640625" style="5" customWidth="1"/>
    <col min="2702" max="2702" width="12.44140625" style="5" customWidth="1"/>
    <col min="2703" max="2703" width="11" style="5" customWidth="1"/>
    <col min="2704" max="2705" width="10.44140625" style="5" customWidth="1"/>
    <col min="2706" max="2816" width="8.88671875" style="5"/>
    <col min="2817" max="2817" width="0.5546875" style="5" customWidth="1"/>
    <col min="2818" max="2957" width="0.6640625" style="5" customWidth="1"/>
    <col min="2958" max="2958" width="12.44140625" style="5" customWidth="1"/>
    <col min="2959" max="2959" width="11" style="5" customWidth="1"/>
    <col min="2960" max="2961" width="10.44140625" style="5" customWidth="1"/>
    <col min="2962" max="3072" width="8.88671875" style="5"/>
    <col min="3073" max="3073" width="0.5546875" style="5" customWidth="1"/>
    <col min="3074" max="3213" width="0.6640625" style="5" customWidth="1"/>
    <col min="3214" max="3214" width="12.44140625" style="5" customWidth="1"/>
    <col min="3215" max="3215" width="11" style="5" customWidth="1"/>
    <col min="3216" max="3217" width="10.44140625" style="5" customWidth="1"/>
    <col min="3218" max="3328" width="8.88671875" style="5"/>
    <col min="3329" max="3329" width="0.5546875" style="5" customWidth="1"/>
    <col min="3330" max="3469" width="0.6640625" style="5" customWidth="1"/>
    <col min="3470" max="3470" width="12.44140625" style="5" customWidth="1"/>
    <col min="3471" max="3471" width="11" style="5" customWidth="1"/>
    <col min="3472" max="3473" width="10.44140625" style="5" customWidth="1"/>
    <col min="3474" max="3584" width="8.88671875" style="5"/>
    <col min="3585" max="3585" width="0.5546875" style="5" customWidth="1"/>
    <col min="3586" max="3725" width="0.6640625" style="5" customWidth="1"/>
    <col min="3726" max="3726" width="12.44140625" style="5" customWidth="1"/>
    <col min="3727" max="3727" width="11" style="5" customWidth="1"/>
    <col min="3728" max="3729" width="10.44140625" style="5" customWidth="1"/>
    <col min="3730" max="3840" width="8.88671875" style="5"/>
    <col min="3841" max="3841" width="0.5546875" style="5" customWidth="1"/>
    <col min="3842" max="3981" width="0.6640625" style="5" customWidth="1"/>
    <col min="3982" max="3982" width="12.44140625" style="5" customWidth="1"/>
    <col min="3983" max="3983" width="11" style="5" customWidth="1"/>
    <col min="3984" max="3985" width="10.44140625" style="5" customWidth="1"/>
    <col min="3986" max="4096" width="8.88671875" style="5"/>
    <col min="4097" max="4097" width="0.5546875" style="5" customWidth="1"/>
    <col min="4098" max="4237" width="0.6640625" style="5" customWidth="1"/>
    <col min="4238" max="4238" width="12.44140625" style="5" customWidth="1"/>
    <col min="4239" max="4239" width="11" style="5" customWidth="1"/>
    <col min="4240" max="4241" width="10.44140625" style="5" customWidth="1"/>
    <col min="4242" max="4352" width="8.88671875" style="5"/>
    <col min="4353" max="4353" width="0.5546875" style="5" customWidth="1"/>
    <col min="4354" max="4493" width="0.6640625" style="5" customWidth="1"/>
    <col min="4494" max="4494" width="12.44140625" style="5" customWidth="1"/>
    <col min="4495" max="4495" width="11" style="5" customWidth="1"/>
    <col min="4496" max="4497" width="10.44140625" style="5" customWidth="1"/>
    <col min="4498" max="4608" width="8.88671875" style="5"/>
    <col min="4609" max="4609" width="0.5546875" style="5" customWidth="1"/>
    <col min="4610" max="4749" width="0.6640625" style="5" customWidth="1"/>
    <col min="4750" max="4750" width="12.44140625" style="5" customWidth="1"/>
    <col min="4751" max="4751" width="11" style="5" customWidth="1"/>
    <col min="4752" max="4753" width="10.44140625" style="5" customWidth="1"/>
    <col min="4754" max="4864" width="8.88671875" style="5"/>
    <col min="4865" max="4865" width="0.5546875" style="5" customWidth="1"/>
    <col min="4866" max="5005" width="0.6640625" style="5" customWidth="1"/>
    <col min="5006" max="5006" width="12.44140625" style="5" customWidth="1"/>
    <col min="5007" max="5007" width="11" style="5" customWidth="1"/>
    <col min="5008" max="5009" width="10.44140625" style="5" customWidth="1"/>
    <col min="5010" max="5120" width="8.88671875" style="5"/>
    <col min="5121" max="5121" width="0.5546875" style="5" customWidth="1"/>
    <col min="5122" max="5261" width="0.6640625" style="5" customWidth="1"/>
    <col min="5262" max="5262" width="12.44140625" style="5" customWidth="1"/>
    <col min="5263" max="5263" width="11" style="5" customWidth="1"/>
    <col min="5264" max="5265" width="10.44140625" style="5" customWidth="1"/>
    <col min="5266" max="5376" width="8.88671875" style="5"/>
    <col min="5377" max="5377" width="0.5546875" style="5" customWidth="1"/>
    <col min="5378" max="5517" width="0.6640625" style="5" customWidth="1"/>
    <col min="5518" max="5518" width="12.44140625" style="5" customWidth="1"/>
    <col min="5519" max="5519" width="11" style="5" customWidth="1"/>
    <col min="5520" max="5521" width="10.44140625" style="5" customWidth="1"/>
    <col min="5522" max="5632" width="8.88671875" style="5"/>
    <col min="5633" max="5633" width="0.5546875" style="5" customWidth="1"/>
    <col min="5634" max="5773" width="0.6640625" style="5" customWidth="1"/>
    <col min="5774" max="5774" width="12.44140625" style="5" customWidth="1"/>
    <col min="5775" max="5775" width="11" style="5" customWidth="1"/>
    <col min="5776" max="5777" width="10.44140625" style="5" customWidth="1"/>
    <col min="5778" max="5888" width="8.88671875" style="5"/>
    <col min="5889" max="5889" width="0.5546875" style="5" customWidth="1"/>
    <col min="5890" max="6029" width="0.6640625" style="5" customWidth="1"/>
    <col min="6030" max="6030" width="12.44140625" style="5" customWidth="1"/>
    <col min="6031" max="6031" width="11" style="5" customWidth="1"/>
    <col min="6032" max="6033" width="10.44140625" style="5" customWidth="1"/>
    <col min="6034" max="6144" width="8.88671875" style="5"/>
    <col min="6145" max="6145" width="0.5546875" style="5" customWidth="1"/>
    <col min="6146" max="6285" width="0.6640625" style="5" customWidth="1"/>
    <col min="6286" max="6286" width="12.44140625" style="5" customWidth="1"/>
    <col min="6287" max="6287" width="11" style="5" customWidth="1"/>
    <col min="6288" max="6289" width="10.44140625" style="5" customWidth="1"/>
    <col min="6290" max="6400" width="8.88671875" style="5"/>
    <col min="6401" max="6401" width="0.5546875" style="5" customWidth="1"/>
    <col min="6402" max="6541" width="0.6640625" style="5" customWidth="1"/>
    <col min="6542" max="6542" width="12.44140625" style="5" customWidth="1"/>
    <col min="6543" max="6543" width="11" style="5" customWidth="1"/>
    <col min="6544" max="6545" width="10.44140625" style="5" customWidth="1"/>
    <col min="6546" max="6656" width="8.88671875" style="5"/>
    <col min="6657" max="6657" width="0.5546875" style="5" customWidth="1"/>
    <col min="6658" max="6797" width="0.6640625" style="5" customWidth="1"/>
    <col min="6798" max="6798" width="12.44140625" style="5" customWidth="1"/>
    <col min="6799" max="6799" width="11" style="5" customWidth="1"/>
    <col min="6800" max="6801" width="10.44140625" style="5" customWidth="1"/>
    <col min="6802" max="6912" width="8.88671875" style="5"/>
    <col min="6913" max="6913" width="0.5546875" style="5" customWidth="1"/>
    <col min="6914" max="7053" width="0.6640625" style="5" customWidth="1"/>
    <col min="7054" max="7054" width="12.44140625" style="5" customWidth="1"/>
    <col min="7055" max="7055" width="11" style="5" customWidth="1"/>
    <col min="7056" max="7057" width="10.44140625" style="5" customWidth="1"/>
    <col min="7058" max="7168" width="8.88671875" style="5"/>
    <col min="7169" max="7169" width="0.5546875" style="5" customWidth="1"/>
    <col min="7170" max="7309" width="0.6640625" style="5" customWidth="1"/>
    <col min="7310" max="7310" width="12.44140625" style="5" customWidth="1"/>
    <col min="7311" max="7311" width="11" style="5" customWidth="1"/>
    <col min="7312" max="7313" width="10.44140625" style="5" customWidth="1"/>
    <col min="7314" max="7424" width="8.88671875" style="5"/>
    <col min="7425" max="7425" width="0.5546875" style="5" customWidth="1"/>
    <col min="7426" max="7565" width="0.6640625" style="5" customWidth="1"/>
    <col min="7566" max="7566" width="12.44140625" style="5" customWidth="1"/>
    <col min="7567" max="7567" width="11" style="5" customWidth="1"/>
    <col min="7568" max="7569" width="10.44140625" style="5" customWidth="1"/>
    <col min="7570" max="7680" width="8.88671875" style="5"/>
    <col min="7681" max="7681" width="0.5546875" style="5" customWidth="1"/>
    <col min="7682" max="7821" width="0.6640625" style="5" customWidth="1"/>
    <col min="7822" max="7822" width="12.44140625" style="5" customWidth="1"/>
    <col min="7823" max="7823" width="11" style="5" customWidth="1"/>
    <col min="7824" max="7825" width="10.44140625" style="5" customWidth="1"/>
    <col min="7826" max="7936" width="8.88671875" style="5"/>
    <col min="7937" max="7937" width="0.5546875" style="5" customWidth="1"/>
    <col min="7938" max="8077" width="0.6640625" style="5" customWidth="1"/>
    <col min="8078" max="8078" width="12.44140625" style="5" customWidth="1"/>
    <col min="8079" max="8079" width="11" style="5" customWidth="1"/>
    <col min="8080" max="8081" width="10.44140625" style="5" customWidth="1"/>
    <col min="8082" max="8192" width="8.88671875" style="5"/>
    <col min="8193" max="8193" width="0.5546875" style="5" customWidth="1"/>
    <col min="8194" max="8333" width="0.6640625" style="5" customWidth="1"/>
    <col min="8334" max="8334" width="12.44140625" style="5" customWidth="1"/>
    <col min="8335" max="8335" width="11" style="5" customWidth="1"/>
    <col min="8336" max="8337" width="10.44140625" style="5" customWidth="1"/>
    <col min="8338" max="8448" width="8.88671875" style="5"/>
    <col min="8449" max="8449" width="0.5546875" style="5" customWidth="1"/>
    <col min="8450" max="8589" width="0.6640625" style="5" customWidth="1"/>
    <col min="8590" max="8590" width="12.44140625" style="5" customWidth="1"/>
    <col min="8591" max="8591" width="11" style="5" customWidth="1"/>
    <col min="8592" max="8593" width="10.44140625" style="5" customWidth="1"/>
    <col min="8594" max="8704" width="8.88671875" style="5"/>
    <col min="8705" max="8705" width="0.5546875" style="5" customWidth="1"/>
    <col min="8706" max="8845" width="0.6640625" style="5" customWidth="1"/>
    <col min="8846" max="8846" width="12.44140625" style="5" customWidth="1"/>
    <col min="8847" max="8847" width="11" style="5" customWidth="1"/>
    <col min="8848" max="8849" width="10.44140625" style="5" customWidth="1"/>
    <col min="8850" max="8960" width="8.88671875" style="5"/>
    <col min="8961" max="8961" width="0.5546875" style="5" customWidth="1"/>
    <col min="8962" max="9101" width="0.6640625" style="5" customWidth="1"/>
    <col min="9102" max="9102" width="12.44140625" style="5" customWidth="1"/>
    <col min="9103" max="9103" width="11" style="5" customWidth="1"/>
    <col min="9104" max="9105" width="10.44140625" style="5" customWidth="1"/>
    <col min="9106" max="9216" width="8.88671875" style="5"/>
    <col min="9217" max="9217" width="0.5546875" style="5" customWidth="1"/>
    <col min="9218" max="9357" width="0.6640625" style="5" customWidth="1"/>
    <col min="9358" max="9358" width="12.44140625" style="5" customWidth="1"/>
    <col min="9359" max="9359" width="11" style="5" customWidth="1"/>
    <col min="9360" max="9361" width="10.44140625" style="5" customWidth="1"/>
    <col min="9362" max="9472" width="8.88671875" style="5"/>
    <col min="9473" max="9473" width="0.5546875" style="5" customWidth="1"/>
    <col min="9474" max="9613" width="0.6640625" style="5" customWidth="1"/>
    <col min="9614" max="9614" width="12.44140625" style="5" customWidth="1"/>
    <col min="9615" max="9615" width="11" style="5" customWidth="1"/>
    <col min="9616" max="9617" width="10.44140625" style="5" customWidth="1"/>
    <col min="9618" max="9728" width="8.88671875" style="5"/>
    <col min="9729" max="9729" width="0.5546875" style="5" customWidth="1"/>
    <col min="9730" max="9869" width="0.6640625" style="5" customWidth="1"/>
    <col min="9870" max="9870" width="12.44140625" style="5" customWidth="1"/>
    <col min="9871" max="9871" width="11" style="5" customWidth="1"/>
    <col min="9872" max="9873" width="10.44140625" style="5" customWidth="1"/>
    <col min="9874" max="9984" width="8.88671875" style="5"/>
    <col min="9985" max="9985" width="0.5546875" style="5" customWidth="1"/>
    <col min="9986" max="10125" width="0.6640625" style="5" customWidth="1"/>
    <col min="10126" max="10126" width="12.44140625" style="5" customWidth="1"/>
    <col min="10127" max="10127" width="11" style="5" customWidth="1"/>
    <col min="10128" max="10129" width="10.44140625" style="5" customWidth="1"/>
    <col min="10130" max="10240" width="8.88671875" style="5"/>
    <col min="10241" max="10241" width="0.5546875" style="5" customWidth="1"/>
    <col min="10242" max="10381" width="0.6640625" style="5" customWidth="1"/>
    <col min="10382" max="10382" width="12.44140625" style="5" customWidth="1"/>
    <col min="10383" max="10383" width="11" style="5" customWidth="1"/>
    <col min="10384" max="10385" width="10.44140625" style="5" customWidth="1"/>
    <col min="10386" max="10496" width="8.88671875" style="5"/>
    <col min="10497" max="10497" width="0.5546875" style="5" customWidth="1"/>
    <col min="10498" max="10637" width="0.6640625" style="5" customWidth="1"/>
    <col min="10638" max="10638" width="12.44140625" style="5" customWidth="1"/>
    <col min="10639" max="10639" width="11" style="5" customWidth="1"/>
    <col min="10640" max="10641" width="10.44140625" style="5" customWidth="1"/>
    <col min="10642" max="10752" width="8.88671875" style="5"/>
    <col min="10753" max="10753" width="0.5546875" style="5" customWidth="1"/>
    <col min="10754" max="10893" width="0.6640625" style="5" customWidth="1"/>
    <col min="10894" max="10894" width="12.44140625" style="5" customWidth="1"/>
    <col min="10895" max="10895" width="11" style="5" customWidth="1"/>
    <col min="10896" max="10897" width="10.44140625" style="5" customWidth="1"/>
    <col min="10898" max="11008" width="8.88671875" style="5"/>
    <col min="11009" max="11009" width="0.5546875" style="5" customWidth="1"/>
    <col min="11010" max="11149" width="0.6640625" style="5" customWidth="1"/>
    <col min="11150" max="11150" width="12.44140625" style="5" customWidth="1"/>
    <col min="11151" max="11151" width="11" style="5" customWidth="1"/>
    <col min="11152" max="11153" width="10.44140625" style="5" customWidth="1"/>
    <col min="11154" max="11264" width="8.88671875" style="5"/>
    <col min="11265" max="11265" width="0.5546875" style="5" customWidth="1"/>
    <col min="11266" max="11405" width="0.6640625" style="5" customWidth="1"/>
    <col min="11406" max="11406" width="12.44140625" style="5" customWidth="1"/>
    <col min="11407" max="11407" width="11" style="5" customWidth="1"/>
    <col min="11408" max="11409" width="10.44140625" style="5" customWidth="1"/>
    <col min="11410" max="11520" width="8.88671875" style="5"/>
    <col min="11521" max="11521" width="0.5546875" style="5" customWidth="1"/>
    <col min="11522" max="11661" width="0.6640625" style="5" customWidth="1"/>
    <col min="11662" max="11662" width="12.44140625" style="5" customWidth="1"/>
    <col min="11663" max="11663" width="11" style="5" customWidth="1"/>
    <col min="11664" max="11665" width="10.44140625" style="5" customWidth="1"/>
    <col min="11666" max="11776" width="8.88671875" style="5"/>
    <col min="11777" max="11777" width="0.5546875" style="5" customWidth="1"/>
    <col min="11778" max="11917" width="0.6640625" style="5" customWidth="1"/>
    <col min="11918" max="11918" width="12.44140625" style="5" customWidth="1"/>
    <col min="11919" max="11919" width="11" style="5" customWidth="1"/>
    <col min="11920" max="11921" width="10.44140625" style="5" customWidth="1"/>
    <col min="11922" max="12032" width="8.88671875" style="5"/>
    <col min="12033" max="12033" width="0.5546875" style="5" customWidth="1"/>
    <col min="12034" max="12173" width="0.6640625" style="5" customWidth="1"/>
    <col min="12174" max="12174" width="12.44140625" style="5" customWidth="1"/>
    <col min="12175" max="12175" width="11" style="5" customWidth="1"/>
    <col min="12176" max="12177" width="10.44140625" style="5" customWidth="1"/>
    <col min="12178" max="12288" width="8.88671875" style="5"/>
    <col min="12289" max="12289" width="0.5546875" style="5" customWidth="1"/>
    <col min="12290" max="12429" width="0.6640625" style="5" customWidth="1"/>
    <col min="12430" max="12430" width="12.44140625" style="5" customWidth="1"/>
    <col min="12431" max="12431" width="11" style="5" customWidth="1"/>
    <col min="12432" max="12433" width="10.44140625" style="5" customWidth="1"/>
    <col min="12434" max="12544" width="8.88671875" style="5"/>
    <col min="12545" max="12545" width="0.5546875" style="5" customWidth="1"/>
    <col min="12546" max="12685" width="0.6640625" style="5" customWidth="1"/>
    <col min="12686" max="12686" width="12.44140625" style="5" customWidth="1"/>
    <col min="12687" max="12687" width="11" style="5" customWidth="1"/>
    <col min="12688" max="12689" width="10.44140625" style="5" customWidth="1"/>
    <col min="12690" max="12800" width="8.88671875" style="5"/>
    <col min="12801" max="12801" width="0.5546875" style="5" customWidth="1"/>
    <col min="12802" max="12941" width="0.6640625" style="5" customWidth="1"/>
    <col min="12942" max="12942" width="12.44140625" style="5" customWidth="1"/>
    <col min="12943" max="12943" width="11" style="5" customWidth="1"/>
    <col min="12944" max="12945" width="10.44140625" style="5" customWidth="1"/>
    <col min="12946" max="13056" width="8.88671875" style="5"/>
    <col min="13057" max="13057" width="0.5546875" style="5" customWidth="1"/>
    <col min="13058" max="13197" width="0.6640625" style="5" customWidth="1"/>
    <col min="13198" max="13198" width="12.44140625" style="5" customWidth="1"/>
    <col min="13199" max="13199" width="11" style="5" customWidth="1"/>
    <col min="13200" max="13201" width="10.44140625" style="5" customWidth="1"/>
    <col min="13202" max="13312" width="8.88671875" style="5"/>
    <col min="13313" max="13313" width="0.5546875" style="5" customWidth="1"/>
    <col min="13314" max="13453" width="0.6640625" style="5" customWidth="1"/>
    <col min="13454" max="13454" width="12.44140625" style="5" customWidth="1"/>
    <col min="13455" max="13455" width="11" style="5" customWidth="1"/>
    <col min="13456" max="13457" width="10.44140625" style="5" customWidth="1"/>
    <col min="13458" max="13568" width="8.88671875" style="5"/>
    <col min="13569" max="13569" width="0.5546875" style="5" customWidth="1"/>
    <col min="13570" max="13709" width="0.6640625" style="5" customWidth="1"/>
    <col min="13710" max="13710" width="12.44140625" style="5" customWidth="1"/>
    <col min="13711" max="13711" width="11" style="5" customWidth="1"/>
    <col min="13712" max="13713" width="10.44140625" style="5" customWidth="1"/>
    <col min="13714" max="13824" width="8.88671875" style="5"/>
    <col min="13825" max="13825" width="0.5546875" style="5" customWidth="1"/>
    <col min="13826" max="13965" width="0.6640625" style="5" customWidth="1"/>
    <col min="13966" max="13966" width="12.44140625" style="5" customWidth="1"/>
    <col min="13967" max="13967" width="11" style="5" customWidth="1"/>
    <col min="13968" max="13969" width="10.44140625" style="5" customWidth="1"/>
    <col min="13970" max="14080" width="8.88671875" style="5"/>
    <col min="14081" max="14081" width="0.5546875" style="5" customWidth="1"/>
    <col min="14082" max="14221" width="0.6640625" style="5" customWidth="1"/>
    <col min="14222" max="14222" width="12.44140625" style="5" customWidth="1"/>
    <col min="14223" max="14223" width="11" style="5" customWidth="1"/>
    <col min="14224" max="14225" width="10.44140625" style="5" customWidth="1"/>
    <col min="14226" max="14336" width="8.88671875" style="5"/>
    <col min="14337" max="14337" width="0.5546875" style="5" customWidth="1"/>
    <col min="14338" max="14477" width="0.6640625" style="5" customWidth="1"/>
    <col min="14478" max="14478" width="12.44140625" style="5" customWidth="1"/>
    <col min="14479" max="14479" width="11" style="5" customWidth="1"/>
    <col min="14480" max="14481" width="10.44140625" style="5" customWidth="1"/>
    <col min="14482" max="14592" width="8.88671875" style="5"/>
    <col min="14593" max="14593" width="0.5546875" style="5" customWidth="1"/>
    <col min="14594" max="14733" width="0.6640625" style="5" customWidth="1"/>
    <col min="14734" max="14734" width="12.44140625" style="5" customWidth="1"/>
    <col min="14735" max="14735" width="11" style="5" customWidth="1"/>
    <col min="14736" max="14737" width="10.44140625" style="5" customWidth="1"/>
    <col min="14738" max="14848" width="8.88671875" style="5"/>
    <col min="14849" max="14849" width="0.5546875" style="5" customWidth="1"/>
    <col min="14850" max="14989" width="0.6640625" style="5" customWidth="1"/>
    <col min="14990" max="14990" width="12.44140625" style="5" customWidth="1"/>
    <col min="14991" max="14991" width="11" style="5" customWidth="1"/>
    <col min="14992" max="14993" width="10.44140625" style="5" customWidth="1"/>
    <col min="14994" max="15104" width="8.88671875" style="5"/>
    <col min="15105" max="15105" width="0.5546875" style="5" customWidth="1"/>
    <col min="15106" max="15245" width="0.6640625" style="5" customWidth="1"/>
    <col min="15246" max="15246" width="12.44140625" style="5" customWidth="1"/>
    <col min="15247" max="15247" width="11" style="5" customWidth="1"/>
    <col min="15248" max="15249" width="10.44140625" style="5" customWidth="1"/>
    <col min="15250" max="15360" width="8.88671875" style="5"/>
    <col min="15361" max="15361" width="0.5546875" style="5" customWidth="1"/>
    <col min="15362" max="15501" width="0.6640625" style="5" customWidth="1"/>
    <col min="15502" max="15502" width="12.44140625" style="5" customWidth="1"/>
    <col min="15503" max="15503" width="11" style="5" customWidth="1"/>
    <col min="15504" max="15505" width="10.44140625" style="5" customWidth="1"/>
    <col min="15506" max="15616" width="8.88671875" style="5"/>
    <col min="15617" max="15617" width="0.5546875" style="5" customWidth="1"/>
    <col min="15618" max="15757" width="0.6640625" style="5" customWidth="1"/>
    <col min="15758" max="15758" width="12.44140625" style="5" customWidth="1"/>
    <col min="15759" max="15759" width="11" style="5" customWidth="1"/>
    <col min="15760" max="15761" width="10.44140625" style="5" customWidth="1"/>
    <col min="15762" max="15872" width="8.88671875" style="5"/>
    <col min="15873" max="15873" width="0.5546875" style="5" customWidth="1"/>
    <col min="15874" max="16013" width="0.6640625" style="5" customWidth="1"/>
    <col min="16014" max="16014" width="12.44140625" style="5" customWidth="1"/>
    <col min="16015" max="16015" width="11" style="5" customWidth="1"/>
    <col min="16016" max="16017" width="10.44140625" style="5" customWidth="1"/>
    <col min="16018" max="16128" width="8.88671875" style="5"/>
    <col min="16129" max="16129" width="0.5546875" style="5" customWidth="1"/>
    <col min="16130" max="16269" width="0.6640625" style="5" customWidth="1"/>
    <col min="16270" max="16270" width="12.44140625" style="5" customWidth="1"/>
    <col min="16271" max="16271" width="11" style="5" customWidth="1"/>
    <col min="16272" max="16273" width="10.44140625" style="5" customWidth="1"/>
    <col min="16274" max="16384" width="8.88671875" style="5"/>
  </cols>
  <sheetData>
    <row r="1" spans="2:146" ht="24.95" customHeight="1" x14ac:dyDescent="0.2">
      <c r="B1" s="166" t="s">
        <v>150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  <c r="AZ1" s="166"/>
      <c r="BA1" s="166"/>
      <c r="BB1" s="166"/>
      <c r="BC1" s="166"/>
      <c r="BD1" s="166"/>
      <c r="BE1" s="166"/>
      <c r="BF1" s="166"/>
      <c r="BG1" s="166"/>
      <c r="BH1" s="166"/>
      <c r="BI1" s="166"/>
      <c r="BJ1" s="166"/>
      <c r="BK1" s="166"/>
      <c r="BL1" s="166"/>
      <c r="BM1" s="166"/>
      <c r="BN1" s="166"/>
      <c r="BO1" s="166"/>
      <c r="BP1" s="166"/>
      <c r="BQ1" s="166"/>
      <c r="BR1" s="166"/>
      <c r="BS1" s="166"/>
      <c r="BT1" s="166"/>
      <c r="BU1" s="166"/>
      <c r="BV1" s="166"/>
      <c r="BW1" s="166"/>
      <c r="BX1" s="166"/>
      <c r="BY1" s="166"/>
      <c r="BZ1" s="166"/>
      <c r="CA1" s="166"/>
      <c r="CB1" s="166"/>
      <c r="CC1" s="166"/>
      <c r="CD1" s="166"/>
      <c r="CE1" s="166"/>
      <c r="CF1" s="166"/>
      <c r="CG1" s="166"/>
      <c r="CH1" s="166"/>
      <c r="CI1" s="166"/>
      <c r="CJ1" s="166"/>
      <c r="CK1" s="166"/>
      <c r="CL1" s="166"/>
      <c r="CM1" s="166"/>
      <c r="CN1" s="166"/>
      <c r="CO1" s="166"/>
      <c r="CP1" s="166"/>
      <c r="CQ1" s="166"/>
      <c r="CR1" s="166"/>
      <c r="CS1" s="166"/>
      <c r="CT1" s="166"/>
      <c r="CU1" s="166"/>
      <c r="CV1" s="166"/>
      <c r="CW1" s="166"/>
      <c r="CX1" s="166"/>
      <c r="CY1" s="166"/>
      <c r="CZ1" s="166"/>
      <c r="DA1" s="166"/>
      <c r="DB1" s="166"/>
      <c r="DC1" s="166"/>
      <c r="DD1" s="166"/>
      <c r="DE1" s="166"/>
      <c r="DF1" s="166"/>
      <c r="DG1" s="166"/>
      <c r="DH1" s="166"/>
      <c r="DI1" s="166"/>
      <c r="DJ1" s="166"/>
      <c r="DK1" s="166"/>
      <c r="DL1" s="166"/>
      <c r="DM1" s="166"/>
      <c r="DN1" s="166"/>
      <c r="DO1" s="166"/>
      <c r="DP1" s="166"/>
      <c r="DQ1" s="166"/>
      <c r="DR1" s="166"/>
      <c r="DS1" s="166"/>
      <c r="DT1" s="166"/>
      <c r="DU1" s="166"/>
      <c r="DV1" s="166"/>
      <c r="DW1" s="166"/>
      <c r="DX1" s="166"/>
      <c r="DY1" s="166"/>
      <c r="DZ1" s="166"/>
      <c r="EA1" s="166"/>
      <c r="EB1" s="166"/>
      <c r="EC1" s="166"/>
      <c r="ED1" s="166"/>
      <c r="EE1" s="166"/>
      <c r="EF1" s="166"/>
      <c r="EG1" s="166"/>
      <c r="EH1" s="166"/>
      <c r="EI1" s="166"/>
      <c r="EJ1" s="166"/>
      <c r="EK1" s="166"/>
      <c r="EL1" s="166"/>
      <c r="EM1" s="166"/>
      <c r="EN1" s="166"/>
      <c r="EO1" s="166"/>
    </row>
    <row r="2" spans="2:146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F2" s="167"/>
      <c r="BG2" s="167"/>
      <c r="BH2" s="167"/>
      <c r="BI2" s="167"/>
      <c r="BJ2" s="167"/>
      <c r="BK2" s="167"/>
      <c r="BL2" s="167"/>
      <c r="BM2" s="167"/>
      <c r="BN2" s="167"/>
      <c r="BO2" s="167"/>
      <c r="BP2" s="167"/>
      <c r="BQ2" s="167"/>
      <c r="BR2" s="167"/>
      <c r="BS2" s="167"/>
      <c r="BT2" s="167"/>
      <c r="BU2" s="167"/>
      <c r="BV2" s="167"/>
      <c r="BW2" s="167"/>
      <c r="BX2" s="167"/>
      <c r="BY2" s="167"/>
      <c r="BZ2" s="167"/>
      <c r="CA2" s="167"/>
      <c r="CB2" s="167"/>
      <c r="CC2" s="167"/>
      <c r="CD2" s="167"/>
      <c r="CE2" s="167"/>
      <c r="CF2" s="167"/>
      <c r="CG2" s="167"/>
      <c r="CH2" s="167"/>
      <c r="CI2" s="167"/>
      <c r="CJ2" s="167"/>
      <c r="CK2" s="167"/>
      <c r="CL2" s="167"/>
      <c r="CM2" s="167"/>
      <c r="CN2" s="167"/>
      <c r="CO2" s="167"/>
      <c r="CP2" s="167"/>
      <c r="CQ2" s="167"/>
      <c r="CR2" s="167"/>
      <c r="CS2" s="167"/>
      <c r="CT2" s="167"/>
      <c r="CU2" s="167"/>
      <c r="CV2" s="167"/>
      <c r="CW2" s="167"/>
      <c r="CX2" s="167"/>
      <c r="CY2" s="167"/>
      <c r="CZ2" s="167"/>
      <c r="DA2" s="167"/>
      <c r="DB2" s="167"/>
      <c r="DC2" s="167"/>
      <c r="DD2" s="167"/>
      <c r="DE2" s="167"/>
      <c r="DF2" s="167"/>
      <c r="DG2" s="167"/>
      <c r="DH2" s="167"/>
      <c r="DI2" s="167"/>
      <c r="DJ2" s="167"/>
      <c r="DK2" s="167"/>
      <c r="DL2" s="167"/>
      <c r="DM2" s="167"/>
      <c r="DN2" s="167"/>
      <c r="DO2" s="167"/>
      <c r="DP2" s="167"/>
      <c r="DQ2" s="167"/>
      <c r="DR2" s="167"/>
      <c r="DS2" s="167"/>
      <c r="DT2" s="167"/>
      <c r="DU2" s="167"/>
      <c r="DV2" s="167"/>
      <c r="DW2" s="167"/>
      <c r="DX2" s="167"/>
      <c r="DY2" s="167"/>
      <c r="DZ2" s="167"/>
      <c r="EA2" s="167"/>
      <c r="EB2" s="167"/>
      <c r="EC2" s="167"/>
      <c r="ED2" s="167"/>
      <c r="EE2" s="167"/>
      <c r="EF2" s="167"/>
      <c r="EG2" s="167"/>
      <c r="EH2" s="167"/>
      <c r="EI2" s="167"/>
      <c r="EJ2" s="167"/>
      <c r="EK2" s="167"/>
      <c r="EL2" s="167"/>
      <c r="EM2" s="167"/>
      <c r="EN2" s="167"/>
      <c r="EO2" s="167"/>
    </row>
    <row r="3" spans="2:146" ht="27.95" customHeight="1" x14ac:dyDescent="0.2">
      <c r="B3" s="192" t="s">
        <v>151</v>
      </c>
      <c r="C3" s="193" t="s">
        <v>152</v>
      </c>
      <c r="D3" s="193" t="s">
        <v>99</v>
      </c>
      <c r="E3" s="193" t="s">
        <v>100</v>
      </c>
      <c r="F3" s="193" t="s">
        <v>153</v>
      </c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/>
      <c r="BT3" s="193"/>
      <c r="BU3" s="193"/>
      <c r="BV3" s="193"/>
      <c r="BW3" s="193"/>
      <c r="BX3" s="193"/>
      <c r="BY3" s="193"/>
      <c r="BZ3" s="193"/>
      <c r="CA3" s="193"/>
      <c r="CB3" s="193"/>
      <c r="CC3" s="193"/>
      <c r="CD3" s="193"/>
      <c r="CE3" s="193"/>
      <c r="CF3" s="193"/>
      <c r="CG3" s="193"/>
      <c r="CH3" s="193"/>
      <c r="CI3" s="193"/>
      <c r="CJ3" s="193"/>
      <c r="CK3" s="193"/>
      <c r="CL3" s="193"/>
      <c r="CM3" s="193"/>
      <c r="CN3" s="193"/>
      <c r="CO3" s="193"/>
      <c r="CP3" s="193"/>
      <c r="CQ3" s="193"/>
      <c r="CR3" s="193"/>
      <c r="CS3" s="193"/>
      <c r="CT3" s="193"/>
      <c r="CU3" s="193"/>
      <c r="CV3" s="193"/>
      <c r="CW3" s="193"/>
      <c r="CX3" s="193"/>
      <c r="CY3" s="193"/>
      <c r="CZ3" s="193"/>
      <c r="DA3" s="193"/>
      <c r="DB3" s="193"/>
      <c r="DC3" s="193"/>
      <c r="DD3" s="193"/>
      <c r="DE3" s="193"/>
      <c r="DF3" s="193"/>
      <c r="DG3" s="193"/>
      <c r="DH3" s="193"/>
      <c r="DI3" s="193"/>
      <c r="DJ3" s="193"/>
      <c r="DK3" s="193"/>
      <c r="DL3" s="193"/>
      <c r="DM3" s="193"/>
      <c r="DN3" s="193"/>
      <c r="DO3" s="193"/>
      <c r="DP3" s="193"/>
      <c r="DQ3" s="193"/>
      <c r="DR3" s="193"/>
      <c r="DS3" s="193"/>
      <c r="DT3" s="193"/>
      <c r="DU3" s="193"/>
      <c r="DV3" s="193"/>
      <c r="DW3" s="193"/>
      <c r="DX3" s="193"/>
      <c r="DY3" s="193"/>
      <c r="DZ3" s="193"/>
      <c r="EA3" s="193"/>
      <c r="EB3" s="193"/>
      <c r="EC3" s="193"/>
      <c r="ED3" s="193"/>
      <c r="EE3" s="193"/>
      <c r="EF3" s="193"/>
      <c r="EG3" s="193"/>
      <c r="EH3" s="193"/>
      <c r="EI3" s="193"/>
      <c r="EJ3" s="193"/>
      <c r="EK3" s="193"/>
      <c r="EL3" s="54" t="s">
        <v>152</v>
      </c>
      <c r="EM3" s="54" t="s">
        <v>99</v>
      </c>
      <c r="EN3" s="54" t="s">
        <v>100</v>
      </c>
      <c r="EO3" s="55" t="s">
        <v>153</v>
      </c>
    </row>
    <row r="4" spans="2:146" ht="11.25" customHeight="1" x14ac:dyDescent="0.2">
      <c r="B4" s="56" t="s">
        <v>154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9">
        <f>EL28</f>
        <v>600</v>
      </c>
      <c r="EM4" s="59" t="str">
        <f>EM28</f>
        <v>566</v>
      </c>
      <c r="EN4" s="59" t="str">
        <f>EN28</f>
        <v>34</v>
      </c>
      <c r="EO4" s="60">
        <f>EO28</f>
        <v>0</v>
      </c>
      <c r="EP4" s="61"/>
    </row>
    <row r="5" spans="2:146" ht="11.25" customHeight="1" x14ac:dyDescent="0.2">
      <c r="B5" s="62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63"/>
      <c r="EM5" s="63"/>
      <c r="EN5" s="63"/>
      <c r="EO5" s="60"/>
      <c r="EP5" s="61"/>
    </row>
    <row r="6" spans="2:146" ht="11.25" customHeight="1" x14ac:dyDescent="0.2">
      <c r="B6" s="62"/>
      <c r="C6" s="57"/>
      <c r="D6" s="57"/>
      <c r="E6" s="57" t="s">
        <v>155</v>
      </c>
      <c r="F6" s="57"/>
      <c r="G6" s="57"/>
      <c r="H6" s="57"/>
      <c r="I6" s="57"/>
      <c r="J6" s="57"/>
      <c r="K6" s="57"/>
      <c r="L6" s="57"/>
      <c r="M6" s="57"/>
      <c r="N6" s="57" t="s">
        <v>156</v>
      </c>
      <c r="O6" s="57"/>
      <c r="P6" s="57" t="s">
        <v>12</v>
      </c>
      <c r="Q6" s="57" t="s">
        <v>157</v>
      </c>
      <c r="R6" s="57"/>
      <c r="S6" s="57"/>
      <c r="T6" s="57"/>
      <c r="U6" s="57"/>
      <c r="V6" s="57" t="s">
        <v>158</v>
      </c>
      <c r="W6" s="57"/>
      <c r="X6" s="57"/>
      <c r="Y6" s="57"/>
      <c r="Z6" s="57"/>
      <c r="AA6" s="57"/>
      <c r="AB6" s="57"/>
      <c r="AC6" s="57" t="s">
        <v>159</v>
      </c>
      <c r="AD6" s="57"/>
      <c r="AE6" s="57" t="s">
        <v>160</v>
      </c>
      <c r="AF6" s="57" t="s">
        <v>161</v>
      </c>
      <c r="AG6" s="57"/>
      <c r="AH6" s="57" t="s">
        <v>112</v>
      </c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63"/>
      <c r="EM6" s="63"/>
      <c r="EN6" s="63"/>
      <c r="EO6" s="60"/>
      <c r="EP6" s="61"/>
    </row>
    <row r="7" spans="2:146" ht="11.25" customHeight="1" x14ac:dyDescent="0.2">
      <c r="B7" s="62"/>
      <c r="C7" s="57"/>
      <c r="D7" s="57"/>
      <c r="E7" s="57" t="s">
        <v>162</v>
      </c>
      <c r="F7" s="57"/>
      <c r="G7" s="57"/>
      <c r="H7" s="57"/>
      <c r="I7" s="57"/>
      <c r="J7" s="57"/>
      <c r="K7" s="57"/>
      <c r="L7" s="57"/>
      <c r="M7" s="57"/>
      <c r="N7" s="57" t="s">
        <v>158</v>
      </c>
      <c r="O7" s="57"/>
      <c r="P7" s="57"/>
      <c r="Q7" s="57"/>
      <c r="R7" s="57"/>
      <c r="S7" s="57"/>
      <c r="T7" s="57"/>
      <c r="U7" s="57" t="s">
        <v>159</v>
      </c>
      <c r="V7" s="57"/>
      <c r="W7" s="57" t="s">
        <v>160</v>
      </c>
      <c r="X7" s="57" t="s">
        <v>49</v>
      </c>
      <c r="Y7" s="57"/>
      <c r="Z7" s="57" t="s">
        <v>112</v>
      </c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63"/>
      <c r="EM7" s="63"/>
      <c r="EN7" s="63"/>
      <c r="EO7" s="60"/>
      <c r="EP7" s="61"/>
    </row>
    <row r="8" spans="2:146" ht="11.25" customHeight="1" x14ac:dyDescent="0.2">
      <c r="B8" s="62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63"/>
      <c r="EM8" s="63"/>
      <c r="EN8" s="63"/>
      <c r="EO8" s="60"/>
      <c r="EP8" s="61"/>
    </row>
    <row r="9" spans="2:146" ht="11.25" customHeight="1" x14ac:dyDescent="0.2">
      <c r="B9" s="62"/>
      <c r="C9" s="57"/>
      <c r="D9" s="57"/>
      <c r="E9" s="57" t="s">
        <v>163</v>
      </c>
      <c r="F9" s="57"/>
      <c r="G9" s="57"/>
      <c r="H9" s="57"/>
      <c r="I9" s="57"/>
      <c r="J9" s="57" t="s">
        <v>164</v>
      </c>
      <c r="K9" s="57"/>
      <c r="L9" s="57"/>
      <c r="M9" s="57"/>
      <c r="N9" s="57"/>
      <c r="O9" s="57"/>
      <c r="P9" s="57"/>
      <c r="Q9" s="57" t="s">
        <v>159</v>
      </c>
      <c r="R9" s="57"/>
      <c r="S9" s="57" t="s">
        <v>165</v>
      </c>
      <c r="T9" s="57"/>
      <c r="U9" s="57" t="s">
        <v>166</v>
      </c>
      <c r="V9" s="57"/>
      <c r="W9" s="57" t="str">
        <f>TEXT(2500,"#,##0.#######")</f>
        <v>2,500.</v>
      </c>
      <c r="X9" s="57"/>
      <c r="Y9" s="57"/>
      <c r="Z9" s="57"/>
      <c r="AA9" s="57"/>
      <c r="AB9" s="57" t="s">
        <v>129</v>
      </c>
      <c r="AC9" s="57"/>
      <c r="AD9" s="57" t="s">
        <v>167</v>
      </c>
      <c r="AE9" s="57" t="s">
        <v>168</v>
      </c>
      <c r="AF9" s="57"/>
      <c r="AG9" s="57"/>
      <c r="AH9" s="57" t="s">
        <v>169</v>
      </c>
      <c r="AI9" s="57"/>
      <c r="AJ9" s="57"/>
      <c r="AK9" s="57" t="s">
        <v>170</v>
      </c>
      <c r="AL9" s="57" t="str">
        <f>TEXT(1,"#,##0.#######")</f>
        <v>1.</v>
      </c>
      <c r="AM9" s="57" t="s">
        <v>160</v>
      </c>
      <c r="AN9" s="57" t="str">
        <f>TEXT(0.4,"#,##0.#######")</f>
        <v>0.4</v>
      </c>
      <c r="AO9" s="57"/>
      <c r="AP9" s="57"/>
      <c r="AQ9" s="57" t="s">
        <v>171</v>
      </c>
      <c r="AR9" s="57" t="s">
        <v>166</v>
      </c>
      <c r="AS9" s="57"/>
      <c r="AT9" s="57" t="str">
        <f>TEXT(ROUND(W9*(AL9-AN9),2),"#,##0.#######")</f>
        <v>1,500.</v>
      </c>
      <c r="AU9" s="57"/>
      <c r="AV9" s="57"/>
      <c r="AW9" s="57"/>
      <c r="AX9" s="57"/>
      <c r="AY9" s="57"/>
      <c r="AZ9" s="57"/>
      <c r="BA9" s="57"/>
      <c r="BB9" s="57" t="s">
        <v>129</v>
      </c>
      <c r="BC9" s="57"/>
      <c r="BD9" s="57" t="s">
        <v>167</v>
      </c>
      <c r="BE9" s="57" t="s">
        <v>168</v>
      </c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63"/>
      <c r="EM9" s="63"/>
      <c r="EN9" s="63"/>
      <c r="EO9" s="60"/>
      <c r="EP9" s="61"/>
    </row>
    <row r="10" spans="2:146" ht="11.25" customHeight="1" x14ac:dyDescent="0.2">
      <c r="B10" s="62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63"/>
      <c r="EM10" s="63"/>
      <c r="EN10" s="63"/>
      <c r="EO10" s="60"/>
      <c r="EP10" s="61"/>
    </row>
    <row r="11" spans="2:146" ht="11.25" customHeight="1" x14ac:dyDescent="0.2">
      <c r="B11" s="62"/>
      <c r="C11" s="57"/>
      <c r="D11" s="57" t="s">
        <v>104</v>
      </c>
      <c r="E11" s="57"/>
      <c r="F11" s="57"/>
      <c r="G11" s="57" t="s">
        <v>172</v>
      </c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63"/>
      <c r="EM11" s="63"/>
      <c r="EN11" s="63"/>
      <c r="EO11" s="60"/>
      <c r="EP11" s="61"/>
    </row>
    <row r="12" spans="2:146" ht="11.25" customHeight="1" x14ac:dyDescent="0.2">
      <c r="B12" s="62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63"/>
      <c r="EM12" s="63"/>
      <c r="EN12" s="63"/>
      <c r="EO12" s="60"/>
      <c r="EP12" s="61"/>
    </row>
    <row r="13" spans="2:146" ht="11.25" customHeight="1" x14ac:dyDescent="0.2">
      <c r="B13" s="62"/>
      <c r="C13" s="57"/>
      <c r="D13" s="57"/>
      <c r="E13" s="57"/>
      <c r="F13" s="57"/>
      <c r="G13" s="57" t="s">
        <v>173</v>
      </c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 t="s">
        <v>159</v>
      </c>
      <c r="S13" s="57"/>
      <c r="T13" s="194">
        <f>노임단가!F4</f>
        <v>226122</v>
      </c>
      <c r="U13" s="194"/>
      <c r="V13" s="194"/>
      <c r="W13" s="194"/>
      <c r="X13" s="194"/>
      <c r="Y13" s="194"/>
      <c r="Z13" s="194"/>
      <c r="AA13" s="194"/>
      <c r="AB13" s="194"/>
      <c r="AC13" s="194"/>
      <c r="AD13" s="57" t="s">
        <v>169</v>
      </c>
      <c r="AE13" s="57"/>
      <c r="AF13" s="57"/>
      <c r="AG13" s="57" t="str">
        <f>TEXT(3,"#,##0.#######")</f>
        <v>3.</v>
      </c>
      <c r="AH13" s="57" t="s">
        <v>174</v>
      </c>
      <c r="AI13" s="57"/>
      <c r="AJ13" s="57"/>
      <c r="AK13" s="57" t="s">
        <v>175</v>
      </c>
      <c r="AL13" s="57"/>
      <c r="AM13" s="57"/>
      <c r="AN13" s="57" t="str">
        <f>TEXT(AT9,"#,##0.#######")</f>
        <v>1,500.</v>
      </c>
      <c r="AO13" s="57"/>
      <c r="AP13" s="57"/>
      <c r="AQ13" s="57"/>
      <c r="AR13" s="57"/>
      <c r="AS13" s="57"/>
      <c r="AT13" s="57"/>
      <c r="AU13" s="57"/>
      <c r="AV13" s="57" t="s">
        <v>166</v>
      </c>
      <c r="AW13" s="57"/>
      <c r="AX13" s="57" t="str">
        <f>TEXT(TRUNC(T13*AG13/AT9,1),"#,##0.#######")</f>
        <v>452.2</v>
      </c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63"/>
      <c r="EM13" s="63"/>
      <c r="EN13" s="63"/>
      <c r="EO13" s="60"/>
      <c r="EP13" s="61"/>
    </row>
    <row r="14" spans="2:146" ht="11.25" customHeight="1" x14ac:dyDescent="0.2">
      <c r="B14" s="62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63"/>
      <c r="EM14" s="63"/>
      <c r="EN14" s="63"/>
      <c r="EO14" s="60"/>
      <c r="EP14" s="61"/>
    </row>
    <row r="15" spans="2:146" ht="11.25" customHeight="1" x14ac:dyDescent="0.2">
      <c r="B15" s="62"/>
      <c r="C15" s="57"/>
      <c r="D15" s="57"/>
      <c r="E15" s="57"/>
      <c r="F15" s="57"/>
      <c r="G15" s="57" t="s">
        <v>176</v>
      </c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 t="s">
        <v>159</v>
      </c>
      <c r="S15" s="57"/>
      <c r="T15" s="194">
        <f>노임단가!F5</f>
        <v>172068</v>
      </c>
      <c r="U15" s="194"/>
      <c r="V15" s="194"/>
      <c r="W15" s="194"/>
      <c r="X15" s="194"/>
      <c r="Y15" s="194"/>
      <c r="Z15" s="194"/>
      <c r="AA15" s="194"/>
      <c r="AB15" s="194"/>
      <c r="AC15" s="194"/>
      <c r="AD15" s="57" t="s">
        <v>169</v>
      </c>
      <c r="AE15" s="57"/>
      <c r="AF15" s="57"/>
      <c r="AG15" s="57" t="str">
        <f>TEXT(1,"#,##0.#######")</f>
        <v>1.</v>
      </c>
      <c r="AH15" s="57" t="s">
        <v>174</v>
      </c>
      <c r="AI15" s="57"/>
      <c r="AJ15" s="57"/>
      <c r="AK15" s="57" t="s">
        <v>175</v>
      </c>
      <c r="AL15" s="57"/>
      <c r="AM15" s="57"/>
      <c r="AN15" s="57" t="str">
        <f>TEXT(AT9,"#,##0.#######")</f>
        <v>1,500.</v>
      </c>
      <c r="AO15" s="57"/>
      <c r="AP15" s="57"/>
      <c r="AQ15" s="57"/>
      <c r="AR15" s="57"/>
      <c r="AS15" s="57"/>
      <c r="AT15" s="57"/>
      <c r="AU15" s="57"/>
      <c r="AV15" s="57" t="s">
        <v>166</v>
      </c>
      <c r="AW15" s="57"/>
      <c r="AX15" s="57" t="str">
        <f>TEXT(TRUNC(T15*AG15/AT9,1),"#,##0.#######")</f>
        <v>114.7</v>
      </c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63"/>
      <c r="EM15" s="63"/>
      <c r="EN15" s="63"/>
      <c r="EO15" s="60"/>
      <c r="EP15" s="61"/>
    </row>
    <row r="16" spans="2:146" ht="11.25" customHeight="1" x14ac:dyDescent="0.2">
      <c r="B16" s="62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63"/>
      <c r="EM16" s="63"/>
      <c r="EN16" s="63"/>
      <c r="EO16" s="60"/>
      <c r="EP16" s="61"/>
    </row>
    <row r="17" spans="2:146" ht="11.25" customHeight="1" x14ac:dyDescent="0.2">
      <c r="B17" s="62"/>
      <c r="C17" s="57"/>
      <c r="D17" s="57"/>
      <c r="E17" s="57"/>
      <c r="F17" s="57"/>
      <c r="G17" s="57" t="s">
        <v>177</v>
      </c>
      <c r="H17" s="57"/>
      <c r="I17" s="57"/>
      <c r="J17" s="57"/>
      <c r="K17" s="57"/>
      <c r="L17" s="57"/>
      <c r="M17" s="57"/>
      <c r="N17" s="57"/>
      <c r="O17" s="57"/>
      <c r="P17" s="57" t="s">
        <v>159</v>
      </c>
      <c r="Q17" s="57"/>
      <c r="R17" s="57" t="str">
        <f>TEXT(TRUNC(AX13+AX15,1),"#,##0.#######")</f>
        <v>566.9</v>
      </c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63"/>
      <c r="EM17" s="63" t="str">
        <f>R17</f>
        <v>566.9</v>
      </c>
      <c r="EN17" s="63"/>
      <c r="EO17" s="60"/>
      <c r="EP17" s="61"/>
    </row>
    <row r="18" spans="2:146" ht="11.25" customHeight="1" x14ac:dyDescent="0.2">
      <c r="B18" s="62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63"/>
      <c r="EM18" s="63"/>
      <c r="EN18" s="63"/>
      <c r="EO18" s="60"/>
      <c r="EP18" s="61"/>
    </row>
    <row r="19" spans="2:146" ht="11.25" customHeight="1" x14ac:dyDescent="0.2">
      <c r="B19" s="62"/>
      <c r="C19" s="57"/>
      <c r="D19" s="57" t="s">
        <v>106</v>
      </c>
      <c r="E19" s="57"/>
      <c r="F19" s="57"/>
      <c r="G19" s="57" t="s">
        <v>178</v>
      </c>
      <c r="H19" s="57"/>
      <c r="I19" s="57"/>
      <c r="J19" s="57"/>
      <c r="K19" s="57"/>
      <c r="L19" s="57"/>
      <c r="M19" s="57"/>
      <c r="N19" s="57"/>
      <c r="O19" s="57"/>
      <c r="P19" s="57" t="s">
        <v>179</v>
      </c>
      <c r="Q19" s="57"/>
      <c r="R19" s="57"/>
      <c r="S19" s="57" t="s">
        <v>180</v>
      </c>
      <c r="T19" s="57"/>
      <c r="U19" s="57"/>
      <c r="V19" s="57"/>
      <c r="W19" s="57"/>
      <c r="X19" s="57"/>
      <c r="Y19" s="57"/>
      <c r="Z19" s="57"/>
      <c r="AA19" s="57"/>
      <c r="AB19" s="57" t="s">
        <v>181</v>
      </c>
      <c r="AC19" s="57"/>
      <c r="AD19" s="57"/>
      <c r="AE19" s="57"/>
      <c r="AF19" s="57"/>
      <c r="AG19" s="57"/>
      <c r="AH19" s="57"/>
      <c r="AI19" s="57"/>
      <c r="AJ19" s="57" t="s">
        <v>170</v>
      </c>
      <c r="AK19" s="57" t="s">
        <v>182</v>
      </c>
      <c r="AL19" s="57"/>
      <c r="AM19" s="57"/>
      <c r="AN19" s="57"/>
      <c r="AO19" s="57"/>
      <c r="AP19" s="57"/>
      <c r="AQ19" s="57"/>
      <c r="AR19" s="57"/>
      <c r="AS19" s="57"/>
      <c r="AT19" s="57" t="s">
        <v>34</v>
      </c>
      <c r="AU19" s="57" t="s">
        <v>112</v>
      </c>
      <c r="AV19" s="57" t="s">
        <v>171</v>
      </c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63"/>
      <c r="EM19" s="63"/>
      <c r="EN19" s="63"/>
      <c r="EO19" s="60"/>
      <c r="EP19" s="61"/>
    </row>
    <row r="20" spans="2:146" ht="11.25" customHeight="1" x14ac:dyDescent="0.2">
      <c r="B20" s="62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63"/>
      <c r="EM20" s="63"/>
      <c r="EN20" s="63"/>
      <c r="EO20" s="60"/>
      <c r="EP20" s="61"/>
    </row>
    <row r="21" spans="2:146" ht="11.25" customHeight="1" x14ac:dyDescent="0.2">
      <c r="B21" s="62"/>
      <c r="C21" s="57"/>
      <c r="D21" s="57"/>
      <c r="E21" s="57"/>
      <c r="F21" s="57"/>
      <c r="G21" s="57" t="str">
        <f>R17</f>
        <v>566.9</v>
      </c>
      <c r="H21" s="57"/>
      <c r="I21" s="57"/>
      <c r="J21" s="57"/>
      <c r="K21" s="57"/>
      <c r="L21" s="57"/>
      <c r="M21" s="57"/>
      <c r="N21" s="57"/>
      <c r="O21" s="57" t="s">
        <v>169</v>
      </c>
      <c r="P21" s="57"/>
      <c r="Q21" s="57"/>
      <c r="R21" s="57" t="str">
        <f>TEXT(6,"#,##0.#######")</f>
        <v>6.</v>
      </c>
      <c r="S21" s="57" t="s">
        <v>112</v>
      </c>
      <c r="T21" s="57"/>
      <c r="U21" s="57" t="s">
        <v>166</v>
      </c>
      <c r="V21" s="57"/>
      <c r="W21" s="57" t="str">
        <f>TEXT(TRUNC(R17*(R21*(1/100)),1),"#,##0.#")</f>
        <v>34.</v>
      </c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63">
        <f>EM21+EN21+EO21</f>
        <v>34</v>
      </c>
      <c r="EM21" s="63"/>
      <c r="EN21" s="63" t="str">
        <f>W21</f>
        <v>34.</v>
      </c>
      <c r="EO21" s="60"/>
      <c r="EP21" s="61"/>
    </row>
    <row r="22" spans="2:146" ht="11.25" customHeight="1" x14ac:dyDescent="0.2">
      <c r="B22" s="62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63"/>
      <c r="EM22" s="63"/>
      <c r="EN22" s="63"/>
      <c r="EO22" s="60"/>
      <c r="EP22" s="61"/>
    </row>
    <row r="23" spans="2:146" ht="11.25" customHeight="1" x14ac:dyDescent="0.2">
      <c r="B23" s="62"/>
      <c r="C23" s="57"/>
      <c r="D23" s="57" t="s">
        <v>108</v>
      </c>
      <c r="E23" s="57"/>
      <c r="F23" s="57"/>
      <c r="G23" s="57" t="s">
        <v>183</v>
      </c>
      <c r="H23" s="57"/>
      <c r="I23" s="57"/>
      <c r="J23" s="57"/>
      <c r="K23" s="57" t="s">
        <v>184</v>
      </c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63"/>
      <c r="EM23" s="63"/>
      <c r="EN23" s="63"/>
      <c r="EO23" s="60"/>
      <c r="EP23" s="61"/>
    </row>
    <row r="24" spans="2:146" ht="11.25" customHeight="1" x14ac:dyDescent="0.2">
      <c r="B24" s="62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63"/>
      <c r="EM24" s="63"/>
      <c r="EN24" s="63"/>
      <c r="EO24" s="60"/>
      <c r="EP24" s="61"/>
    </row>
    <row r="25" spans="2:146" ht="11.25" customHeight="1" x14ac:dyDescent="0.2">
      <c r="B25" s="62"/>
      <c r="C25" s="57"/>
      <c r="D25" s="57"/>
      <c r="E25" s="57"/>
      <c r="F25" s="57"/>
      <c r="G25" s="57"/>
      <c r="H25" s="57"/>
      <c r="I25" s="57" t="s">
        <v>99</v>
      </c>
      <c r="J25" s="57"/>
      <c r="K25" s="57"/>
      <c r="L25" s="57"/>
      <c r="M25" s="57"/>
      <c r="N25" s="57"/>
      <c r="O25" s="57"/>
      <c r="P25" s="57" t="s">
        <v>159</v>
      </c>
      <c r="Q25" s="57"/>
      <c r="R25" s="57" t="str">
        <f>TEXT(TRUNC(EM17,0),"#,##0")</f>
        <v>566</v>
      </c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63"/>
      <c r="EM25" s="63"/>
      <c r="EN25" s="63"/>
      <c r="EO25" s="60"/>
      <c r="EP25" s="61"/>
    </row>
    <row r="26" spans="2:146" ht="11.25" customHeight="1" x14ac:dyDescent="0.2">
      <c r="B26" s="62"/>
      <c r="C26" s="57"/>
      <c r="D26" s="57"/>
      <c r="E26" s="57"/>
      <c r="F26" s="57"/>
      <c r="G26" s="57"/>
      <c r="H26" s="57"/>
      <c r="I26" s="57" t="s">
        <v>100</v>
      </c>
      <c r="J26" s="57"/>
      <c r="K26" s="57"/>
      <c r="L26" s="57"/>
      <c r="M26" s="57"/>
      <c r="N26" s="57"/>
      <c r="O26" s="57"/>
      <c r="P26" s="57" t="s">
        <v>159</v>
      </c>
      <c r="Q26" s="57"/>
      <c r="R26" s="57" t="str">
        <f>TEXT(TRUNC(EN21,0),"#,##0")</f>
        <v>34</v>
      </c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63"/>
      <c r="EM26" s="63"/>
      <c r="EN26" s="63"/>
      <c r="EO26" s="60"/>
      <c r="EP26" s="61"/>
    </row>
    <row r="27" spans="2:146" ht="11.25" customHeight="1" x14ac:dyDescent="0.2">
      <c r="B27" s="62"/>
      <c r="C27" s="57"/>
      <c r="D27" s="57"/>
      <c r="E27" s="57"/>
      <c r="F27" s="57"/>
      <c r="G27" s="57"/>
      <c r="H27" s="57"/>
      <c r="I27" s="57" t="s">
        <v>44</v>
      </c>
      <c r="J27" s="57"/>
      <c r="K27" s="57"/>
      <c r="L27" s="57"/>
      <c r="M27" s="57" t="s">
        <v>16</v>
      </c>
      <c r="N27" s="57"/>
      <c r="O27" s="57"/>
      <c r="P27" s="57" t="s">
        <v>159</v>
      </c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63"/>
      <c r="EM27" s="63"/>
      <c r="EN27" s="63"/>
      <c r="EO27" s="60"/>
      <c r="EP27" s="61"/>
    </row>
    <row r="28" spans="2:146" ht="11.25" customHeight="1" x14ac:dyDescent="0.2">
      <c r="B28" s="62"/>
      <c r="C28" s="57"/>
      <c r="D28" s="57"/>
      <c r="E28" s="57"/>
      <c r="F28" s="57"/>
      <c r="G28" s="57"/>
      <c r="H28" s="57"/>
      <c r="I28" s="57"/>
      <c r="J28" s="57"/>
      <c r="K28" s="57" t="s">
        <v>184</v>
      </c>
      <c r="L28" s="57"/>
      <c r="M28" s="57"/>
      <c r="N28" s="57"/>
      <c r="O28" s="57"/>
      <c r="P28" s="57" t="s">
        <v>159</v>
      </c>
      <c r="Q28" s="57"/>
      <c r="R28" s="57"/>
      <c r="S28" s="57" t="str">
        <f>TEXT(R25+R26,"#,##0")</f>
        <v>600</v>
      </c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64">
        <f>EM28+EN28+EO28</f>
        <v>600</v>
      </c>
      <c r="EM28" s="63" t="str">
        <f>TEXT(R25,"#,##0")</f>
        <v>566</v>
      </c>
      <c r="EN28" s="63" t="str">
        <f>TEXT(R26,"#,##0")</f>
        <v>34</v>
      </c>
      <c r="EO28" s="60"/>
      <c r="EP28" s="61"/>
    </row>
    <row r="29" spans="2:146" ht="11.25" customHeight="1" x14ac:dyDescent="0.2">
      <c r="B29" s="62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63"/>
      <c r="EM29" s="63"/>
      <c r="EN29" s="63"/>
      <c r="EO29" s="60"/>
      <c r="EP29" s="61"/>
    </row>
    <row r="30" spans="2:146" ht="11.25" customHeight="1" x14ac:dyDescent="0.2">
      <c r="B30" s="56" t="s">
        <v>185</v>
      </c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9">
        <f>EL45</f>
        <v>1082</v>
      </c>
      <c r="EM30" s="59" t="str">
        <f>EM45</f>
        <v>1,082</v>
      </c>
      <c r="EN30" s="63">
        <f>EN45</f>
        <v>0</v>
      </c>
      <c r="EO30" s="60">
        <f>EO45</f>
        <v>0</v>
      </c>
      <c r="EP30" s="61"/>
    </row>
    <row r="31" spans="2:146" ht="11.25" customHeight="1" x14ac:dyDescent="0.2">
      <c r="B31" s="62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63"/>
      <c r="EM31" s="63"/>
      <c r="EN31" s="63"/>
      <c r="EO31" s="60"/>
      <c r="EP31" s="61"/>
    </row>
    <row r="32" spans="2:146" ht="11.25" customHeight="1" x14ac:dyDescent="0.2">
      <c r="B32" s="62"/>
      <c r="C32" s="57"/>
      <c r="D32" s="57"/>
      <c r="E32" s="57" t="s">
        <v>186</v>
      </c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63"/>
      <c r="EM32" s="63"/>
      <c r="EN32" s="63"/>
      <c r="EO32" s="60"/>
      <c r="EP32" s="61"/>
    </row>
    <row r="33" spans="2:146" ht="11.25" customHeight="1" x14ac:dyDescent="0.2">
      <c r="B33" s="62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63"/>
      <c r="EM33" s="63"/>
      <c r="EN33" s="63"/>
      <c r="EO33" s="60"/>
      <c r="EP33" s="61"/>
    </row>
    <row r="34" spans="2:146" ht="11.25" customHeight="1" x14ac:dyDescent="0.2">
      <c r="B34" s="62"/>
      <c r="C34" s="57"/>
      <c r="D34" s="57" t="s">
        <v>104</v>
      </c>
      <c r="E34" s="57"/>
      <c r="F34" s="57"/>
      <c r="G34" s="57" t="s">
        <v>174</v>
      </c>
      <c r="H34" s="57"/>
      <c r="I34" s="57"/>
      <c r="J34" s="57"/>
      <c r="K34" s="57" t="s">
        <v>187</v>
      </c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63"/>
      <c r="EM34" s="63"/>
      <c r="EN34" s="63"/>
      <c r="EO34" s="60"/>
      <c r="EP34" s="61"/>
    </row>
    <row r="35" spans="2:146" ht="11.25" customHeight="1" x14ac:dyDescent="0.2">
      <c r="B35" s="62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63"/>
      <c r="EM35" s="63"/>
      <c r="EN35" s="63"/>
      <c r="EO35" s="60"/>
      <c r="EP35" s="61"/>
    </row>
    <row r="36" spans="2:146" ht="11.25" customHeight="1" x14ac:dyDescent="0.2">
      <c r="B36" s="62"/>
      <c r="C36" s="57"/>
      <c r="D36" s="57"/>
      <c r="E36" s="57"/>
      <c r="F36" s="57"/>
      <c r="G36" s="57" t="s">
        <v>188</v>
      </c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 t="s">
        <v>159</v>
      </c>
      <c r="S36" s="57"/>
      <c r="T36" s="57" t="str">
        <f>TEXT([20]노임단가!F6,"#,##0")</f>
        <v>222,504</v>
      </c>
      <c r="U36" s="57"/>
      <c r="V36" s="57"/>
      <c r="W36" s="57"/>
      <c r="X36" s="57"/>
      <c r="Y36" s="57"/>
      <c r="Z36" s="57"/>
      <c r="AA36" s="57"/>
      <c r="AB36" s="57"/>
      <c r="AC36" s="57"/>
      <c r="AD36" s="57" t="s">
        <v>169</v>
      </c>
      <c r="AE36" s="57"/>
      <c r="AF36" s="57"/>
      <c r="AG36" s="57" t="str">
        <f>TEXT(1,"#,##0.#######")</f>
        <v>1.</v>
      </c>
      <c r="AH36" s="57" t="s">
        <v>174</v>
      </c>
      <c r="AI36" s="57"/>
      <c r="AJ36" s="57"/>
      <c r="AK36" s="57" t="s">
        <v>175</v>
      </c>
      <c r="AL36" s="57"/>
      <c r="AM36" s="57"/>
      <c r="AN36" s="57" t="str">
        <f>TEXT(1000,"#,##0.#######")</f>
        <v>1,000.</v>
      </c>
      <c r="AO36" s="57"/>
      <c r="AP36" s="57"/>
      <c r="AQ36" s="57"/>
      <c r="AR36" s="57"/>
      <c r="AS36" s="57" t="s">
        <v>129</v>
      </c>
      <c r="AT36" s="57"/>
      <c r="AU36" s="57"/>
      <c r="AV36" s="57" t="s">
        <v>166</v>
      </c>
      <c r="AW36" s="57"/>
      <c r="AX36" s="57" t="str">
        <f>TEXT(TRUNC(T36*AG36/AN36,1),"#,##0.#")</f>
        <v>222.5</v>
      </c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  <c r="CV36" s="57"/>
      <c r="CW36" s="57"/>
      <c r="CX36" s="57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63">
        <f>EM36+EN36+EO36</f>
        <v>222.5</v>
      </c>
      <c r="EM36" s="63" t="str">
        <f>AX36</f>
        <v>222.5</v>
      </c>
      <c r="EN36" s="63"/>
      <c r="EO36" s="60"/>
      <c r="EP36" s="61"/>
    </row>
    <row r="37" spans="2:146" ht="11.25" customHeight="1" x14ac:dyDescent="0.2">
      <c r="B37" s="62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63"/>
      <c r="EM37" s="63"/>
      <c r="EN37" s="63"/>
      <c r="EO37" s="60"/>
      <c r="EP37" s="61"/>
    </row>
    <row r="38" spans="2:146" ht="11.25" customHeight="1" x14ac:dyDescent="0.2">
      <c r="B38" s="62"/>
      <c r="C38" s="57"/>
      <c r="D38" s="57"/>
      <c r="E38" s="57"/>
      <c r="F38" s="57"/>
      <c r="G38" s="57" t="s">
        <v>176</v>
      </c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 t="s">
        <v>159</v>
      </c>
      <c r="S38" s="57"/>
      <c r="T38" s="194">
        <f>T15</f>
        <v>172068</v>
      </c>
      <c r="U38" s="194"/>
      <c r="V38" s="194"/>
      <c r="W38" s="194"/>
      <c r="X38" s="194"/>
      <c r="Y38" s="194"/>
      <c r="Z38" s="194"/>
      <c r="AA38" s="194"/>
      <c r="AB38" s="194"/>
      <c r="AC38" s="57"/>
      <c r="AD38" s="57" t="s">
        <v>169</v>
      </c>
      <c r="AE38" s="57"/>
      <c r="AF38" s="57"/>
      <c r="AG38" s="57" t="str">
        <f>TEXT(5,"#,##0.#######")</f>
        <v>5.</v>
      </c>
      <c r="AH38" s="57" t="s">
        <v>174</v>
      </c>
      <c r="AI38" s="57"/>
      <c r="AJ38" s="57"/>
      <c r="AK38" s="57" t="s">
        <v>175</v>
      </c>
      <c r="AL38" s="57"/>
      <c r="AM38" s="57"/>
      <c r="AN38" s="57" t="str">
        <f>TEXT(1000,"#,##0.#######")</f>
        <v>1,000.</v>
      </c>
      <c r="AO38" s="57"/>
      <c r="AP38" s="57"/>
      <c r="AQ38" s="57"/>
      <c r="AR38" s="57"/>
      <c r="AS38" s="57" t="s">
        <v>129</v>
      </c>
      <c r="AT38" s="57"/>
      <c r="AU38" s="57"/>
      <c r="AV38" s="57" t="s">
        <v>166</v>
      </c>
      <c r="AW38" s="57"/>
      <c r="AX38" s="57" t="str">
        <f>TEXT(TRUNC(T38*AG38/AN38,1),"#,##0.#")</f>
        <v>860.3</v>
      </c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7"/>
      <c r="CF38" s="57"/>
      <c r="CG38" s="57"/>
      <c r="CH38" s="57"/>
      <c r="CI38" s="57"/>
      <c r="CJ38" s="57"/>
      <c r="CK38" s="57"/>
      <c r="CL38" s="57"/>
      <c r="CM38" s="57"/>
      <c r="CN38" s="57"/>
      <c r="CO38" s="57"/>
      <c r="CP38" s="57"/>
      <c r="CQ38" s="57"/>
      <c r="CR38" s="57"/>
      <c r="CS38" s="57"/>
      <c r="CT38" s="57"/>
      <c r="CU38" s="57"/>
      <c r="CV38" s="57"/>
      <c r="CW38" s="57"/>
      <c r="CX38" s="57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63">
        <f>EM38+EN38+EO38</f>
        <v>860.3</v>
      </c>
      <c r="EM38" s="63" t="str">
        <f>AX38</f>
        <v>860.3</v>
      </c>
      <c r="EN38" s="63"/>
      <c r="EO38" s="60"/>
      <c r="EP38" s="61"/>
    </row>
    <row r="39" spans="2:146" ht="11.25" customHeight="1" x14ac:dyDescent="0.2">
      <c r="B39" s="62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57"/>
      <c r="CT39" s="57"/>
      <c r="CU39" s="57"/>
      <c r="CV39" s="57"/>
      <c r="CW39" s="57"/>
      <c r="CX39" s="57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63"/>
      <c r="EM39" s="63"/>
      <c r="EN39" s="63"/>
      <c r="EO39" s="60"/>
      <c r="EP39" s="61"/>
    </row>
    <row r="40" spans="2:146" ht="11.25" customHeight="1" x14ac:dyDescent="0.2">
      <c r="B40" s="62"/>
      <c r="C40" s="57"/>
      <c r="D40" s="57" t="s">
        <v>106</v>
      </c>
      <c r="E40" s="57"/>
      <c r="F40" s="57"/>
      <c r="G40" s="57" t="s">
        <v>183</v>
      </c>
      <c r="H40" s="57"/>
      <c r="I40" s="57"/>
      <c r="J40" s="57"/>
      <c r="K40" s="57" t="s">
        <v>184</v>
      </c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  <c r="CO40" s="57"/>
      <c r="CP40" s="57"/>
      <c r="CQ40" s="57"/>
      <c r="CR40" s="57"/>
      <c r="CS40" s="57"/>
      <c r="CT40" s="57"/>
      <c r="CU40" s="57"/>
      <c r="CV40" s="57"/>
      <c r="CW40" s="57"/>
      <c r="CX40" s="57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63"/>
      <c r="EM40" s="63"/>
      <c r="EN40" s="63"/>
      <c r="EO40" s="60"/>
      <c r="EP40" s="61"/>
    </row>
    <row r="41" spans="2:146" ht="11.25" customHeight="1" x14ac:dyDescent="0.2">
      <c r="B41" s="62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63"/>
      <c r="EM41" s="63"/>
      <c r="EN41" s="63"/>
      <c r="EO41" s="60"/>
      <c r="EP41" s="61"/>
    </row>
    <row r="42" spans="2:146" ht="11.25" customHeight="1" x14ac:dyDescent="0.2">
      <c r="B42" s="62"/>
      <c r="C42" s="57"/>
      <c r="D42" s="57"/>
      <c r="E42" s="57"/>
      <c r="F42" s="57"/>
      <c r="G42" s="57"/>
      <c r="H42" s="57"/>
      <c r="I42" s="57" t="s">
        <v>99</v>
      </c>
      <c r="J42" s="57"/>
      <c r="K42" s="57"/>
      <c r="L42" s="57"/>
      <c r="M42" s="57"/>
      <c r="N42" s="57"/>
      <c r="O42" s="57"/>
      <c r="P42" s="57" t="s">
        <v>159</v>
      </c>
      <c r="Q42" s="57"/>
      <c r="R42" s="57" t="str">
        <f>TEXT(EM36,"#,###.##")</f>
        <v>222.5</v>
      </c>
      <c r="S42" s="57"/>
      <c r="T42" s="57"/>
      <c r="U42" s="57"/>
      <c r="V42" s="57"/>
      <c r="W42" s="57"/>
      <c r="X42" s="57" t="s">
        <v>189</v>
      </c>
      <c r="Y42" s="57"/>
      <c r="Z42" s="57" t="str">
        <f>TEXT(EM38,"#,###.##")</f>
        <v>860.3</v>
      </c>
      <c r="AA42" s="57"/>
      <c r="AB42" s="57"/>
      <c r="AC42" s="57"/>
      <c r="AD42" s="57"/>
      <c r="AE42" s="57"/>
      <c r="AF42" s="57" t="s">
        <v>166</v>
      </c>
      <c r="AG42" s="57"/>
      <c r="AH42" s="57"/>
      <c r="AI42" s="57" t="str">
        <f>TEXT(TRUNC(EM36+EM38,0),"#,##0")</f>
        <v>1,082</v>
      </c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63"/>
      <c r="EM42" s="63"/>
      <c r="EN42" s="63"/>
      <c r="EO42" s="60"/>
      <c r="EP42" s="61"/>
    </row>
    <row r="43" spans="2:146" ht="11.25" customHeight="1" x14ac:dyDescent="0.2">
      <c r="B43" s="62"/>
      <c r="C43" s="57"/>
      <c r="D43" s="57"/>
      <c r="E43" s="57"/>
      <c r="F43" s="57"/>
      <c r="G43" s="57"/>
      <c r="H43" s="57"/>
      <c r="I43" s="57" t="s">
        <v>100</v>
      </c>
      <c r="J43" s="57"/>
      <c r="K43" s="57"/>
      <c r="L43" s="57"/>
      <c r="M43" s="57"/>
      <c r="N43" s="57"/>
      <c r="O43" s="57"/>
      <c r="P43" s="57" t="s">
        <v>159</v>
      </c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63"/>
      <c r="EM43" s="63"/>
      <c r="EN43" s="63"/>
      <c r="EO43" s="60"/>
      <c r="EP43" s="61"/>
    </row>
    <row r="44" spans="2:146" ht="11.25" customHeight="1" x14ac:dyDescent="0.2">
      <c r="B44" s="62"/>
      <c r="C44" s="57"/>
      <c r="D44" s="57"/>
      <c r="E44" s="57"/>
      <c r="F44" s="57"/>
      <c r="G44" s="57"/>
      <c r="H44" s="57"/>
      <c r="I44" s="57" t="s">
        <v>44</v>
      </c>
      <c r="J44" s="57"/>
      <c r="K44" s="57"/>
      <c r="L44" s="57"/>
      <c r="M44" s="57" t="s">
        <v>16</v>
      </c>
      <c r="N44" s="57"/>
      <c r="O44" s="57"/>
      <c r="P44" s="57" t="s">
        <v>159</v>
      </c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63"/>
      <c r="EM44" s="63"/>
      <c r="EN44" s="63"/>
      <c r="EO44" s="60"/>
      <c r="EP44" s="61"/>
    </row>
    <row r="45" spans="2:146" ht="11.25" customHeight="1" x14ac:dyDescent="0.2">
      <c r="B45" s="62"/>
      <c r="C45" s="57"/>
      <c r="D45" s="57"/>
      <c r="E45" s="57"/>
      <c r="F45" s="57"/>
      <c r="G45" s="57"/>
      <c r="H45" s="57"/>
      <c r="I45" s="57"/>
      <c r="J45" s="57"/>
      <c r="K45" s="57" t="s">
        <v>184</v>
      </c>
      <c r="L45" s="57"/>
      <c r="M45" s="57"/>
      <c r="N45" s="57"/>
      <c r="O45" s="57"/>
      <c r="P45" s="57" t="s">
        <v>159</v>
      </c>
      <c r="Q45" s="57"/>
      <c r="R45" s="57"/>
      <c r="S45" s="57" t="str">
        <f>TEXT(AI42,"#,##0")</f>
        <v>1,082</v>
      </c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64">
        <f>EM45+EN45+EO45</f>
        <v>1082</v>
      </c>
      <c r="EM45" s="63" t="str">
        <f>TEXT(AI42,"#,##0")</f>
        <v>1,082</v>
      </c>
      <c r="EN45" s="63"/>
      <c r="EO45" s="60"/>
      <c r="EP45" s="61"/>
    </row>
    <row r="46" spans="2:146" ht="11.25" customHeight="1" x14ac:dyDescent="0.2">
      <c r="B46" s="62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57"/>
      <c r="CT46" s="57"/>
      <c r="CU46" s="57"/>
      <c r="CV46" s="57"/>
      <c r="CW46" s="57"/>
      <c r="CX46" s="57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63"/>
      <c r="EM46" s="63"/>
      <c r="EN46" s="63"/>
      <c r="EO46" s="60"/>
      <c r="EP46" s="61"/>
    </row>
    <row r="47" spans="2:146" ht="11.25" customHeight="1" x14ac:dyDescent="0.2">
      <c r="B47" s="56" t="s">
        <v>190</v>
      </c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57"/>
      <c r="CT47" s="57"/>
      <c r="CU47" s="57"/>
      <c r="CV47" s="57"/>
      <c r="CW47" s="57"/>
      <c r="CX47" s="57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9">
        <f>EL83</f>
        <v>1136</v>
      </c>
      <c r="EM47" s="59" t="str">
        <f>EM83</f>
        <v>1,017</v>
      </c>
      <c r="EN47" s="59" t="str">
        <f>EN83</f>
        <v>37</v>
      </c>
      <c r="EO47" s="65" t="str">
        <f>EO83</f>
        <v>82</v>
      </c>
      <c r="EP47" s="61"/>
    </row>
    <row r="48" spans="2:146" ht="11.25" customHeight="1" x14ac:dyDescent="0.2">
      <c r="B48" s="62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7"/>
      <c r="CH48" s="57"/>
      <c r="CI48" s="57"/>
      <c r="CJ48" s="57"/>
      <c r="CK48" s="57"/>
      <c r="CL48" s="57"/>
      <c r="CM48" s="57"/>
      <c r="CN48" s="57"/>
      <c r="CO48" s="57"/>
      <c r="CP48" s="57"/>
      <c r="CQ48" s="57"/>
      <c r="CR48" s="57"/>
      <c r="CS48" s="57"/>
      <c r="CT48" s="57"/>
      <c r="CU48" s="57"/>
      <c r="CV48" s="57"/>
      <c r="CW48" s="57"/>
      <c r="CX48" s="57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63"/>
      <c r="EM48" s="63"/>
      <c r="EN48" s="63"/>
      <c r="EO48" s="60"/>
      <c r="EP48" s="61"/>
    </row>
    <row r="49" spans="2:146" ht="11.25" customHeight="1" x14ac:dyDescent="0.2">
      <c r="B49" s="62"/>
      <c r="C49" s="57"/>
      <c r="D49" s="57"/>
      <c r="E49" s="57"/>
      <c r="F49" s="57"/>
      <c r="G49" s="57" t="s">
        <v>191</v>
      </c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  <c r="CQ49" s="57"/>
      <c r="CR49" s="57"/>
      <c r="CS49" s="57"/>
      <c r="CT49" s="57"/>
      <c r="CU49" s="57"/>
      <c r="CV49" s="57"/>
      <c r="CW49" s="57"/>
      <c r="CX49" s="57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63"/>
      <c r="EM49" s="63"/>
      <c r="EN49" s="63"/>
      <c r="EO49" s="60"/>
      <c r="EP49" s="61"/>
    </row>
    <row r="50" spans="2:146" ht="11.25" customHeight="1" x14ac:dyDescent="0.2">
      <c r="B50" s="62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  <c r="BQ50" s="57"/>
      <c r="BR50" s="57"/>
      <c r="BS50" s="57"/>
      <c r="BT50" s="57"/>
      <c r="BU50" s="57"/>
      <c r="BV50" s="57"/>
      <c r="BW50" s="57"/>
      <c r="BX50" s="57"/>
      <c r="BY50" s="57"/>
      <c r="BZ50" s="57"/>
      <c r="CA50" s="57"/>
      <c r="CB50" s="57"/>
      <c r="CC50" s="57"/>
      <c r="CD50" s="57"/>
      <c r="CE50" s="57"/>
      <c r="CF50" s="57"/>
      <c r="CG50" s="57"/>
      <c r="CH50" s="57"/>
      <c r="CI50" s="57"/>
      <c r="CJ50" s="57"/>
      <c r="CK50" s="57"/>
      <c r="CL50" s="57"/>
      <c r="CM50" s="57"/>
      <c r="CN50" s="57"/>
      <c r="CO50" s="57"/>
      <c r="CP50" s="57"/>
      <c r="CQ50" s="57"/>
      <c r="CR50" s="57"/>
      <c r="CS50" s="57"/>
      <c r="CT50" s="57"/>
      <c r="CU50" s="57"/>
      <c r="CV50" s="57"/>
      <c r="CW50" s="57"/>
      <c r="CX50" s="57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63"/>
      <c r="EM50" s="63"/>
      <c r="EN50" s="63"/>
      <c r="EO50" s="60"/>
      <c r="EP50" s="61"/>
    </row>
    <row r="51" spans="2:146" ht="11.25" customHeight="1" x14ac:dyDescent="0.2">
      <c r="B51" s="62"/>
      <c r="C51" s="57"/>
      <c r="D51" s="57"/>
      <c r="E51" s="57"/>
      <c r="F51" s="57"/>
      <c r="G51" s="57" t="s">
        <v>160</v>
      </c>
      <c r="H51" s="57"/>
      <c r="I51" s="57" t="s">
        <v>192</v>
      </c>
      <c r="J51" s="57"/>
      <c r="K51" s="57"/>
      <c r="L51" s="57"/>
      <c r="M51" s="57"/>
      <c r="N51" s="57"/>
      <c r="O51" s="57"/>
      <c r="P51" s="57" t="s">
        <v>193</v>
      </c>
      <c r="Q51" s="57"/>
      <c r="R51" s="57"/>
      <c r="S51" s="57"/>
      <c r="T51" s="57"/>
      <c r="U51" s="57"/>
      <c r="V51" s="57"/>
      <c r="W51" s="57"/>
      <c r="X51" s="57" t="s">
        <v>194</v>
      </c>
      <c r="Y51" s="57"/>
      <c r="Z51" s="57" t="s">
        <v>195</v>
      </c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 t="s">
        <v>179</v>
      </c>
      <c r="AL51" s="57"/>
      <c r="AM51" s="57"/>
      <c r="AN51" s="57" t="s">
        <v>196</v>
      </c>
      <c r="AO51" s="57"/>
      <c r="AP51" s="57"/>
      <c r="AQ51" s="57" t="s">
        <v>197</v>
      </c>
      <c r="AR51" s="57"/>
      <c r="AS51" s="57"/>
      <c r="AT51" s="57"/>
      <c r="AU51" s="57"/>
      <c r="AV51" s="57"/>
      <c r="AW51" s="57"/>
      <c r="AX51" s="57" t="s">
        <v>198</v>
      </c>
      <c r="AY51" s="57"/>
      <c r="AZ51" s="57"/>
      <c r="BA51" s="57"/>
      <c r="BB51" s="57" t="s">
        <v>170</v>
      </c>
      <c r="BC51" s="57" t="s">
        <v>199</v>
      </c>
      <c r="BD51" s="57"/>
      <c r="BE51" s="57"/>
      <c r="BF51" s="57"/>
      <c r="BG51" s="57"/>
      <c r="BH51" s="57"/>
      <c r="BI51" s="57"/>
      <c r="BJ51" s="57" t="s">
        <v>200</v>
      </c>
      <c r="BK51" s="57"/>
      <c r="BL51" s="57"/>
      <c r="BM51" s="57"/>
      <c r="BN51" s="57"/>
      <c r="BO51" s="57" t="s">
        <v>201</v>
      </c>
      <c r="BP51" s="57"/>
      <c r="BQ51" s="57"/>
      <c r="BR51" s="57"/>
      <c r="BS51" s="57"/>
      <c r="BT51" s="57"/>
      <c r="BU51" s="57"/>
      <c r="BV51" s="57" t="s">
        <v>202</v>
      </c>
      <c r="BW51" s="57"/>
      <c r="BX51" s="57"/>
      <c r="BY51" s="57"/>
      <c r="BZ51" s="57"/>
      <c r="CA51" s="57"/>
      <c r="CB51" s="57"/>
      <c r="CC51" s="57" t="s">
        <v>203</v>
      </c>
      <c r="CD51" s="57"/>
      <c r="CE51" s="57"/>
      <c r="CF51" s="57"/>
      <c r="CG51" s="57"/>
      <c r="CH51" s="57"/>
      <c r="CI51" s="57" t="s">
        <v>171</v>
      </c>
      <c r="CJ51" s="57"/>
      <c r="CK51" s="57" t="s">
        <v>204</v>
      </c>
      <c r="CL51" s="57"/>
      <c r="CM51" s="57"/>
      <c r="CN51" s="57"/>
      <c r="CO51" s="57"/>
      <c r="CP51" s="57"/>
      <c r="CQ51" s="57"/>
      <c r="CR51" s="57"/>
      <c r="CS51" s="57"/>
      <c r="CT51" s="57"/>
      <c r="CU51" s="57"/>
      <c r="CV51" s="57"/>
      <c r="CW51" s="57"/>
      <c r="CX51" s="57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63"/>
      <c r="EM51" s="63"/>
      <c r="EN51" s="63"/>
      <c r="EO51" s="60"/>
      <c r="EP51" s="61"/>
    </row>
    <row r="52" spans="2:146" ht="11.25" customHeight="1" x14ac:dyDescent="0.2">
      <c r="B52" s="62"/>
      <c r="C52" s="57"/>
      <c r="D52" s="57"/>
      <c r="E52" s="57"/>
      <c r="F52" s="57"/>
      <c r="G52" s="57"/>
      <c r="H52" s="57"/>
      <c r="I52" s="57" t="s">
        <v>205</v>
      </c>
      <c r="J52" s="57"/>
      <c r="K52" s="57"/>
      <c r="L52" s="57"/>
      <c r="M52" s="57"/>
      <c r="N52" s="57"/>
      <c r="O52" s="57"/>
      <c r="P52" s="57" t="s">
        <v>206</v>
      </c>
      <c r="Q52" s="57"/>
      <c r="R52" s="57"/>
      <c r="S52" s="57"/>
      <c r="T52" s="57"/>
      <c r="U52" s="57"/>
      <c r="V52" s="57"/>
      <c r="W52" s="57"/>
      <c r="X52" s="57"/>
      <c r="Y52" s="57" t="s">
        <v>207</v>
      </c>
      <c r="Z52" s="57"/>
      <c r="AA52" s="57"/>
      <c r="AB52" s="57"/>
      <c r="AC52" s="57"/>
      <c r="AD52" s="57"/>
      <c r="AE52" s="57"/>
      <c r="AF52" s="57" t="s">
        <v>208</v>
      </c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57"/>
      <c r="CT52" s="57"/>
      <c r="CU52" s="57"/>
      <c r="CV52" s="57"/>
      <c r="CW52" s="57"/>
      <c r="CX52" s="57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63"/>
      <c r="EM52" s="63"/>
      <c r="EN52" s="63"/>
      <c r="EO52" s="60"/>
      <c r="EP52" s="61"/>
    </row>
    <row r="53" spans="2:146" ht="11.25" customHeight="1" x14ac:dyDescent="0.2">
      <c r="B53" s="62"/>
      <c r="C53" s="57"/>
      <c r="D53" s="57"/>
      <c r="E53" s="57"/>
      <c r="F53" s="57"/>
      <c r="G53" s="57" t="s">
        <v>160</v>
      </c>
      <c r="H53" s="57"/>
      <c r="I53" s="57" t="s">
        <v>209</v>
      </c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 t="s">
        <v>210</v>
      </c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 t="s">
        <v>211</v>
      </c>
      <c r="AF53" s="57"/>
      <c r="AG53" s="57"/>
      <c r="AH53" s="57"/>
      <c r="AI53" s="57" t="s">
        <v>212</v>
      </c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63"/>
      <c r="EM53" s="63"/>
      <c r="EN53" s="63"/>
      <c r="EO53" s="60"/>
      <c r="EP53" s="61"/>
    </row>
    <row r="54" spans="2:146" ht="11.25" customHeight="1" x14ac:dyDescent="0.2">
      <c r="B54" s="62"/>
      <c r="C54" s="57"/>
      <c r="D54" s="57"/>
      <c r="E54" s="57"/>
      <c r="F54" s="57"/>
      <c r="G54" s="57" t="s">
        <v>160</v>
      </c>
      <c r="H54" s="57"/>
      <c r="I54" s="57" t="s">
        <v>213</v>
      </c>
      <c r="J54" s="57"/>
      <c r="K54" s="57"/>
      <c r="L54" s="57" t="s">
        <v>214</v>
      </c>
      <c r="M54" s="57"/>
      <c r="N54" s="57"/>
      <c r="O54" s="57"/>
      <c r="P54" s="57"/>
      <c r="Q54" s="57" t="s">
        <v>215</v>
      </c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 t="s">
        <v>216</v>
      </c>
      <c r="AC54" s="57"/>
      <c r="AD54" s="57"/>
      <c r="AE54" s="57" t="s">
        <v>217</v>
      </c>
      <c r="AF54" s="57"/>
      <c r="AG54" s="57" t="s">
        <v>218</v>
      </c>
      <c r="AH54" s="57"/>
      <c r="AI54" s="57"/>
      <c r="AJ54" s="57"/>
      <c r="AK54" s="57"/>
      <c r="AL54" s="57"/>
      <c r="AM54" s="57"/>
      <c r="AN54" s="57" t="s">
        <v>219</v>
      </c>
      <c r="AO54" s="57"/>
      <c r="AP54" s="57"/>
      <c r="AQ54" s="57"/>
      <c r="AR54" s="57"/>
      <c r="AS54" s="57"/>
      <c r="AT54" s="57"/>
      <c r="AU54" s="57" t="s">
        <v>220</v>
      </c>
      <c r="AV54" s="57"/>
      <c r="AW54" s="57"/>
      <c r="AX54" s="57"/>
      <c r="AY54" s="57"/>
      <c r="AZ54" s="57"/>
      <c r="BA54" s="57"/>
      <c r="BB54" s="57"/>
      <c r="BC54" s="57"/>
      <c r="BD54" s="57" t="s">
        <v>221</v>
      </c>
      <c r="BE54" s="57"/>
      <c r="BF54" s="57"/>
      <c r="BG54" s="57"/>
      <c r="BH54" s="57"/>
      <c r="BI54" s="57" t="s">
        <v>222</v>
      </c>
      <c r="BJ54" s="57"/>
      <c r="BK54" s="57"/>
      <c r="BL54" s="57"/>
      <c r="BM54" s="57"/>
      <c r="BN54" s="57"/>
      <c r="BO54" s="57"/>
      <c r="BP54" s="57"/>
      <c r="BQ54" s="57"/>
      <c r="BR54" s="57" t="s">
        <v>223</v>
      </c>
      <c r="BS54" s="57"/>
      <c r="BT54" s="57"/>
      <c r="BU54" s="57"/>
      <c r="BV54" s="57"/>
      <c r="BW54" s="57" t="s">
        <v>224</v>
      </c>
      <c r="BX54" s="57"/>
      <c r="BY54" s="57"/>
      <c r="BZ54" s="57" t="s">
        <v>216</v>
      </c>
      <c r="CA54" s="57"/>
      <c r="CB54" s="57"/>
      <c r="CC54" s="57" t="s">
        <v>225</v>
      </c>
      <c r="CD54" s="57"/>
      <c r="CE54" s="57"/>
      <c r="CF54" s="57"/>
      <c r="CG54" s="57"/>
      <c r="CH54" s="57"/>
      <c r="CI54" s="57"/>
      <c r="CJ54" s="57"/>
      <c r="CK54" s="57"/>
      <c r="CL54" s="57"/>
      <c r="CM54" s="57"/>
      <c r="CN54" s="57"/>
      <c r="CO54" s="57"/>
      <c r="CP54" s="57"/>
      <c r="CQ54" s="57"/>
      <c r="CR54" s="57"/>
      <c r="CS54" s="57"/>
      <c r="CT54" s="57"/>
      <c r="CU54" s="57"/>
      <c r="CV54" s="57"/>
      <c r="CW54" s="57"/>
      <c r="CX54" s="57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63"/>
      <c r="EM54" s="63"/>
      <c r="EN54" s="63"/>
      <c r="EO54" s="60"/>
      <c r="EP54" s="61"/>
    </row>
    <row r="55" spans="2:146" ht="11.25" customHeight="1" x14ac:dyDescent="0.2">
      <c r="B55" s="62"/>
      <c r="C55" s="57"/>
      <c r="D55" s="57"/>
      <c r="E55" s="57"/>
      <c r="F55" s="57"/>
      <c r="G55" s="57"/>
      <c r="H55" s="57"/>
      <c r="I55" s="57" t="s">
        <v>226</v>
      </c>
      <c r="J55" s="57"/>
      <c r="K55" s="57"/>
      <c r="L55" s="57"/>
      <c r="M55" s="57"/>
      <c r="N55" s="57"/>
      <c r="O55" s="57"/>
      <c r="P55" s="57"/>
      <c r="Q55" s="57"/>
      <c r="R55" s="57" t="s">
        <v>161</v>
      </c>
      <c r="S55" s="57"/>
      <c r="T55" s="57" t="s">
        <v>112</v>
      </c>
      <c r="U55" s="57"/>
      <c r="V55" s="57" t="s">
        <v>227</v>
      </c>
      <c r="W55" s="57"/>
      <c r="X55" s="57"/>
      <c r="Y55" s="57" t="s">
        <v>228</v>
      </c>
      <c r="Z55" s="57"/>
      <c r="AA55" s="57"/>
      <c r="AB55" s="57"/>
      <c r="AC55" s="57"/>
      <c r="AD55" s="57"/>
      <c r="AE55" s="57"/>
      <c r="AF55" s="57"/>
      <c r="AG55" s="57" t="s">
        <v>212</v>
      </c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57"/>
      <c r="CT55" s="57"/>
      <c r="CU55" s="57"/>
      <c r="CV55" s="57"/>
      <c r="CW55" s="57"/>
      <c r="CX55" s="57"/>
      <c r="CY55" s="58"/>
      <c r="CZ55" s="58"/>
      <c r="DA55" s="58"/>
      <c r="DB55" s="58"/>
      <c r="DC55" s="58"/>
      <c r="DD55" s="58"/>
      <c r="DE55" s="58"/>
      <c r="DF55" s="58"/>
      <c r="DG55" s="58"/>
      <c r="DH55" s="58"/>
      <c r="DI55" s="58"/>
      <c r="DJ55" s="58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58"/>
      <c r="EG55" s="58"/>
      <c r="EH55" s="58"/>
      <c r="EI55" s="58"/>
      <c r="EJ55" s="58"/>
      <c r="EK55" s="58"/>
      <c r="EL55" s="63"/>
      <c r="EM55" s="63"/>
      <c r="EN55" s="63"/>
      <c r="EO55" s="60"/>
      <c r="EP55" s="61"/>
    </row>
    <row r="56" spans="2:146" ht="11.25" customHeight="1" x14ac:dyDescent="0.2">
      <c r="B56" s="62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57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57"/>
      <c r="CT56" s="57"/>
      <c r="CU56" s="57"/>
      <c r="CV56" s="57"/>
      <c r="CW56" s="57"/>
      <c r="CX56" s="57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58"/>
      <c r="EG56" s="58"/>
      <c r="EH56" s="58"/>
      <c r="EI56" s="58"/>
      <c r="EJ56" s="58"/>
      <c r="EK56" s="58"/>
      <c r="EL56" s="63"/>
      <c r="EM56" s="63"/>
      <c r="EN56" s="63"/>
      <c r="EO56" s="60"/>
      <c r="EP56" s="61"/>
    </row>
    <row r="57" spans="2:146" ht="11.25" customHeight="1" x14ac:dyDescent="0.2">
      <c r="B57" s="62"/>
      <c r="C57" s="57"/>
      <c r="D57" s="57" t="s">
        <v>104</v>
      </c>
      <c r="E57" s="57"/>
      <c r="F57" s="57"/>
      <c r="G57" s="57" t="s">
        <v>172</v>
      </c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63"/>
      <c r="EM57" s="63"/>
      <c r="EN57" s="63"/>
      <c r="EO57" s="60"/>
      <c r="EP57" s="61"/>
    </row>
    <row r="58" spans="2:146" ht="11.25" customHeight="1" x14ac:dyDescent="0.2">
      <c r="B58" s="62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7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7"/>
      <c r="CL58" s="57"/>
      <c r="CM58" s="57"/>
      <c r="CN58" s="57"/>
      <c r="CO58" s="57"/>
      <c r="CP58" s="57"/>
      <c r="CQ58" s="57"/>
      <c r="CR58" s="57"/>
      <c r="CS58" s="57"/>
      <c r="CT58" s="57"/>
      <c r="CU58" s="57"/>
      <c r="CV58" s="57"/>
      <c r="CW58" s="57"/>
      <c r="CX58" s="57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63"/>
      <c r="EM58" s="63"/>
      <c r="EN58" s="63"/>
      <c r="EO58" s="60"/>
      <c r="EP58" s="61"/>
    </row>
    <row r="59" spans="2:146" ht="11.25" customHeight="1" x14ac:dyDescent="0.2">
      <c r="B59" s="62"/>
      <c r="C59" s="57"/>
      <c r="D59" s="57"/>
      <c r="E59" s="57"/>
      <c r="F59" s="57"/>
      <c r="G59" s="57" t="s">
        <v>229</v>
      </c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 t="s">
        <v>159</v>
      </c>
      <c r="S59" s="57"/>
      <c r="T59" s="57" t="str">
        <f>TEXT([20]노임단가!F7,"#,##0")</f>
        <v>251,041</v>
      </c>
      <c r="U59" s="57"/>
      <c r="V59" s="57"/>
      <c r="W59" s="57"/>
      <c r="X59" s="57"/>
      <c r="Y59" s="57"/>
      <c r="Z59" s="57"/>
      <c r="AA59" s="57"/>
      <c r="AB59" s="57"/>
      <c r="AC59" s="57"/>
      <c r="AD59" s="57" t="s">
        <v>169</v>
      </c>
      <c r="AE59" s="57"/>
      <c r="AF59" s="57"/>
      <c r="AG59" s="57" t="str">
        <f>TEXT(2.8,"#,##0.#######")</f>
        <v>2.8</v>
      </c>
      <c r="AH59" s="57"/>
      <c r="AI59" s="57"/>
      <c r="AJ59" s="57"/>
      <c r="AK59" s="57" t="s">
        <v>174</v>
      </c>
      <c r="AL59" s="57"/>
      <c r="AM59" s="57"/>
      <c r="AN59" s="57" t="s">
        <v>175</v>
      </c>
      <c r="AO59" s="57"/>
      <c r="AP59" s="57"/>
      <c r="AQ59" s="57" t="str">
        <f>TEXT(1000,"#,##0.#######")</f>
        <v>1,000.</v>
      </c>
      <c r="AR59" s="57"/>
      <c r="AS59" s="57"/>
      <c r="AT59" s="57"/>
      <c r="AU59" s="57" t="s">
        <v>129</v>
      </c>
      <c r="AV59" s="57"/>
      <c r="AW59" s="57"/>
      <c r="AX59" s="57" t="s">
        <v>166</v>
      </c>
      <c r="AY59" s="57"/>
      <c r="AZ59" s="57" t="str">
        <f>TEXT(TRUNC(T59*AG59/AQ59,1),"#,##0.#######")</f>
        <v>702.9</v>
      </c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57"/>
      <c r="CT59" s="57"/>
      <c r="CU59" s="57"/>
      <c r="CV59" s="57"/>
      <c r="CW59" s="57"/>
      <c r="CX59" s="57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63"/>
      <c r="EM59" s="63"/>
      <c r="EN59" s="63"/>
      <c r="EO59" s="60"/>
      <c r="EP59" s="61"/>
    </row>
    <row r="60" spans="2:146" ht="11.25" customHeight="1" x14ac:dyDescent="0.2">
      <c r="B60" s="62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  <c r="BQ60" s="57"/>
      <c r="BR60" s="57"/>
      <c r="BS60" s="57"/>
      <c r="BT60" s="57"/>
      <c r="BU60" s="57"/>
      <c r="BV60" s="57"/>
      <c r="BW60" s="57"/>
      <c r="BX60" s="57"/>
      <c r="BY60" s="57"/>
      <c r="BZ60" s="57"/>
      <c r="CA60" s="57"/>
      <c r="CB60" s="57"/>
      <c r="CC60" s="57"/>
      <c r="CD60" s="57"/>
      <c r="CE60" s="57"/>
      <c r="CF60" s="57"/>
      <c r="CG60" s="57"/>
      <c r="CH60" s="57"/>
      <c r="CI60" s="57"/>
      <c r="CJ60" s="57"/>
      <c r="CK60" s="57"/>
      <c r="CL60" s="57"/>
      <c r="CM60" s="57"/>
      <c r="CN60" s="57"/>
      <c r="CO60" s="57"/>
      <c r="CP60" s="57"/>
      <c r="CQ60" s="57"/>
      <c r="CR60" s="57"/>
      <c r="CS60" s="57"/>
      <c r="CT60" s="57"/>
      <c r="CU60" s="57"/>
      <c r="CV60" s="57"/>
      <c r="CW60" s="57"/>
      <c r="CX60" s="57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63"/>
      <c r="EM60" s="63"/>
      <c r="EN60" s="63"/>
      <c r="EO60" s="60"/>
      <c r="EP60" s="61"/>
    </row>
    <row r="61" spans="2:146" ht="11.25" customHeight="1" x14ac:dyDescent="0.2">
      <c r="B61" s="66"/>
      <c r="C61" s="67"/>
      <c r="D61" s="67"/>
      <c r="E61" s="67"/>
      <c r="F61" s="67"/>
      <c r="G61" s="67" t="s">
        <v>176</v>
      </c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 t="s">
        <v>159</v>
      </c>
      <c r="S61" s="67"/>
      <c r="T61" s="190">
        <f>T38</f>
        <v>172068</v>
      </c>
      <c r="U61" s="190"/>
      <c r="V61" s="190"/>
      <c r="W61" s="190"/>
      <c r="X61" s="190"/>
      <c r="Y61" s="190"/>
      <c r="Z61" s="190"/>
      <c r="AA61" s="190"/>
      <c r="AB61" s="190"/>
      <c r="AC61" s="67"/>
      <c r="AD61" s="67" t="s">
        <v>169</v>
      </c>
      <c r="AE61" s="67"/>
      <c r="AF61" s="67"/>
      <c r="AG61" s="67" t="str">
        <f>TEXT(0.66,"#,##0.#######")</f>
        <v>0.66</v>
      </c>
      <c r="AH61" s="67"/>
      <c r="AI61" s="67"/>
      <c r="AJ61" s="67"/>
      <c r="AK61" s="67" t="s">
        <v>174</v>
      </c>
      <c r="AL61" s="67"/>
      <c r="AM61" s="67"/>
      <c r="AN61" s="67" t="s">
        <v>175</v>
      </c>
      <c r="AO61" s="67"/>
      <c r="AP61" s="67"/>
      <c r="AQ61" s="67" t="str">
        <f>TEXT(1000,"#,##0.#######")</f>
        <v>1,000.</v>
      </c>
      <c r="AR61" s="67"/>
      <c r="AS61" s="67"/>
      <c r="AT61" s="67"/>
      <c r="AU61" s="67" t="s">
        <v>129</v>
      </c>
      <c r="AV61" s="67"/>
      <c r="AW61" s="67"/>
      <c r="AX61" s="67" t="s">
        <v>166</v>
      </c>
      <c r="AY61" s="67"/>
      <c r="AZ61" s="67" t="str">
        <f>TEXT(TRUNC(T61*AG61/AQ61,1),"#,##0.#######")</f>
        <v>113.5</v>
      </c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8"/>
      <c r="CZ61" s="68"/>
      <c r="DA61" s="68"/>
      <c r="DB61" s="68"/>
      <c r="DC61" s="68"/>
      <c r="DD61" s="68"/>
      <c r="DE61" s="68"/>
      <c r="DF61" s="68"/>
      <c r="DG61" s="68"/>
      <c r="DH61" s="68"/>
      <c r="DI61" s="68"/>
      <c r="DJ61" s="68"/>
      <c r="DK61" s="68"/>
      <c r="DL61" s="68"/>
      <c r="DM61" s="68"/>
      <c r="DN61" s="68"/>
      <c r="DO61" s="68"/>
      <c r="DP61" s="68"/>
      <c r="DQ61" s="68"/>
      <c r="DR61" s="68"/>
      <c r="DS61" s="68"/>
      <c r="DT61" s="68"/>
      <c r="DU61" s="68"/>
      <c r="DV61" s="68"/>
      <c r="DW61" s="68"/>
      <c r="DX61" s="68"/>
      <c r="DY61" s="68"/>
      <c r="DZ61" s="68"/>
      <c r="EA61" s="68"/>
      <c r="EB61" s="68"/>
      <c r="EC61" s="68"/>
      <c r="ED61" s="68"/>
      <c r="EE61" s="68"/>
      <c r="EF61" s="68"/>
      <c r="EG61" s="68"/>
      <c r="EH61" s="68"/>
      <c r="EI61" s="68"/>
      <c r="EJ61" s="68"/>
      <c r="EK61" s="68"/>
      <c r="EL61" s="69"/>
      <c r="EM61" s="69"/>
      <c r="EN61" s="69"/>
      <c r="EO61" s="70"/>
      <c r="EP61" s="61"/>
    </row>
    <row r="62" spans="2:146" ht="11.25" customHeight="1" x14ac:dyDescent="0.2">
      <c r="B62" s="62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7"/>
      <c r="BP62" s="57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58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58"/>
      <c r="EF62" s="58"/>
      <c r="EG62" s="58"/>
      <c r="EH62" s="58"/>
      <c r="EI62" s="58"/>
      <c r="EJ62" s="58"/>
      <c r="EK62" s="58"/>
      <c r="EL62" s="63"/>
      <c r="EM62" s="63"/>
      <c r="EN62" s="63"/>
      <c r="EO62" s="60"/>
      <c r="EP62" s="61"/>
    </row>
    <row r="63" spans="2:146" ht="11.25" customHeight="1" x14ac:dyDescent="0.2">
      <c r="B63" s="62"/>
      <c r="C63" s="57"/>
      <c r="D63" s="57"/>
      <c r="E63" s="57"/>
      <c r="F63" s="57"/>
      <c r="G63" s="57" t="s">
        <v>177</v>
      </c>
      <c r="H63" s="57"/>
      <c r="I63" s="57"/>
      <c r="J63" s="57"/>
      <c r="K63" s="57"/>
      <c r="L63" s="57"/>
      <c r="M63" s="57"/>
      <c r="N63" s="57"/>
      <c r="O63" s="57"/>
      <c r="P63" s="57" t="s">
        <v>159</v>
      </c>
      <c r="Q63" s="57"/>
      <c r="R63" s="57"/>
      <c r="S63" s="57"/>
      <c r="T63" s="57"/>
      <c r="U63" s="57"/>
      <c r="V63" s="57"/>
      <c r="W63" s="57" t="str">
        <f>TEXT(TRUNC(AZ59+AZ61,1),"#,##0.#######")</f>
        <v>816.4</v>
      </c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57"/>
      <c r="CT63" s="57"/>
      <c r="CU63" s="57"/>
      <c r="CV63" s="57"/>
      <c r="CW63" s="57"/>
      <c r="CX63" s="57"/>
      <c r="CY63" s="58"/>
      <c r="CZ63" s="58"/>
      <c r="DA63" s="58"/>
      <c r="DB63" s="58"/>
      <c r="DC63" s="58"/>
      <c r="DD63" s="58"/>
      <c r="DE63" s="58"/>
      <c r="DF63" s="58"/>
      <c r="DG63" s="58"/>
      <c r="DH63" s="58"/>
      <c r="DI63" s="58"/>
      <c r="DJ63" s="58"/>
      <c r="DK63" s="58"/>
      <c r="DL63" s="58"/>
      <c r="DM63" s="58"/>
      <c r="DN63" s="58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58"/>
      <c r="EF63" s="58"/>
      <c r="EG63" s="58"/>
      <c r="EH63" s="58"/>
      <c r="EI63" s="58"/>
      <c r="EJ63" s="58"/>
      <c r="EK63" s="58"/>
      <c r="EL63" s="63"/>
      <c r="EM63" s="63" t="str">
        <f>W63</f>
        <v>816.4</v>
      </c>
      <c r="EN63" s="63"/>
      <c r="EO63" s="60"/>
      <c r="EP63" s="61"/>
    </row>
    <row r="64" spans="2:146" ht="11.25" customHeight="1" x14ac:dyDescent="0.2">
      <c r="B64" s="62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57"/>
      <c r="BG64" s="57"/>
      <c r="BH64" s="57"/>
      <c r="BI64" s="57"/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57"/>
      <c r="CE64" s="57"/>
      <c r="CF64" s="57"/>
      <c r="CG64" s="57"/>
      <c r="CH64" s="57"/>
      <c r="CI64" s="57"/>
      <c r="CJ64" s="57"/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63"/>
      <c r="EM64" s="63"/>
      <c r="EN64" s="63"/>
      <c r="EO64" s="60"/>
      <c r="EP64" s="61"/>
    </row>
    <row r="65" spans="2:146" ht="11.25" customHeight="1" x14ac:dyDescent="0.2">
      <c r="B65" s="62"/>
      <c r="C65" s="57"/>
      <c r="D65" s="57" t="s">
        <v>106</v>
      </c>
      <c r="E65" s="57"/>
      <c r="F65" s="57"/>
      <c r="G65" s="57" t="s">
        <v>181</v>
      </c>
      <c r="H65" s="57"/>
      <c r="I65" s="57"/>
      <c r="J65" s="57"/>
      <c r="K65" s="57"/>
      <c r="L65" s="57"/>
      <c r="M65" s="57"/>
      <c r="N65" s="57"/>
      <c r="O65" s="57"/>
      <c r="P65" s="57" t="s">
        <v>159</v>
      </c>
      <c r="Q65" s="57"/>
      <c r="R65" s="57" t="s">
        <v>230</v>
      </c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 t="s">
        <v>231</v>
      </c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57"/>
      <c r="BG65" s="57"/>
      <c r="BH65" s="57"/>
      <c r="BI65" s="57"/>
      <c r="BJ65" s="57"/>
      <c r="BK65" s="57"/>
      <c r="BL65" s="57"/>
      <c r="BM65" s="57"/>
      <c r="BN65" s="57"/>
      <c r="BO65" s="57"/>
      <c r="BP65" s="57"/>
      <c r="BQ65" s="57"/>
      <c r="BR65" s="57"/>
      <c r="BS65" s="57"/>
      <c r="BT65" s="57"/>
      <c r="BU65" s="57"/>
      <c r="BV65" s="57"/>
      <c r="BW65" s="57"/>
      <c r="BX65" s="57"/>
      <c r="BY65" s="57"/>
      <c r="BZ65" s="57"/>
      <c r="CA65" s="57"/>
      <c r="CB65" s="57"/>
      <c r="CC65" s="57"/>
      <c r="CD65" s="57"/>
      <c r="CE65" s="57"/>
      <c r="CF65" s="57"/>
      <c r="CG65" s="57"/>
      <c r="CH65" s="57"/>
      <c r="CI65" s="57"/>
      <c r="CJ65" s="57"/>
      <c r="CK65" s="57"/>
      <c r="CL65" s="57"/>
      <c r="CM65" s="57"/>
      <c r="CN65" s="57"/>
      <c r="CO65" s="57"/>
      <c r="CP65" s="57"/>
      <c r="CQ65" s="57"/>
      <c r="CR65" s="57"/>
      <c r="CS65" s="57"/>
      <c r="CT65" s="57"/>
      <c r="CU65" s="57"/>
      <c r="CV65" s="57"/>
      <c r="CW65" s="57"/>
      <c r="CX65" s="57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8"/>
      <c r="DJ65" s="58"/>
      <c r="DK65" s="58"/>
      <c r="DL65" s="58"/>
      <c r="DM65" s="58"/>
      <c r="DN65" s="58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8"/>
      <c r="EK65" s="58"/>
      <c r="EL65" s="63"/>
      <c r="EM65" s="63"/>
      <c r="EN65" s="63"/>
      <c r="EO65" s="60"/>
      <c r="EP65" s="61"/>
    </row>
    <row r="66" spans="2:146" ht="11.25" customHeight="1" x14ac:dyDescent="0.2">
      <c r="B66" s="62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7"/>
      <c r="BR66" s="57"/>
      <c r="BS66" s="57"/>
      <c r="BT66" s="57"/>
      <c r="BU66" s="57"/>
      <c r="BV66" s="57"/>
      <c r="BW66" s="57"/>
      <c r="BX66" s="57"/>
      <c r="BY66" s="57"/>
      <c r="BZ66" s="57"/>
      <c r="CA66" s="57"/>
      <c r="CB66" s="57"/>
      <c r="CC66" s="57"/>
      <c r="CD66" s="57"/>
      <c r="CE66" s="57"/>
      <c r="CF66" s="57"/>
      <c r="CG66" s="57"/>
      <c r="CH66" s="57"/>
      <c r="CI66" s="57"/>
      <c r="CJ66" s="57"/>
      <c r="CK66" s="57"/>
      <c r="CL66" s="57"/>
      <c r="CM66" s="57"/>
      <c r="CN66" s="57"/>
      <c r="CO66" s="57"/>
      <c r="CP66" s="57"/>
      <c r="CQ66" s="57"/>
      <c r="CR66" s="57"/>
      <c r="CS66" s="57"/>
      <c r="CT66" s="57"/>
      <c r="CU66" s="57"/>
      <c r="CV66" s="57"/>
      <c r="CW66" s="57"/>
      <c r="CX66" s="57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58"/>
      <c r="EF66" s="58"/>
      <c r="EG66" s="58"/>
      <c r="EH66" s="58"/>
      <c r="EI66" s="58"/>
      <c r="EJ66" s="58"/>
      <c r="EK66" s="58"/>
      <c r="EL66" s="63"/>
      <c r="EM66" s="63"/>
      <c r="EN66" s="63"/>
      <c r="EO66" s="60"/>
      <c r="EP66" s="61"/>
    </row>
    <row r="67" spans="2:146" ht="11.25" customHeight="1" x14ac:dyDescent="0.2">
      <c r="B67" s="62"/>
      <c r="C67" s="57"/>
      <c r="D67" s="57"/>
      <c r="E67" s="57"/>
      <c r="F67" s="57"/>
      <c r="G67" s="57" t="s">
        <v>165</v>
      </c>
      <c r="H67" s="57"/>
      <c r="I67" s="57" t="s">
        <v>166</v>
      </c>
      <c r="J67" s="57"/>
      <c r="K67" s="57" t="str">
        <f>TEXT(3.54,"#,##0.#######")</f>
        <v>3.54</v>
      </c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  <c r="BG67" s="57"/>
      <c r="BH67" s="57"/>
      <c r="BI67" s="57"/>
      <c r="BJ67" s="57"/>
      <c r="BK67" s="57"/>
      <c r="BL67" s="57"/>
      <c r="BM67" s="57"/>
      <c r="BN67" s="57"/>
      <c r="BO67" s="57"/>
      <c r="BP67" s="57"/>
      <c r="BQ67" s="57"/>
      <c r="BR67" s="57"/>
      <c r="BS67" s="57"/>
      <c r="BT67" s="57"/>
      <c r="BU67" s="57"/>
      <c r="BV67" s="57"/>
      <c r="BW67" s="57"/>
      <c r="BX67" s="57"/>
      <c r="BY67" s="57"/>
      <c r="BZ67" s="57"/>
      <c r="CA67" s="57"/>
      <c r="CB67" s="57"/>
      <c r="CC67" s="57"/>
      <c r="CD67" s="57"/>
      <c r="CE67" s="57"/>
      <c r="CF67" s="57"/>
      <c r="CG67" s="57"/>
      <c r="CH67" s="57"/>
      <c r="CI67" s="57"/>
      <c r="CJ67" s="57"/>
      <c r="CK67" s="57"/>
      <c r="CL67" s="57"/>
      <c r="CM67" s="57"/>
      <c r="CN67" s="57"/>
      <c r="CO67" s="57"/>
      <c r="CP67" s="57"/>
      <c r="CQ67" s="57"/>
      <c r="CR67" s="57"/>
      <c r="CS67" s="57"/>
      <c r="CT67" s="57"/>
      <c r="CU67" s="57"/>
      <c r="CV67" s="57"/>
      <c r="CW67" s="57"/>
      <c r="CX67" s="57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63"/>
      <c r="EM67" s="63"/>
      <c r="EN67" s="63"/>
      <c r="EO67" s="60"/>
      <c r="EP67" s="61"/>
    </row>
    <row r="68" spans="2:146" ht="11.25" customHeight="1" x14ac:dyDescent="0.2">
      <c r="B68" s="62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  <c r="BD68" s="57"/>
      <c r="BE68" s="57"/>
      <c r="BF68" s="57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57"/>
      <c r="CT68" s="57"/>
      <c r="CU68" s="57"/>
      <c r="CV68" s="57"/>
      <c r="CW68" s="57"/>
      <c r="CX68" s="57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63"/>
      <c r="EM68" s="63"/>
      <c r="EN68" s="63"/>
      <c r="EO68" s="60"/>
      <c r="EP68" s="61"/>
    </row>
    <row r="69" spans="2:146" ht="11.25" customHeight="1" x14ac:dyDescent="0.2">
      <c r="B69" s="62"/>
      <c r="C69" s="57"/>
      <c r="D69" s="57"/>
      <c r="E69" s="57"/>
      <c r="F69" s="57"/>
      <c r="G69" s="57" t="s">
        <v>99</v>
      </c>
      <c r="H69" s="57"/>
      <c r="I69" s="57"/>
      <c r="J69" s="57"/>
      <c r="K69" s="57"/>
      <c r="L69" s="57"/>
      <c r="M69" s="57"/>
      <c r="N69" s="57" t="s">
        <v>159</v>
      </c>
      <c r="O69" s="57"/>
      <c r="P69" s="57" t="str">
        <f>TEXT([20]기계경비총괄표!G4,"#,##0")</f>
        <v>56,874</v>
      </c>
      <c r="Q69" s="57"/>
      <c r="R69" s="57"/>
      <c r="S69" s="57"/>
      <c r="T69" s="57"/>
      <c r="U69" s="57"/>
      <c r="V69" s="57"/>
      <c r="W69" s="57"/>
      <c r="X69" s="57"/>
      <c r="Y69" s="57" t="s">
        <v>169</v>
      </c>
      <c r="Z69" s="57"/>
      <c r="AA69" s="57"/>
      <c r="AB69" s="57" t="str">
        <f>TEXT(K67,"#,##0.#######")</f>
        <v>3.54</v>
      </c>
      <c r="AC69" s="57"/>
      <c r="AD69" s="57"/>
      <c r="AE69" s="57"/>
      <c r="AF69" s="57"/>
      <c r="AG69" s="57"/>
      <c r="AH69" s="57"/>
      <c r="AI69" s="57" t="s">
        <v>167</v>
      </c>
      <c r="AJ69" s="57"/>
      <c r="AK69" s="57" t="str">
        <f>TEXT(1000,"#,##0.#######")</f>
        <v>1,000.</v>
      </c>
      <c r="AL69" s="57"/>
      <c r="AM69" s="57"/>
      <c r="AN69" s="57"/>
      <c r="AO69" s="57" t="s">
        <v>129</v>
      </c>
      <c r="AP69" s="57"/>
      <c r="AQ69" s="57"/>
      <c r="AR69" s="57" t="s">
        <v>166</v>
      </c>
      <c r="AS69" s="57"/>
      <c r="AT69" s="57" t="str">
        <f>TEXT(TRUNC(P69*K67/AK69,1),"#,##0.#")</f>
        <v>201.3</v>
      </c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  <c r="CV69" s="57"/>
      <c r="CW69" s="57"/>
      <c r="CX69" s="57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58"/>
      <c r="DJ69" s="58"/>
      <c r="DK69" s="58"/>
      <c r="DL69" s="58"/>
      <c r="DM69" s="58"/>
      <c r="DN69" s="58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58"/>
      <c r="EF69" s="58"/>
      <c r="EG69" s="58"/>
      <c r="EH69" s="58"/>
      <c r="EI69" s="58"/>
      <c r="EJ69" s="58"/>
      <c r="EK69" s="58"/>
      <c r="EL69" s="63"/>
      <c r="EM69" s="63"/>
      <c r="EN69" s="63"/>
      <c r="EO69" s="60"/>
      <c r="EP69" s="61"/>
    </row>
    <row r="70" spans="2:146" ht="11.25" customHeight="1" x14ac:dyDescent="0.2">
      <c r="B70" s="62"/>
      <c r="C70" s="57"/>
      <c r="D70" s="57"/>
      <c r="E70" s="57"/>
      <c r="F70" s="57"/>
      <c r="G70" s="57" t="s">
        <v>100</v>
      </c>
      <c r="H70" s="57"/>
      <c r="I70" s="57"/>
      <c r="J70" s="57"/>
      <c r="K70" s="57"/>
      <c r="L70" s="57"/>
      <c r="M70" s="57"/>
      <c r="N70" s="57" t="s">
        <v>159</v>
      </c>
      <c r="O70" s="57"/>
      <c r="P70" s="191">
        <f>기계경비총괄표!H4</f>
        <v>10695</v>
      </c>
      <c r="Q70" s="191"/>
      <c r="R70" s="191"/>
      <c r="S70" s="191"/>
      <c r="T70" s="191"/>
      <c r="U70" s="191"/>
      <c r="V70" s="191"/>
      <c r="W70" s="191"/>
      <c r="X70" s="57"/>
      <c r="Y70" s="57" t="s">
        <v>169</v>
      </c>
      <c r="Z70" s="57"/>
      <c r="AA70" s="57"/>
      <c r="AB70" s="57" t="str">
        <f>TEXT(K67,"#,##0.#######")</f>
        <v>3.54</v>
      </c>
      <c r="AC70" s="57"/>
      <c r="AD70" s="57"/>
      <c r="AE70" s="57"/>
      <c r="AF70" s="57"/>
      <c r="AG70" s="57"/>
      <c r="AH70" s="57"/>
      <c r="AI70" s="57" t="s">
        <v>167</v>
      </c>
      <c r="AJ70" s="57"/>
      <c r="AK70" s="57" t="str">
        <f>TEXT(1000,"#,##0.#######")</f>
        <v>1,000.</v>
      </c>
      <c r="AL70" s="57"/>
      <c r="AM70" s="57"/>
      <c r="AN70" s="57"/>
      <c r="AO70" s="57" t="s">
        <v>129</v>
      </c>
      <c r="AP70" s="57"/>
      <c r="AQ70" s="57"/>
      <c r="AR70" s="57" t="s">
        <v>166</v>
      </c>
      <c r="AS70" s="57"/>
      <c r="AT70" s="57"/>
      <c r="AU70" s="57" t="str">
        <f>TEXT(TRUNC(P70*K67/AK70,1),"#,##0.#")</f>
        <v>37.8</v>
      </c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57"/>
      <c r="BG70" s="57"/>
      <c r="BH70" s="57"/>
      <c r="BI70" s="57"/>
      <c r="BJ70" s="57"/>
      <c r="BK70" s="57"/>
      <c r="BL70" s="57"/>
      <c r="BM70" s="57"/>
      <c r="BN70" s="57"/>
      <c r="BO70" s="57"/>
      <c r="BP70" s="57"/>
      <c r="BQ70" s="57"/>
      <c r="BR70" s="57"/>
      <c r="BS70" s="57"/>
      <c r="BT70" s="57"/>
      <c r="BU70" s="57"/>
      <c r="BV70" s="57"/>
      <c r="BW70" s="57"/>
      <c r="BX70" s="57"/>
      <c r="BY70" s="57"/>
      <c r="BZ70" s="57"/>
      <c r="CA70" s="57"/>
      <c r="CB70" s="57"/>
      <c r="CC70" s="57"/>
      <c r="CD70" s="57"/>
      <c r="CE70" s="57"/>
      <c r="CF70" s="57"/>
      <c r="CG70" s="57"/>
      <c r="CH70" s="57"/>
      <c r="CI70" s="57"/>
      <c r="CJ70" s="57"/>
      <c r="CK70" s="57"/>
      <c r="CL70" s="57"/>
      <c r="CM70" s="57"/>
      <c r="CN70" s="57"/>
      <c r="CO70" s="57"/>
      <c r="CP70" s="57"/>
      <c r="CQ70" s="57"/>
      <c r="CR70" s="57"/>
      <c r="CS70" s="57"/>
      <c r="CT70" s="57"/>
      <c r="CU70" s="57"/>
      <c r="CV70" s="57"/>
      <c r="CW70" s="57"/>
      <c r="CX70" s="57"/>
      <c r="CY70" s="58"/>
      <c r="CZ70" s="58"/>
      <c r="DA70" s="58"/>
      <c r="DB70" s="58"/>
      <c r="DC70" s="58"/>
      <c r="DD70" s="58"/>
      <c r="DE70" s="58"/>
      <c r="DF70" s="58"/>
      <c r="DG70" s="58"/>
      <c r="DH70" s="58"/>
      <c r="DI70" s="58"/>
      <c r="DJ70" s="58"/>
      <c r="DK70" s="58"/>
      <c r="DL70" s="58"/>
      <c r="DM70" s="58"/>
      <c r="DN70" s="58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58"/>
      <c r="EF70" s="58"/>
      <c r="EG70" s="58"/>
      <c r="EH70" s="58"/>
      <c r="EI70" s="58"/>
      <c r="EJ70" s="58"/>
      <c r="EK70" s="58"/>
      <c r="EL70" s="63"/>
      <c r="EM70" s="63"/>
      <c r="EN70" s="63"/>
      <c r="EO70" s="60"/>
      <c r="EP70" s="61"/>
    </row>
    <row r="71" spans="2:146" ht="11.25" customHeight="1" x14ac:dyDescent="0.2">
      <c r="B71" s="62"/>
      <c r="C71" s="57"/>
      <c r="D71" s="57"/>
      <c r="E71" s="57"/>
      <c r="F71" s="57"/>
      <c r="G71" s="57" t="s">
        <v>44</v>
      </c>
      <c r="H71" s="57"/>
      <c r="I71" s="57"/>
      <c r="J71" s="57"/>
      <c r="K71" s="57" t="s">
        <v>16</v>
      </c>
      <c r="L71" s="57"/>
      <c r="M71" s="57"/>
      <c r="N71" s="57" t="s">
        <v>159</v>
      </c>
      <c r="O71" s="57"/>
      <c r="P71" s="191">
        <f>기계경비총괄표!I4</f>
        <v>17547</v>
      </c>
      <c r="Q71" s="191"/>
      <c r="R71" s="191"/>
      <c r="S71" s="191"/>
      <c r="T71" s="191"/>
      <c r="U71" s="191"/>
      <c r="V71" s="191"/>
      <c r="W71" s="191"/>
      <c r="X71" s="57"/>
      <c r="Y71" s="57" t="s">
        <v>169</v>
      </c>
      <c r="Z71" s="57"/>
      <c r="AA71" s="57"/>
      <c r="AB71" s="57" t="str">
        <f>TEXT(K67,"#,##0.#######")</f>
        <v>3.54</v>
      </c>
      <c r="AC71" s="57"/>
      <c r="AD71" s="57"/>
      <c r="AE71" s="57"/>
      <c r="AF71" s="57"/>
      <c r="AG71" s="57"/>
      <c r="AH71" s="57"/>
      <c r="AI71" s="57" t="s">
        <v>167</v>
      </c>
      <c r="AJ71" s="57"/>
      <c r="AK71" s="57" t="str">
        <f>TEXT(1000,"#,##0.#######")</f>
        <v>1,000.</v>
      </c>
      <c r="AL71" s="57"/>
      <c r="AM71" s="57"/>
      <c r="AN71" s="57"/>
      <c r="AO71" s="57" t="s">
        <v>129</v>
      </c>
      <c r="AP71" s="57"/>
      <c r="AQ71" s="57"/>
      <c r="AR71" s="57" t="s">
        <v>166</v>
      </c>
      <c r="AS71" s="57"/>
      <c r="AT71" s="57"/>
      <c r="AU71" s="57" t="str">
        <f>TEXT(TRUNC(P71*K67/AK71,1),"#,##0.#")</f>
        <v>62.1</v>
      </c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7"/>
      <c r="BG71" s="57"/>
      <c r="BH71" s="57"/>
      <c r="BI71" s="57"/>
      <c r="BJ71" s="57"/>
      <c r="BK71" s="57"/>
      <c r="BL71" s="57"/>
      <c r="BM71" s="57"/>
      <c r="BN71" s="57"/>
      <c r="BO71" s="57"/>
      <c r="BP71" s="57"/>
      <c r="BQ71" s="57"/>
      <c r="BR71" s="57"/>
      <c r="BS71" s="57"/>
      <c r="BT71" s="57"/>
      <c r="BU71" s="57"/>
      <c r="BV71" s="57"/>
      <c r="BW71" s="57"/>
      <c r="BX71" s="57"/>
      <c r="BY71" s="57"/>
      <c r="BZ71" s="57"/>
      <c r="CA71" s="57"/>
      <c r="CB71" s="57"/>
      <c r="CC71" s="57"/>
      <c r="CD71" s="57"/>
      <c r="CE71" s="57"/>
      <c r="CF71" s="57"/>
      <c r="CG71" s="57"/>
      <c r="CH71" s="57"/>
      <c r="CI71" s="57"/>
      <c r="CJ71" s="57"/>
      <c r="CK71" s="57"/>
      <c r="CL71" s="57"/>
      <c r="CM71" s="57"/>
      <c r="CN71" s="57"/>
      <c r="CO71" s="57"/>
      <c r="CP71" s="57"/>
      <c r="CQ71" s="57"/>
      <c r="CR71" s="57"/>
      <c r="CS71" s="57"/>
      <c r="CT71" s="57"/>
      <c r="CU71" s="57"/>
      <c r="CV71" s="57"/>
      <c r="CW71" s="57"/>
      <c r="CX71" s="57"/>
      <c r="CY71" s="58"/>
      <c r="CZ71" s="58"/>
      <c r="DA71" s="58"/>
      <c r="DB71" s="58"/>
      <c r="DC71" s="58"/>
      <c r="DD71" s="58"/>
      <c r="DE71" s="58"/>
      <c r="DF71" s="58"/>
      <c r="DG71" s="58"/>
      <c r="DH71" s="58"/>
      <c r="DI71" s="58"/>
      <c r="DJ71" s="58"/>
      <c r="DK71" s="58"/>
      <c r="DL71" s="58"/>
      <c r="DM71" s="58"/>
      <c r="DN71" s="58"/>
      <c r="DO71" s="58"/>
      <c r="DP71" s="58"/>
      <c r="DQ71" s="58"/>
      <c r="DR71" s="58"/>
      <c r="DS71" s="58"/>
      <c r="DT71" s="58"/>
      <c r="DU71" s="58"/>
      <c r="DV71" s="58"/>
      <c r="DW71" s="58"/>
      <c r="DX71" s="58"/>
      <c r="DY71" s="58"/>
      <c r="DZ71" s="58"/>
      <c r="EA71" s="58"/>
      <c r="EB71" s="58"/>
      <c r="EC71" s="58"/>
      <c r="ED71" s="58"/>
      <c r="EE71" s="58"/>
      <c r="EF71" s="58"/>
      <c r="EG71" s="58"/>
      <c r="EH71" s="58"/>
      <c r="EI71" s="58"/>
      <c r="EJ71" s="58"/>
      <c r="EK71" s="58"/>
      <c r="EL71" s="63"/>
      <c r="EM71" s="63"/>
      <c r="EN71" s="63"/>
      <c r="EO71" s="60"/>
      <c r="EP71" s="61"/>
    </row>
    <row r="72" spans="2:146" ht="11.25" customHeight="1" x14ac:dyDescent="0.2">
      <c r="B72" s="62"/>
      <c r="C72" s="57"/>
      <c r="D72" s="57"/>
      <c r="E72" s="57"/>
      <c r="F72" s="57"/>
      <c r="G72" s="57" t="s">
        <v>232</v>
      </c>
      <c r="H72" s="57"/>
      <c r="I72" s="57"/>
      <c r="J72" s="57"/>
      <c r="K72" s="57" t="s">
        <v>184</v>
      </c>
      <c r="L72" s="57"/>
      <c r="M72" s="57"/>
      <c r="N72" s="57" t="s">
        <v>159</v>
      </c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 t="str">
        <f>TEXT(AT69+AU70+AU71,"#,##0.#######")</f>
        <v>301.2</v>
      </c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  <c r="BD72" s="57"/>
      <c r="BE72" s="57"/>
      <c r="BF72" s="57"/>
      <c r="BG72" s="57"/>
      <c r="BH72" s="57"/>
      <c r="BI72" s="57"/>
      <c r="BJ72" s="57"/>
      <c r="BK72" s="57"/>
      <c r="BL72" s="57"/>
      <c r="BM72" s="57"/>
      <c r="BN72" s="57"/>
      <c r="BO72" s="57"/>
      <c r="BP72" s="57"/>
      <c r="BQ72" s="57"/>
      <c r="BR72" s="57"/>
      <c r="BS72" s="57"/>
      <c r="BT72" s="57"/>
      <c r="BU72" s="57"/>
      <c r="BV72" s="57"/>
      <c r="BW72" s="57"/>
      <c r="BX72" s="57"/>
      <c r="BY72" s="57"/>
      <c r="BZ72" s="57"/>
      <c r="CA72" s="57"/>
      <c r="CB72" s="57"/>
      <c r="CC72" s="57"/>
      <c r="CD72" s="57"/>
      <c r="CE72" s="57"/>
      <c r="CF72" s="57"/>
      <c r="CG72" s="57"/>
      <c r="CH72" s="57"/>
      <c r="CI72" s="57"/>
      <c r="CJ72" s="57"/>
      <c r="CK72" s="57"/>
      <c r="CL72" s="57"/>
      <c r="CM72" s="57"/>
      <c r="CN72" s="57"/>
      <c r="CO72" s="57"/>
      <c r="CP72" s="57"/>
      <c r="CQ72" s="57"/>
      <c r="CR72" s="57"/>
      <c r="CS72" s="57"/>
      <c r="CT72" s="57"/>
      <c r="CU72" s="57"/>
      <c r="CV72" s="57"/>
      <c r="CW72" s="57"/>
      <c r="CX72" s="57"/>
      <c r="CY72" s="58"/>
      <c r="CZ72" s="58"/>
      <c r="DA72" s="58"/>
      <c r="DB72" s="58"/>
      <c r="DC72" s="58"/>
      <c r="DD72" s="58"/>
      <c r="DE72" s="58"/>
      <c r="DF72" s="58"/>
      <c r="DG72" s="58"/>
      <c r="DH72" s="58"/>
      <c r="DI72" s="58"/>
      <c r="DJ72" s="58"/>
      <c r="DK72" s="58"/>
      <c r="DL72" s="58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8"/>
      <c r="DY72" s="58"/>
      <c r="DZ72" s="58"/>
      <c r="EA72" s="58"/>
      <c r="EB72" s="58"/>
      <c r="EC72" s="58"/>
      <c r="ED72" s="58"/>
      <c r="EE72" s="58"/>
      <c r="EF72" s="58"/>
      <c r="EG72" s="58"/>
      <c r="EH72" s="58"/>
      <c r="EI72" s="58"/>
      <c r="EJ72" s="58"/>
      <c r="EK72" s="58"/>
      <c r="EL72" s="63">
        <f>EM72+EN72+EO72</f>
        <v>301.20000000000005</v>
      </c>
      <c r="EM72" s="63" t="str">
        <f>TEXT(AT69,"#,###.0")</f>
        <v>201.3</v>
      </c>
      <c r="EN72" s="63" t="str">
        <f>TEXT(AU70,"#,###.0")</f>
        <v>37.8</v>
      </c>
      <c r="EO72" s="60" t="str">
        <f>TEXT(AU71,"#,###.0")</f>
        <v>62.1</v>
      </c>
      <c r="EP72" s="61"/>
    </row>
    <row r="73" spans="2:146" ht="11.25" customHeight="1" x14ac:dyDescent="0.2">
      <c r="B73" s="62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57"/>
      <c r="BG73" s="57"/>
      <c r="BH73" s="57"/>
      <c r="BI73" s="57"/>
      <c r="BJ73" s="57"/>
      <c r="BK73" s="57"/>
      <c r="BL73" s="57"/>
      <c r="BM73" s="57"/>
      <c r="BN73" s="57"/>
      <c r="BO73" s="57"/>
      <c r="BP73" s="57"/>
      <c r="BQ73" s="57"/>
      <c r="BR73" s="57"/>
      <c r="BS73" s="57"/>
      <c r="BT73" s="57"/>
      <c r="BU73" s="57"/>
      <c r="BV73" s="57"/>
      <c r="BW73" s="57"/>
      <c r="BX73" s="57"/>
      <c r="BY73" s="57"/>
      <c r="BZ73" s="57"/>
      <c r="CA73" s="57"/>
      <c r="CB73" s="57"/>
      <c r="CC73" s="57"/>
      <c r="CD73" s="57"/>
      <c r="CE73" s="57"/>
      <c r="CF73" s="57"/>
      <c r="CG73" s="57"/>
      <c r="CH73" s="57"/>
      <c r="CI73" s="57"/>
      <c r="CJ73" s="57"/>
      <c r="CK73" s="57"/>
      <c r="CL73" s="57"/>
      <c r="CM73" s="57"/>
      <c r="CN73" s="57"/>
      <c r="CO73" s="57"/>
      <c r="CP73" s="57"/>
      <c r="CQ73" s="57"/>
      <c r="CR73" s="57"/>
      <c r="CS73" s="57"/>
      <c r="CT73" s="57"/>
      <c r="CU73" s="57"/>
      <c r="CV73" s="57"/>
      <c r="CW73" s="57"/>
      <c r="CX73" s="57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8"/>
      <c r="DZ73" s="58"/>
      <c r="EA73" s="58"/>
      <c r="EB73" s="58"/>
      <c r="EC73" s="58"/>
      <c r="ED73" s="58"/>
      <c r="EE73" s="58"/>
      <c r="EF73" s="58"/>
      <c r="EG73" s="58"/>
      <c r="EH73" s="58"/>
      <c r="EI73" s="58"/>
      <c r="EJ73" s="58"/>
      <c r="EK73" s="58"/>
      <c r="EL73" s="63"/>
      <c r="EM73" s="63"/>
      <c r="EN73" s="63"/>
      <c r="EO73" s="60"/>
      <c r="EP73" s="61"/>
    </row>
    <row r="74" spans="2:146" ht="11.25" customHeight="1" x14ac:dyDescent="0.2">
      <c r="B74" s="62"/>
      <c r="C74" s="57"/>
      <c r="D74" s="57" t="s">
        <v>108</v>
      </c>
      <c r="E74" s="57"/>
      <c r="F74" s="57"/>
      <c r="G74" s="57" t="s">
        <v>233</v>
      </c>
      <c r="H74" s="57"/>
      <c r="I74" s="57"/>
      <c r="J74" s="57"/>
      <c r="K74" s="57"/>
      <c r="L74" s="57"/>
      <c r="M74" s="57"/>
      <c r="N74" s="57"/>
      <c r="O74" s="57"/>
      <c r="P74" s="57" t="s">
        <v>181</v>
      </c>
      <c r="Q74" s="57"/>
      <c r="R74" s="57"/>
      <c r="S74" s="57"/>
      <c r="T74" s="57"/>
      <c r="U74" s="57"/>
      <c r="V74" s="57"/>
      <c r="W74" s="57"/>
      <c r="X74" s="57" t="s">
        <v>170</v>
      </c>
      <c r="Y74" s="57" t="s">
        <v>234</v>
      </c>
      <c r="Z74" s="57"/>
      <c r="AA74" s="57"/>
      <c r="AB74" s="57"/>
      <c r="AC74" s="57"/>
      <c r="AD74" s="57"/>
      <c r="AE74" s="57"/>
      <c r="AF74" s="57"/>
      <c r="AG74" s="57"/>
      <c r="AH74" s="57" t="s">
        <v>49</v>
      </c>
      <c r="AI74" s="57"/>
      <c r="AJ74" s="57" t="s">
        <v>112</v>
      </c>
      <c r="AK74" s="57" t="s">
        <v>171</v>
      </c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57"/>
      <c r="BG74" s="57"/>
      <c r="BH74" s="57"/>
      <c r="BI74" s="57"/>
      <c r="BJ74" s="57"/>
      <c r="BK74" s="57"/>
      <c r="BL74" s="57"/>
      <c r="BM74" s="57"/>
      <c r="BN74" s="57"/>
      <c r="BO74" s="57"/>
      <c r="BP74" s="57"/>
      <c r="BQ74" s="57"/>
      <c r="BR74" s="57"/>
      <c r="BS74" s="57"/>
      <c r="BT74" s="57"/>
      <c r="BU74" s="57"/>
      <c r="BV74" s="57"/>
      <c r="BW74" s="57"/>
      <c r="BX74" s="57"/>
      <c r="BY74" s="57"/>
      <c r="BZ74" s="57"/>
      <c r="CA74" s="57"/>
      <c r="CB74" s="57"/>
      <c r="CC74" s="57"/>
      <c r="CD74" s="57"/>
      <c r="CE74" s="57"/>
      <c r="CF74" s="57"/>
      <c r="CG74" s="57"/>
      <c r="CH74" s="57"/>
      <c r="CI74" s="57"/>
      <c r="CJ74" s="57"/>
      <c r="CK74" s="57"/>
      <c r="CL74" s="57"/>
      <c r="CM74" s="57"/>
      <c r="CN74" s="57"/>
      <c r="CO74" s="57"/>
      <c r="CP74" s="57"/>
      <c r="CQ74" s="57"/>
      <c r="CR74" s="57"/>
      <c r="CS74" s="57"/>
      <c r="CT74" s="57"/>
      <c r="CU74" s="57"/>
      <c r="CV74" s="57"/>
      <c r="CW74" s="57"/>
      <c r="CX74" s="57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63"/>
      <c r="EM74" s="63"/>
      <c r="EN74" s="63"/>
      <c r="EO74" s="60"/>
      <c r="EP74" s="61"/>
    </row>
    <row r="75" spans="2:146" ht="11.25" customHeight="1" x14ac:dyDescent="0.2">
      <c r="B75" s="62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  <c r="BD75" s="57"/>
      <c r="BE75" s="57"/>
      <c r="BF75" s="57"/>
      <c r="BG75" s="57"/>
      <c r="BH75" s="57"/>
      <c r="BI75" s="57"/>
      <c r="BJ75" s="57"/>
      <c r="BK75" s="57"/>
      <c r="BL75" s="57"/>
      <c r="BM75" s="57"/>
      <c r="BN75" s="57"/>
      <c r="BO75" s="57"/>
      <c r="BP75" s="57"/>
      <c r="BQ75" s="57"/>
      <c r="BR75" s="57"/>
      <c r="BS75" s="57"/>
      <c r="BT75" s="57"/>
      <c r="BU75" s="57"/>
      <c r="BV75" s="57"/>
      <c r="BW75" s="57"/>
      <c r="BX75" s="57"/>
      <c r="BY75" s="57"/>
      <c r="BZ75" s="57"/>
      <c r="CA75" s="57"/>
      <c r="CB75" s="57"/>
      <c r="CC75" s="57"/>
      <c r="CD75" s="57"/>
      <c r="CE75" s="57"/>
      <c r="CF75" s="57"/>
      <c r="CG75" s="57"/>
      <c r="CH75" s="57"/>
      <c r="CI75" s="57"/>
      <c r="CJ75" s="57"/>
      <c r="CK75" s="57"/>
      <c r="CL75" s="57"/>
      <c r="CM75" s="57"/>
      <c r="CN75" s="57"/>
      <c r="CO75" s="57"/>
      <c r="CP75" s="57"/>
      <c r="CQ75" s="57"/>
      <c r="CR75" s="57"/>
      <c r="CS75" s="57"/>
      <c r="CT75" s="57"/>
      <c r="CU75" s="57"/>
      <c r="CV75" s="57"/>
      <c r="CW75" s="57"/>
      <c r="CX75" s="57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J75" s="58"/>
      <c r="DK75" s="58"/>
      <c r="DL75" s="58"/>
      <c r="DM75" s="58"/>
      <c r="DN75" s="58"/>
      <c r="DO75" s="58"/>
      <c r="DP75" s="58"/>
      <c r="DQ75" s="58"/>
      <c r="DR75" s="58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8"/>
      <c r="EF75" s="58"/>
      <c r="EG75" s="58"/>
      <c r="EH75" s="58"/>
      <c r="EI75" s="58"/>
      <c r="EJ75" s="58"/>
      <c r="EK75" s="58"/>
      <c r="EL75" s="63"/>
      <c r="EM75" s="63"/>
      <c r="EN75" s="63"/>
      <c r="EO75" s="60"/>
      <c r="EP75" s="61"/>
    </row>
    <row r="76" spans="2:146" ht="11.25" customHeight="1" x14ac:dyDescent="0.2">
      <c r="B76" s="62"/>
      <c r="C76" s="57"/>
      <c r="D76" s="57"/>
      <c r="E76" s="57"/>
      <c r="F76" s="57"/>
      <c r="G76" s="57" t="s">
        <v>235</v>
      </c>
      <c r="H76" s="57"/>
      <c r="I76" s="57"/>
      <c r="J76" s="57"/>
      <c r="K76" s="57"/>
      <c r="L76" s="57"/>
      <c r="M76" s="57"/>
      <c r="N76" s="57"/>
      <c r="O76" s="57" t="s">
        <v>169</v>
      </c>
      <c r="P76" s="57"/>
      <c r="Q76" s="57"/>
      <c r="R76" s="57" t="str">
        <f>TEXT(10,"#,##0.#######")</f>
        <v>10.</v>
      </c>
      <c r="S76" s="57"/>
      <c r="T76" s="57" t="s">
        <v>112</v>
      </c>
      <c r="U76" s="57"/>
      <c r="V76" s="57" t="s">
        <v>166</v>
      </c>
      <c r="W76" s="57"/>
      <c r="X76" s="57" t="str">
        <f>TEXT(TRUNC(201.3*(R76*(1/100)),1),"#,##0.#")</f>
        <v>20.1</v>
      </c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  <c r="BH76" s="57"/>
      <c r="BI76" s="57"/>
      <c r="BJ76" s="57"/>
      <c r="BK76" s="57"/>
      <c r="BL76" s="57"/>
      <c r="BM76" s="57"/>
      <c r="BN76" s="57"/>
      <c r="BO76" s="57"/>
      <c r="BP76" s="57"/>
      <c r="BQ76" s="57"/>
      <c r="BR76" s="57"/>
      <c r="BS76" s="57"/>
      <c r="BT76" s="57"/>
      <c r="BU76" s="57"/>
      <c r="BV76" s="57"/>
      <c r="BW76" s="57"/>
      <c r="BX76" s="57"/>
      <c r="BY76" s="57"/>
      <c r="BZ76" s="57"/>
      <c r="CA76" s="57"/>
      <c r="CB76" s="57"/>
      <c r="CC76" s="57"/>
      <c r="CD76" s="57"/>
      <c r="CE76" s="57"/>
      <c r="CF76" s="57"/>
      <c r="CG76" s="57"/>
      <c r="CH76" s="57"/>
      <c r="CI76" s="57"/>
      <c r="CJ76" s="57"/>
      <c r="CK76" s="57"/>
      <c r="CL76" s="57"/>
      <c r="CM76" s="57"/>
      <c r="CN76" s="57"/>
      <c r="CO76" s="57"/>
      <c r="CP76" s="57"/>
      <c r="CQ76" s="57"/>
      <c r="CR76" s="57"/>
      <c r="CS76" s="57"/>
      <c r="CT76" s="57"/>
      <c r="CU76" s="57"/>
      <c r="CV76" s="57"/>
      <c r="CW76" s="57"/>
      <c r="CX76" s="57"/>
      <c r="CY76" s="58"/>
      <c r="CZ76" s="58"/>
      <c r="DA76" s="58"/>
      <c r="DB76" s="58"/>
      <c r="DC76" s="58"/>
      <c r="DD76" s="58"/>
      <c r="DE76" s="58"/>
      <c r="DF76" s="58"/>
      <c r="DG76" s="58"/>
      <c r="DH76" s="58"/>
      <c r="DI76" s="58"/>
      <c r="DJ76" s="58"/>
      <c r="DK76" s="58"/>
      <c r="DL76" s="58"/>
      <c r="DM76" s="58"/>
      <c r="DN76" s="58"/>
      <c r="DO76" s="58"/>
      <c r="DP76" s="58"/>
      <c r="DQ76" s="58"/>
      <c r="DR76" s="58"/>
      <c r="DS76" s="58"/>
      <c r="DT76" s="58"/>
      <c r="DU76" s="58"/>
      <c r="DV76" s="58"/>
      <c r="DW76" s="58"/>
      <c r="DX76" s="58"/>
      <c r="DY76" s="58"/>
      <c r="DZ76" s="58"/>
      <c r="EA76" s="58"/>
      <c r="EB76" s="58"/>
      <c r="EC76" s="58"/>
      <c r="ED76" s="58"/>
      <c r="EE76" s="58"/>
      <c r="EF76" s="58"/>
      <c r="EG76" s="58"/>
      <c r="EH76" s="58"/>
      <c r="EI76" s="58"/>
      <c r="EJ76" s="58"/>
      <c r="EK76" s="58"/>
      <c r="EL76" s="63">
        <f>EM76+EN76+EO76</f>
        <v>20.100000000000001</v>
      </c>
      <c r="EM76" s="63"/>
      <c r="EN76" s="63"/>
      <c r="EO76" s="60" t="str">
        <f>X76</f>
        <v>20.1</v>
      </c>
      <c r="EP76" s="61"/>
    </row>
    <row r="77" spans="2:146" ht="11.25" customHeight="1" x14ac:dyDescent="0.2">
      <c r="B77" s="62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  <c r="CK77" s="57"/>
      <c r="CL77" s="57"/>
      <c r="CM77" s="57"/>
      <c r="CN77" s="57"/>
      <c r="CO77" s="57"/>
      <c r="CP77" s="57"/>
      <c r="CQ77" s="57"/>
      <c r="CR77" s="57"/>
      <c r="CS77" s="57"/>
      <c r="CT77" s="57"/>
      <c r="CU77" s="57"/>
      <c r="CV77" s="57"/>
      <c r="CW77" s="57"/>
      <c r="CX77" s="57"/>
      <c r="CY77" s="58"/>
      <c r="CZ77" s="58"/>
      <c r="DA77" s="58"/>
      <c r="DB77" s="58"/>
      <c r="DC77" s="58"/>
      <c r="DD77" s="58"/>
      <c r="DE77" s="58"/>
      <c r="DF77" s="58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63"/>
      <c r="EM77" s="63"/>
      <c r="EN77" s="63"/>
      <c r="EO77" s="60"/>
      <c r="EP77" s="61"/>
    </row>
    <row r="78" spans="2:146" ht="11.25" customHeight="1" x14ac:dyDescent="0.2">
      <c r="B78" s="62"/>
      <c r="C78" s="57"/>
      <c r="D78" s="57" t="s">
        <v>236</v>
      </c>
      <c r="E78" s="57"/>
      <c r="F78" s="57"/>
      <c r="G78" s="57" t="s">
        <v>183</v>
      </c>
      <c r="H78" s="57"/>
      <c r="I78" s="57"/>
      <c r="J78" s="57"/>
      <c r="K78" s="57" t="s">
        <v>184</v>
      </c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63"/>
      <c r="EM78" s="63"/>
      <c r="EN78" s="63"/>
      <c r="EO78" s="60"/>
      <c r="EP78" s="61"/>
    </row>
    <row r="79" spans="2:146" ht="11.25" customHeight="1" x14ac:dyDescent="0.2">
      <c r="B79" s="62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63"/>
      <c r="EM79" s="63"/>
      <c r="EN79" s="63"/>
      <c r="EO79" s="60"/>
      <c r="EP79" s="61"/>
    </row>
    <row r="80" spans="2:146" ht="11.25" customHeight="1" x14ac:dyDescent="0.2">
      <c r="B80" s="62"/>
      <c r="C80" s="57"/>
      <c r="D80" s="57"/>
      <c r="E80" s="57"/>
      <c r="F80" s="57"/>
      <c r="G80" s="57"/>
      <c r="H80" s="57" t="s">
        <v>99</v>
      </c>
      <c r="I80" s="57"/>
      <c r="J80" s="57"/>
      <c r="K80" s="57"/>
      <c r="L80" s="57"/>
      <c r="M80" s="57"/>
      <c r="N80" s="57"/>
      <c r="O80" s="57" t="s">
        <v>159</v>
      </c>
      <c r="P80" s="57"/>
      <c r="Q80" s="57" t="str">
        <f>TEXT(EM63,"#,###.##")</f>
        <v>816.4</v>
      </c>
      <c r="R80" s="57"/>
      <c r="S80" s="57"/>
      <c r="T80" s="57"/>
      <c r="U80" s="57"/>
      <c r="V80" s="57"/>
      <c r="W80" s="57" t="s">
        <v>189</v>
      </c>
      <c r="X80" s="57"/>
      <c r="Y80" s="57" t="str">
        <f>TEXT(EM72,"#,###.##")</f>
        <v>201.3</v>
      </c>
      <c r="Z80" s="57"/>
      <c r="AA80" s="57"/>
      <c r="AB80" s="57"/>
      <c r="AC80" s="57"/>
      <c r="AD80" s="57"/>
      <c r="AE80" s="57" t="s">
        <v>166</v>
      </c>
      <c r="AF80" s="57"/>
      <c r="AG80" s="57"/>
      <c r="AH80" s="57" t="str">
        <f>TEXT(TRUNC(EM63+EM72,0),"#,##0")</f>
        <v>1,017</v>
      </c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  <c r="BV80" s="57"/>
      <c r="BW80" s="57"/>
      <c r="BX80" s="57"/>
      <c r="BY80" s="57"/>
      <c r="BZ80" s="57"/>
      <c r="CA80" s="57"/>
      <c r="CB80" s="57"/>
      <c r="CC80" s="57"/>
      <c r="CD80" s="57"/>
      <c r="CE80" s="57"/>
      <c r="CF80" s="57"/>
      <c r="CG80" s="57"/>
      <c r="CH80" s="57"/>
      <c r="CI80" s="57"/>
      <c r="CJ80" s="57"/>
      <c r="CK80" s="57"/>
      <c r="CL80" s="57"/>
      <c r="CM80" s="57"/>
      <c r="CN80" s="57"/>
      <c r="CO80" s="57"/>
      <c r="CP80" s="57"/>
      <c r="CQ80" s="57"/>
      <c r="CR80" s="57"/>
      <c r="CS80" s="57"/>
      <c r="CT80" s="57"/>
      <c r="CU80" s="57"/>
      <c r="CV80" s="57"/>
      <c r="CW80" s="57"/>
      <c r="CX80" s="57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63"/>
      <c r="EM80" s="63"/>
      <c r="EN80" s="63"/>
      <c r="EO80" s="60"/>
      <c r="EP80" s="61"/>
    </row>
    <row r="81" spans="2:146" ht="11.25" customHeight="1" x14ac:dyDescent="0.2">
      <c r="B81" s="62"/>
      <c r="C81" s="57"/>
      <c r="D81" s="57"/>
      <c r="E81" s="57"/>
      <c r="F81" s="57"/>
      <c r="G81" s="57"/>
      <c r="H81" s="57" t="s">
        <v>100</v>
      </c>
      <c r="I81" s="57"/>
      <c r="J81" s="57"/>
      <c r="K81" s="57"/>
      <c r="L81" s="57"/>
      <c r="M81" s="57"/>
      <c r="N81" s="57"/>
      <c r="O81" s="57" t="s">
        <v>159</v>
      </c>
      <c r="P81" s="57"/>
      <c r="Q81" s="57" t="str">
        <f>TEXT(TRUNC(EN72,0),"#,##0")</f>
        <v>37</v>
      </c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57"/>
      <c r="BG81" s="57"/>
      <c r="BH81" s="57"/>
      <c r="BI81" s="57"/>
      <c r="BJ81" s="57"/>
      <c r="BK81" s="57"/>
      <c r="BL81" s="57"/>
      <c r="BM81" s="57"/>
      <c r="BN81" s="57"/>
      <c r="BO81" s="57"/>
      <c r="BP81" s="57"/>
      <c r="BQ81" s="57"/>
      <c r="BR81" s="57"/>
      <c r="BS81" s="57"/>
      <c r="BT81" s="57"/>
      <c r="BU81" s="57"/>
      <c r="BV81" s="57"/>
      <c r="BW81" s="57"/>
      <c r="BX81" s="57"/>
      <c r="BY81" s="57"/>
      <c r="BZ81" s="57"/>
      <c r="CA81" s="57"/>
      <c r="CB81" s="57"/>
      <c r="CC81" s="57"/>
      <c r="CD81" s="57"/>
      <c r="CE81" s="57"/>
      <c r="CF81" s="57"/>
      <c r="CG81" s="57"/>
      <c r="CH81" s="57"/>
      <c r="CI81" s="57"/>
      <c r="CJ81" s="57"/>
      <c r="CK81" s="57"/>
      <c r="CL81" s="57"/>
      <c r="CM81" s="57"/>
      <c r="CN81" s="57"/>
      <c r="CO81" s="57"/>
      <c r="CP81" s="57"/>
      <c r="CQ81" s="57"/>
      <c r="CR81" s="57"/>
      <c r="CS81" s="57"/>
      <c r="CT81" s="57"/>
      <c r="CU81" s="57"/>
      <c r="CV81" s="57"/>
      <c r="CW81" s="57"/>
      <c r="CX81" s="57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8"/>
      <c r="DJ81" s="58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63"/>
      <c r="EM81" s="63"/>
      <c r="EN81" s="63"/>
      <c r="EO81" s="60"/>
      <c r="EP81" s="61"/>
    </row>
    <row r="82" spans="2:146" ht="11.25" customHeight="1" x14ac:dyDescent="0.2">
      <c r="B82" s="62"/>
      <c r="C82" s="57"/>
      <c r="D82" s="57"/>
      <c r="E82" s="57"/>
      <c r="F82" s="57"/>
      <c r="G82" s="57"/>
      <c r="H82" s="57" t="s">
        <v>44</v>
      </c>
      <c r="I82" s="57"/>
      <c r="J82" s="57"/>
      <c r="K82" s="57"/>
      <c r="L82" s="57" t="s">
        <v>16</v>
      </c>
      <c r="M82" s="57"/>
      <c r="N82" s="57"/>
      <c r="O82" s="57" t="s">
        <v>159</v>
      </c>
      <c r="P82" s="57"/>
      <c r="Q82" s="57" t="str">
        <f>TEXT(EO72,"#,###.##")</f>
        <v>62.1</v>
      </c>
      <c r="R82" s="57"/>
      <c r="S82" s="57"/>
      <c r="T82" s="57"/>
      <c r="U82" s="57"/>
      <c r="V82" s="57" t="s">
        <v>189</v>
      </c>
      <c r="W82" s="57"/>
      <c r="X82" s="57" t="str">
        <f>TEXT(EO76,"#,###.##")</f>
        <v>20.1</v>
      </c>
      <c r="Y82" s="57"/>
      <c r="Z82" s="57"/>
      <c r="AA82" s="57"/>
      <c r="AB82" s="57"/>
      <c r="AC82" s="57" t="s">
        <v>166</v>
      </c>
      <c r="AD82" s="57"/>
      <c r="AE82" s="57"/>
      <c r="AF82" s="57" t="str">
        <f>TEXT(TRUNC(EO72+EO76,0),"#,##0")</f>
        <v>82</v>
      </c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  <c r="BH82" s="57"/>
      <c r="BI82" s="57"/>
      <c r="BJ82" s="57"/>
      <c r="BK82" s="57"/>
      <c r="BL82" s="57"/>
      <c r="BM82" s="57"/>
      <c r="BN82" s="57"/>
      <c r="BO82" s="57"/>
      <c r="BP82" s="57"/>
      <c r="BQ82" s="57"/>
      <c r="BR82" s="57"/>
      <c r="BS82" s="57"/>
      <c r="BT82" s="57"/>
      <c r="BU82" s="57"/>
      <c r="BV82" s="57"/>
      <c r="BW82" s="57"/>
      <c r="BX82" s="57"/>
      <c r="BY82" s="57"/>
      <c r="BZ82" s="57"/>
      <c r="CA82" s="57"/>
      <c r="CB82" s="57"/>
      <c r="CC82" s="57"/>
      <c r="CD82" s="57"/>
      <c r="CE82" s="57"/>
      <c r="CF82" s="57"/>
      <c r="CG82" s="57"/>
      <c r="CH82" s="57"/>
      <c r="CI82" s="57"/>
      <c r="CJ82" s="57"/>
      <c r="CK82" s="57"/>
      <c r="CL82" s="57"/>
      <c r="CM82" s="57"/>
      <c r="CN82" s="57"/>
      <c r="CO82" s="57"/>
      <c r="CP82" s="57"/>
      <c r="CQ82" s="57"/>
      <c r="CR82" s="57"/>
      <c r="CS82" s="57"/>
      <c r="CT82" s="57"/>
      <c r="CU82" s="57"/>
      <c r="CV82" s="57"/>
      <c r="CW82" s="57"/>
      <c r="CX82" s="57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8"/>
      <c r="DJ82" s="58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63"/>
      <c r="EM82" s="63"/>
      <c r="EN82" s="63"/>
      <c r="EO82" s="60"/>
      <c r="EP82" s="61"/>
    </row>
    <row r="83" spans="2:146" ht="11.25" customHeight="1" x14ac:dyDescent="0.2">
      <c r="B83" s="62"/>
      <c r="C83" s="57"/>
      <c r="D83" s="57"/>
      <c r="E83" s="57"/>
      <c r="F83" s="57"/>
      <c r="G83" s="57"/>
      <c r="H83" s="57"/>
      <c r="I83" s="57"/>
      <c r="J83" s="57" t="s">
        <v>184</v>
      </c>
      <c r="K83" s="57"/>
      <c r="L83" s="57"/>
      <c r="M83" s="57"/>
      <c r="N83" s="57"/>
      <c r="O83" s="57" t="s">
        <v>159</v>
      </c>
      <c r="P83" s="57"/>
      <c r="Q83" s="57"/>
      <c r="R83" s="57" t="str">
        <f>TEXT(AH80+Q81+AF82,"#,##0")</f>
        <v>1,136</v>
      </c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  <c r="BH83" s="57"/>
      <c r="BI83" s="57"/>
      <c r="BJ83" s="57"/>
      <c r="BK83" s="57"/>
      <c r="BL83" s="57"/>
      <c r="BM83" s="57"/>
      <c r="BN83" s="57"/>
      <c r="BO83" s="57"/>
      <c r="BP83" s="57"/>
      <c r="BQ83" s="57"/>
      <c r="BR83" s="57"/>
      <c r="BS83" s="57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O83" s="57"/>
      <c r="CP83" s="57"/>
      <c r="CQ83" s="57"/>
      <c r="CR83" s="57"/>
      <c r="CS83" s="57"/>
      <c r="CT83" s="57"/>
      <c r="CU83" s="57"/>
      <c r="CV83" s="57"/>
      <c r="CW83" s="57"/>
      <c r="CX83" s="57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64">
        <f>EM83+EN83+EO83</f>
        <v>1136</v>
      </c>
      <c r="EM83" s="63" t="str">
        <f>TEXT(AH80,"#,##0")</f>
        <v>1,017</v>
      </c>
      <c r="EN83" s="63" t="str">
        <f>TEXT(Q81,"#,##0")</f>
        <v>37</v>
      </c>
      <c r="EO83" s="60" t="str">
        <f>TEXT(AF82,"#,##0")</f>
        <v>82</v>
      </c>
      <c r="EP83" s="61"/>
    </row>
    <row r="84" spans="2:146" ht="11.25" customHeight="1" x14ac:dyDescent="0.2">
      <c r="B84" s="66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8"/>
      <c r="CZ84" s="68"/>
      <c r="DA84" s="68"/>
      <c r="DB84" s="68"/>
      <c r="DC84" s="68"/>
      <c r="DD84" s="68"/>
      <c r="DE84" s="68"/>
      <c r="DF84" s="68"/>
      <c r="DG84" s="68"/>
      <c r="DH84" s="68"/>
      <c r="DI84" s="68"/>
      <c r="DJ84" s="68"/>
      <c r="DK84" s="68"/>
      <c r="DL84" s="68"/>
      <c r="DM84" s="68"/>
      <c r="DN84" s="68"/>
      <c r="DO84" s="68"/>
      <c r="DP84" s="68"/>
      <c r="DQ84" s="68"/>
      <c r="DR84" s="68"/>
      <c r="DS84" s="68"/>
      <c r="DT84" s="68"/>
      <c r="DU84" s="68"/>
      <c r="DV84" s="68"/>
      <c r="DW84" s="68"/>
      <c r="DX84" s="68"/>
      <c r="DY84" s="68"/>
      <c r="DZ84" s="68"/>
      <c r="EA84" s="68"/>
      <c r="EB84" s="68"/>
      <c r="EC84" s="68"/>
      <c r="ED84" s="68"/>
      <c r="EE84" s="68"/>
      <c r="EF84" s="68"/>
      <c r="EG84" s="68"/>
      <c r="EH84" s="68"/>
      <c r="EI84" s="68"/>
      <c r="EJ84" s="68"/>
      <c r="EK84" s="68"/>
      <c r="EL84" s="69"/>
      <c r="EM84" s="69"/>
      <c r="EN84" s="69"/>
      <c r="EO84" s="70"/>
      <c r="EP84" s="61"/>
    </row>
    <row r="85" spans="2:146" x14ac:dyDescent="0.2">
      <c r="B85" s="30"/>
      <c r="C85" s="30"/>
      <c r="D85" s="30"/>
      <c r="E85" s="30"/>
      <c r="F85" s="30"/>
    </row>
  </sheetData>
  <mergeCells count="8">
    <mergeCell ref="T61:AB61"/>
    <mergeCell ref="P71:W71"/>
    <mergeCell ref="P70:W70"/>
    <mergeCell ref="B1:EO2"/>
    <mergeCell ref="B3:EK3"/>
    <mergeCell ref="T13:AC13"/>
    <mergeCell ref="T15:AC15"/>
    <mergeCell ref="T38:AB38"/>
  </mergeCells>
  <phoneticPr fontId="2" type="noConversion"/>
  <pageMargins left="0.78740157480314965" right="3.937007874015748E-2" top="0.6692913385826772" bottom="0.59055118110236215" header="0.5" footer="0.5"/>
  <pageSetup paperSize="9" scale="70" orientation="landscape" r:id="rId1"/>
  <headerFooter alignWithMargins="0"/>
  <rowBreaks count="1" manualBreakCount="1">
    <brk id="61" min="2" max="14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2838-8E04-4B64-95E4-C1F6385091EC}">
  <dimension ref="B1:AC5"/>
  <sheetViews>
    <sheetView view="pageBreakPreview" zoomScale="115" zoomScaleNormal="100" zoomScaleSheetLayoutView="115" workbookViewId="0">
      <pane ySplit="3" topLeftCell="A4" activePane="bottomLeft" state="frozen"/>
      <selection pane="bottomLeft" activeCell="Y2" sqref="Y2:AF6"/>
    </sheetView>
  </sheetViews>
  <sheetFormatPr defaultRowHeight="12.75" x14ac:dyDescent="0.2"/>
  <cols>
    <col min="1" max="1" width="0.5546875" style="5" customWidth="1"/>
    <col min="2" max="2" width="5.33203125" style="5" customWidth="1"/>
    <col min="3" max="3" width="22.6640625" style="5" customWidth="1"/>
    <col min="4" max="4" width="20.77734375" style="5" customWidth="1"/>
    <col min="5" max="5" width="7.5546875" style="5" customWidth="1"/>
    <col min="6" max="9" width="14.21875" style="5" customWidth="1"/>
    <col min="10" max="256" width="8.88671875" style="5"/>
    <col min="257" max="257" width="0.5546875" style="5" customWidth="1"/>
    <col min="258" max="258" width="5.33203125" style="5" customWidth="1"/>
    <col min="259" max="259" width="22.6640625" style="5" customWidth="1"/>
    <col min="260" max="260" width="20.77734375" style="5" customWidth="1"/>
    <col min="261" max="261" width="7.5546875" style="5" customWidth="1"/>
    <col min="262" max="265" width="14.21875" style="5" customWidth="1"/>
    <col min="266" max="512" width="8.88671875" style="5"/>
    <col min="513" max="513" width="0.5546875" style="5" customWidth="1"/>
    <col min="514" max="514" width="5.33203125" style="5" customWidth="1"/>
    <col min="515" max="515" width="22.6640625" style="5" customWidth="1"/>
    <col min="516" max="516" width="20.77734375" style="5" customWidth="1"/>
    <col min="517" max="517" width="7.5546875" style="5" customWidth="1"/>
    <col min="518" max="521" width="14.21875" style="5" customWidth="1"/>
    <col min="522" max="768" width="8.88671875" style="5"/>
    <col min="769" max="769" width="0.5546875" style="5" customWidth="1"/>
    <col min="770" max="770" width="5.33203125" style="5" customWidth="1"/>
    <col min="771" max="771" width="22.6640625" style="5" customWidth="1"/>
    <col min="772" max="772" width="20.77734375" style="5" customWidth="1"/>
    <col min="773" max="773" width="7.5546875" style="5" customWidth="1"/>
    <col min="774" max="777" width="14.21875" style="5" customWidth="1"/>
    <col min="778" max="1024" width="8.88671875" style="5"/>
    <col min="1025" max="1025" width="0.5546875" style="5" customWidth="1"/>
    <col min="1026" max="1026" width="5.33203125" style="5" customWidth="1"/>
    <col min="1027" max="1027" width="22.6640625" style="5" customWidth="1"/>
    <col min="1028" max="1028" width="20.77734375" style="5" customWidth="1"/>
    <col min="1029" max="1029" width="7.5546875" style="5" customWidth="1"/>
    <col min="1030" max="1033" width="14.21875" style="5" customWidth="1"/>
    <col min="1034" max="1280" width="8.88671875" style="5"/>
    <col min="1281" max="1281" width="0.5546875" style="5" customWidth="1"/>
    <col min="1282" max="1282" width="5.33203125" style="5" customWidth="1"/>
    <col min="1283" max="1283" width="22.6640625" style="5" customWidth="1"/>
    <col min="1284" max="1284" width="20.77734375" style="5" customWidth="1"/>
    <col min="1285" max="1285" width="7.5546875" style="5" customWidth="1"/>
    <col min="1286" max="1289" width="14.21875" style="5" customWidth="1"/>
    <col min="1290" max="1536" width="8.88671875" style="5"/>
    <col min="1537" max="1537" width="0.5546875" style="5" customWidth="1"/>
    <col min="1538" max="1538" width="5.33203125" style="5" customWidth="1"/>
    <col min="1539" max="1539" width="22.6640625" style="5" customWidth="1"/>
    <col min="1540" max="1540" width="20.77734375" style="5" customWidth="1"/>
    <col min="1541" max="1541" width="7.5546875" style="5" customWidth="1"/>
    <col min="1542" max="1545" width="14.21875" style="5" customWidth="1"/>
    <col min="1546" max="1792" width="8.88671875" style="5"/>
    <col min="1793" max="1793" width="0.5546875" style="5" customWidth="1"/>
    <col min="1794" max="1794" width="5.33203125" style="5" customWidth="1"/>
    <col min="1795" max="1795" width="22.6640625" style="5" customWidth="1"/>
    <col min="1796" max="1796" width="20.77734375" style="5" customWidth="1"/>
    <col min="1797" max="1797" width="7.5546875" style="5" customWidth="1"/>
    <col min="1798" max="1801" width="14.21875" style="5" customWidth="1"/>
    <col min="1802" max="2048" width="8.88671875" style="5"/>
    <col min="2049" max="2049" width="0.5546875" style="5" customWidth="1"/>
    <col min="2050" max="2050" width="5.33203125" style="5" customWidth="1"/>
    <col min="2051" max="2051" width="22.6640625" style="5" customWidth="1"/>
    <col min="2052" max="2052" width="20.77734375" style="5" customWidth="1"/>
    <col min="2053" max="2053" width="7.5546875" style="5" customWidth="1"/>
    <col min="2054" max="2057" width="14.21875" style="5" customWidth="1"/>
    <col min="2058" max="2304" width="8.88671875" style="5"/>
    <col min="2305" max="2305" width="0.5546875" style="5" customWidth="1"/>
    <col min="2306" max="2306" width="5.33203125" style="5" customWidth="1"/>
    <col min="2307" max="2307" width="22.6640625" style="5" customWidth="1"/>
    <col min="2308" max="2308" width="20.77734375" style="5" customWidth="1"/>
    <col min="2309" max="2309" width="7.5546875" style="5" customWidth="1"/>
    <col min="2310" max="2313" width="14.21875" style="5" customWidth="1"/>
    <col min="2314" max="2560" width="8.88671875" style="5"/>
    <col min="2561" max="2561" width="0.5546875" style="5" customWidth="1"/>
    <col min="2562" max="2562" width="5.33203125" style="5" customWidth="1"/>
    <col min="2563" max="2563" width="22.6640625" style="5" customWidth="1"/>
    <col min="2564" max="2564" width="20.77734375" style="5" customWidth="1"/>
    <col min="2565" max="2565" width="7.5546875" style="5" customWidth="1"/>
    <col min="2566" max="2569" width="14.21875" style="5" customWidth="1"/>
    <col min="2570" max="2816" width="8.88671875" style="5"/>
    <col min="2817" max="2817" width="0.5546875" style="5" customWidth="1"/>
    <col min="2818" max="2818" width="5.33203125" style="5" customWidth="1"/>
    <col min="2819" max="2819" width="22.6640625" style="5" customWidth="1"/>
    <col min="2820" max="2820" width="20.77734375" style="5" customWidth="1"/>
    <col min="2821" max="2821" width="7.5546875" style="5" customWidth="1"/>
    <col min="2822" max="2825" width="14.21875" style="5" customWidth="1"/>
    <col min="2826" max="3072" width="8.88671875" style="5"/>
    <col min="3073" max="3073" width="0.5546875" style="5" customWidth="1"/>
    <col min="3074" max="3074" width="5.33203125" style="5" customWidth="1"/>
    <col min="3075" max="3075" width="22.6640625" style="5" customWidth="1"/>
    <col min="3076" max="3076" width="20.77734375" style="5" customWidth="1"/>
    <col min="3077" max="3077" width="7.5546875" style="5" customWidth="1"/>
    <col min="3078" max="3081" width="14.21875" style="5" customWidth="1"/>
    <col min="3082" max="3328" width="8.88671875" style="5"/>
    <col min="3329" max="3329" width="0.5546875" style="5" customWidth="1"/>
    <col min="3330" max="3330" width="5.33203125" style="5" customWidth="1"/>
    <col min="3331" max="3331" width="22.6640625" style="5" customWidth="1"/>
    <col min="3332" max="3332" width="20.77734375" style="5" customWidth="1"/>
    <col min="3333" max="3333" width="7.5546875" style="5" customWidth="1"/>
    <col min="3334" max="3337" width="14.21875" style="5" customWidth="1"/>
    <col min="3338" max="3584" width="8.88671875" style="5"/>
    <col min="3585" max="3585" width="0.5546875" style="5" customWidth="1"/>
    <col min="3586" max="3586" width="5.33203125" style="5" customWidth="1"/>
    <col min="3587" max="3587" width="22.6640625" style="5" customWidth="1"/>
    <col min="3588" max="3588" width="20.77734375" style="5" customWidth="1"/>
    <col min="3589" max="3589" width="7.5546875" style="5" customWidth="1"/>
    <col min="3590" max="3593" width="14.21875" style="5" customWidth="1"/>
    <col min="3594" max="3840" width="8.88671875" style="5"/>
    <col min="3841" max="3841" width="0.5546875" style="5" customWidth="1"/>
    <col min="3842" max="3842" width="5.33203125" style="5" customWidth="1"/>
    <col min="3843" max="3843" width="22.6640625" style="5" customWidth="1"/>
    <col min="3844" max="3844" width="20.77734375" style="5" customWidth="1"/>
    <col min="3845" max="3845" width="7.5546875" style="5" customWidth="1"/>
    <col min="3846" max="3849" width="14.21875" style="5" customWidth="1"/>
    <col min="3850" max="4096" width="8.88671875" style="5"/>
    <col min="4097" max="4097" width="0.5546875" style="5" customWidth="1"/>
    <col min="4098" max="4098" width="5.33203125" style="5" customWidth="1"/>
    <col min="4099" max="4099" width="22.6640625" style="5" customWidth="1"/>
    <col min="4100" max="4100" width="20.77734375" style="5" customWidth="1"/>
    <col min="4101" max="4101" width="7.5546875" style="5" customWidth="1"/>
    <col min="4102" max="4105" width="14.21875" style="5" customWidth="1"/>
    <col min="4106" max="4352" width="8.88671875" style="5"/>
    <col min="4353" max="4353" width="0.5546875" style="5" customWidth="1"/>
    <col min="4354" max="4354" width="5.33203125" style="5" customWidth="1"/>
    <col min="4355" max="4355" width="22.6640625" style="5" customWidth="1"/>
    <col min="4356" max="4356" width="20.77734375" style="5" customWidth="1"/>
    <col min="4357" max="4357" width="7.5546875" style="5" customWidth="1"/>
    <col min="4358" max="4361" width="14.21875" style="5" customWidth="1"/>
    <col min="4362" max="4608" width="8.88671875" style="5"/>
    <col min="4609" max="4609" width="0.5546875" style="5" customWidth="1"/>
    <col min="4610" max="4610" width="5.33203125" style="5" customWidth="1"/>
    <col min="4611" max="4611" width="22.6640625" style="5" customWidth="1"/>
    <col min="4612" max="4612" width="20.77734375" style="5" customWidth="1"/>
    <col min="4613" max="4613" width="7.5546875" style="5" customWidth="1"/>
    <col min="4614" max="4617" width="14.21875" style="5" customWidth="1"/>
    <col min="4618" max="4864" width="8.88671875" style="5"/>
    <col min="4865" max="4865" width="0.5546875" style="5" customWidth="1"/>
    <col min="4866" max="4866" width="5.33203125" style="5" customWidth="1"/>
    <col min="4867" max="4867" width="22.6640625" style="5" customWidth="1"/>
    <col min="4868" max="4868" width="20.77734375" style="5" customWidth="1"/>
    <col min="4869" max="4869" width="7.5546875" style="5" customWidth="1"/>
    <col min="4870" max="4873" width="14.21875" style="5" customWidth="1"/>
    <col min="4874" max="5120" width="8.88671875" style="5"/>
    <col min="5121" max="5121" width="0.5546875" style="5" customWidth="1"/>
    <col min="5122" max="5122" width="5.33203125" style="5" customWidth="1"/>
    <col min="5123" max="5123" width="22.6640625" style="5" customWidth="1"/>
    <col min="5124" max="5124" width="20.77734375" style="5" customWidth="1"/>
    <col min="5125" max="5125" width="7.5546875" style="5" customWidth="1"/>
    <col min="5126" max="5129" width="14.21875" style="5" customWidth="1"/>
    <col min="5130" max="5376" width="8.88671875" style="5"/>
    <col min="5377" max="5377" width="0.5546875" style="5" customWidth="1"/>
    <col min="5378" max="5378" width="5.33203125" style="5" customWidth="1"/>
    <col min="5379" max="5379" width="22.6640625" style="5" customWidth="1"/>
    <col min="5380" max="5380" width="20.77734375" style="5" customWidth="1"/>
    <col min="5381" max="5381" width="7.5546875" style="5" customWidth="1"/>
    <col min="5382" max="5385" width="14.21875" style="5" customWidth="1"/>
    <col min="5386" max="5632" width="8.88671875" style="5"/>
    <col min="5633" max="5633" width="0.5546875" style="5" customWidth="1"/>
    <col min="5634" max="5634" width="5.33203125" style="5" customWidth="1"/>
    <col min="5635" max="5635" width="22.6640625" style="5" customWidth="1"/>
    <col min="5636" max="5636" width="20.77734375" style="5" customWidth="1"/>
    <col min="5637" max="5637" width="7.5546875" style="5" customWidth="1"/>
    <col min="5638" max="5641" width="14.21875" style="5" customWidth="1"/>
    <col min="5642" max="5888" width="8.88671875" style="5"/>
    <col min="5889" max="5889" width="0.5546875" style="5" customWidth="1"/>
    <col min="5890" max="5890" width="5.33203125" style="5" customWidth="1"/>
    <col min="5891" max="5891" width="22.6640625" style="5" customWidth="1"/>
    <col min="5892" max="5892" width="20.77734375" style="5" customWidth="1"/>
    <col min="5893" max="5893" width="7.5546875" style="5" customWidth="1"/>
    <col min="5894" max="5897" width="14.21875" style="5" customWidth="1"/>
    <col min="5898" max="6144" width="8.88671875" style="5"/>
    <col min="6145" max="6145" width="0.5546875" style="5" customWidth="1"/>
    <col min="6146" max="6146" width="5.33203125" style="5" customWidth="1"/>
    <col min="6147" max="6147" width="22.6640625" style="5" customWidth="1"/>
    <col min="6148" max="6148" width="20.77734375" style="5" customWidth="1"/>
    <col min="6149" max="6149" width="7.5546875" style="5" customWidth="1"/>
    <col min="6150" max="6153" width="14.21875" style="5" customWidth="1"/>
    <col min="6154" max="6400" width="8.88671875" style="5"/>
    <col min="6401" max="6401" width="0.5546875" style="5" customWidth="1"/>
    <col min="6402" max="6402" width="5.33203125" style="5" customWidth="1"/>
    <col min="6403" max="6403" width="22.6640625" style="5" customWidth="1"/>
    <col min="6404" max="6404" width="20.77734375" style="5" customWidth="1"/>
    <col min="6405" max="6405" width="7.5546875" style="5" customWidth="1"/>
    <col min="6406" max="6409" width="14.21875" style="5" customWidth="1"/>
    <col min="6410" max="6656" width="8.88671875" style="5"/>
    <col min="6657" max="6657" width="0.5546875" style="5" customWidth="1"/>
    <col min="6658" max="6658" width="5.33203125" style="5" customWidth="1"/>
    <col min="6659" max="6659" width="22.6640625" style="5" customWidth="1"/>
    <col min="6660" max="6660" width="20.77734375" style="5" customWidth="1"/>
    <col min="6661" max="6661" width="7.5546875" style="5" customWidth="1"/>
    <col min="6662" max="6665" width="14.21875" style="5" customWidth="1"/>
    <col min="6666" max="6912" width="8.88671875" style="5"/>
    <col min="6913" max="6913" width="0.5546875" style="5" customWidth="1"/>
    <col min="6914" max="6914" width="5.33203125" style="5" customWidth="1"/>
    <col min="6915" max="6915" width="22.6640625" style="5" customWidth="1"/>
    <col min="6916" max="6916" width="20.77734375" style="5" customWidth="1"/>
    <col min="6917" max="6917" width="7.5546875" style="5" customWidth="1"/>
    <col min="6918" max="6921" width="14.21875" style="5" customWidth="1"/>
    <col min="6922" max="7168" width="8.88671875" style="5"/>
    <col min="7169" max="7169" width="0.5546875" style="5" customWidth="1"/>
    <col min="7170" max="7170" width="5.33203125" style="5" customWidth="1"/>
    <col min="7171" max="7171" width="22.6640625" style="5" customWidth="1"/>
    <col min="7172" max="7172" width="20.77734375" style="5" customWidth="1"/>
    <col min="7173" max="7173" width="7.5546875" style="5" customWidth="1"/>
    <col min="7174" max="7177" width="14.21875" style="5" customWidth="1"/>
    <col min="7178" max="7424" width="8.88671875" style="5"/>
    <col min="7425" max="7425" width="0.5546875" style="5" customWidth="1"/>
    <col min="7426" max="7426" width="5.33203125" style="5" customWidth="1"/>
    <col min="7427" max="7427" width="22.6640625" style="5" customWidth="1"/>
    <col min="7428" max="7428" width="20.77734375" style="5" customWidth="1"/>
    <col min="7429" max="7429" width="7.5546875" style="5" customWidth="1"/>
    <col min="7430" max="7433" width="14.21875" style="5" customWidth="1"/>
    <col min="7434" max="7680" width="8.88671875" style="5"/>
    <col min="7681" max="7681" width="0.5546875" style="5" customWidth="1"/>
    <col min="7682" max="7682" width="5.33203125" style="5" customWidth="1"/>
    <col min="7683" max="7683" width="22.6640625" style="5" customWidth="1"/>
    <col min="7684" max="7684" width="20.77734375" style="5" customWidth="1"/>
    <col min="7685" max="7685" width="7.5546875" style="5" customWidth="1"/>
    <col min="7686" max="7689" width="14.21875" style="5" customWidth="1"/>
    <col min="7690" max="7936" width="8.88671875" style="5"/>
    <col min="7937" max="7937" width="0.5546875" style="5" customWidth="1"/>
    <col min="7938" max="7938" width="5.33203125" style="5" customWidth="1"/>
    <col min="7939" max="7939" width="22.6640625" style="5" customWidth="1"/>
    <col min="7940" max="7940" width="20.77734375" style="5" customWidth="1"/>
    <col min="7941" max="7941" width="7.5546875" style="5" customWidth="1"/>
    <col min="7942" max="7945" width="14.21875" style="5" customWidth="1"/>
    <col min="7946" max="8192" width="8.88671875" style="5"/>
    <col min="8193" max="8193" width="0.5546875" style="5" customWidth="1"/>
    <col min="8194" max="8194" width="5.33203125" style="5" customWidth="1"/>
    <col min="8195" max="8195" width="22.6640625" style="5" customWidth="1"/>
    <col min="8196" max="8196" width="20.77734375" style="5" customWidth="1"/>
    <col min="8197" max="8197" width="7.5546875" style="5" customWidth="1"/>
    <col min="8198" max="8201" width="14.21875" style="5" customWidth="1"/>
    <col min="8202" max="8448" width="8.88671875" style="5"/>
    <col min="8449" max="8449" width="0.5546875" style="5" customWidth="1"/>
    <col min="8450" max="8450" width="5.33203125" style="5" customWidth="1"/>
    <col min="8451" max="8451" width="22.6640625" style="5" customWidth="1"/>
    <col min="8452" max="8452" width="20.77734375" style="5" customWidth="1"/>
    <col min="8453" max="8453" width="7.5546875" style="5" customWidth="1"/>
    <col min="8454" max="8457" width="14.21875" style="5" customWidth="1"/>
    <col min="8458" max="8704" width="8.88671875" style="5"/>
    <col min="8705" max="8705" width="0.5546875" style="5" customWidth="1"/>
    <col min="8706" max="8706" width="5.33203125" style="5" customWidth="1"/>
    <col min="8707" max="8707" width="22.6640625" style="5" customWidth="1"/>
    <col min="8708" max="8708" width="20.77734375" style="5" customWidth="1"/>
    <col min="8709" max="8709" width="7.5546875" style="5" customWidth="1"/>
    <col min="8710" max="8713" width="14.21875" style="5" customWidth="1"/>
    <col min="8714" max="8960" width="8.88671875" style="5"/>
    <col min="8961" max="8961" width="0.5546875" style="5" customWidth="1"/>
    <col min="8962" max="8962" width="5.33203125" style="5" customWidth="1"/>
    <col min="8963" max="8963" width="22.6640625" style="5" customWidth="1"/>
    <col min="8964" max="8964" width="20.77734375" style="5" customWidth="1"/>
    <col min="8965" max="8965" width="7.5546875" style="5" customWidth="1"/>
    <col min="8966" max="8969" width="14.21875" style="5" customWidth="1"/>
    <col min="8970" max="9216" width="8.88671875" style="5"/>
    <col min="9217" max="9217" width="0.5546875" style="5" customWidth="1"/>
    <col min="9218" max="9218" width="5.33203125" style="5" customWidth="1"/>
    <col min="9219" max="9219" width="22.6640625" style="5" customWidth="1"/>
    <col min="9220" max="9220" width="20.77734375" style="5" customWidth="1"/>
    <col min="9221" max="9221" width="7.5546875" style="5" customWidth="1"/>
    <col min="9222" max="9225" width="14.21875" style="5" customWidth="1"/>
    <col min="9226" max="9472" width="8.88671875" style="5"/>
    <col min="9473" max="9473" width="0.5546875" style="5" customWidth="1"/>
    <col min="9474" max="9474" width="5.33203125" style="5" customWidth="1"/>
    <col min="9475" max="9475" width="22.6640625" style="5" customWidth="1"/>
    <col min="9476" max="9476" width="20.77734375" style="5" customWidth="1"/>
    <col min="9477" max="9477" width="7.5546875" style="5" customWidth="1"/>
    <col min="9478" max="9481" width="14.21875" style="5" customWidth="1"/>
    <col min="9482" max="9728" width="8.88671875" style="5"/>
    <col min="9729" max="9729" width="0.5546875" style="5" customWidth="1"/>
    <col min="9730" max="9730" width="5.33203125" style="5" customWidth="1"/>
    <col min="9731" max="9731" width="22.6640625" style="5" customWidth="1"/>
    <col min="9732" max="9732" width="20.77734375" style="5" customWidth="1"/>
    <col min="9733" max="9733" width="7.5546875" style="5" customWidth="1"/>
    <col min="9734" max="9737" width="14.21875" style="5" customWidth="1"/>
    <col min="9738" max="9984" width="8.88671875" style="5"/>
    <col min="9985" max="9985" width="0.5546875" style="5" customWidth="1"/>
    <col min="9986" max="9986" width="5.33203125" style="5" customWidth="1"/>
    <col min="9987" max="9987" width="22.6640625" style="5" customWidth="1"/>
    <col min="9988" max="9988" width="20.77734375" style="5" customWidth="1"/>
    <col min="9989" max="9989" width="7.5546875" style="5" customWidth="1"/>
    <col min="9990" max="9993" width="14.21875" style="5" customWidth="1"/>
    <col min="9994" max="10240" width="8.88671875" style="5"/>
    <col min="10241" max="10241" width="0.5546875" style="5" customWidth="1"/>
    <col min="10242" max="10242" width="5.33203125" style="5" customWidth="1"/>
    <col min="10243" max="10243" width="22.6640625" style="5" customWidth="1"/>
    <col min="10244" max="10244" width="20.77734375" style="5" customWidth="1"/>
    <col min="10245" max="10245" width="7.5546875" style="5" customWidth="1"/>
    <col min="10246" max="10249" width="14.21875" style="5" customWidth="1"/>
    <col min="10250" max="10496" width="8.88671875" style="5"/>
    <col min="10497" max="10497" width="0.5546875" style="5" customWidth="1"/>
    <col min="10498" max="10498" width="5.33203125" style="5" customWidth="1"/>
    <col min="10499" max="10499" width="22.6640625" style="5" customWidth="1"/>
    <col min="10500" max="10500" width="20.77734375" style="5" customWidth="1"/>
    <col min="10501" max="10501" width="7.5546875" style="5" customWidth="1"/>
    <col min="10502" max="10505" width="14.21875" style="5" customWidth="1"/>
    <col min="10506" max="10752" width="8.88671875" style="5"/>
    <col min="10753" max="10753" width="0.5546875" style="5" customWidth="1"/>
    <col min="10754" max="10754" width="5.33203125" style="5" customWidth="1"/>
    <col min="10755" max="10755" width="22.6640625" style="5" customWidth="1"/>
    <col min="10756" max="10756" width="20.77734375" style="5" customWidth="1"/>
    <col min="10757" max="10757" width="7.5546875" style="5" customWidth="1"/>
    <col min="10758" max="10761" width="14.21875" style="5" customWidth="1"/>
    <col min="10762" max="11008" width="8.88671875" style="5"/>
    <col min="11009" max="11009" width="0.5546875" style="5" customWidth="1"/>
    <col min="11010" max="11010" width="5.33203125" style="5" customWidth="1"/>
    <col min="11011" max="11011" width="22.6640625" style="5" customWidth="1"/>
    <col min="11012" max="11012" width="20.77734375" style="5" customWidth="1"/>
    <col min="11013" max="11013" width="7.5546875" style="5" customWidth="1"/>
    <col min="11014" max="11017" width="14.21875" style="5" customWidth="1"/>
    <col min="11018" max="11264" width="8.88671875" style="5"/>
    <col min="11265" max="11265" width="0.5546875" style="5" customWidth="1"/>
    <col min="11266" max="11266" width="5.33203125" style="5" customWidth="1"/>
    <col min="11267" max="11267" width="22.6640625" style="5" customWidth="1"/>
    <col min="11268" max="11268" width="20.77734375" style="5" customWidth="1"/>
    <col min="11269" max="11269" width="7.5546875" style="5" customWidth="1"/>
    <col min="11270" max="11273" width="14.21875" style="5" customWidth="1"/>
    <col min="11274" max="11520" width="8.88671875" style="5"/>
    <col min="11521" max="11521" width="0.5546875" style="5" customWidth="1"/>
    <col min="11522" max="11522" width="5.33203125" style="5" customWidth="1"/>
    <col min="11523" max="11523" width="22.6640625" style="5" customWidth="1"/>
    <col min="11524" max="11524" width="20.77734375" style="5" customWidth="1"/>
    <col min="11525" max="11525" width="7.5546875" style="5" customWidth="1"/>
    <col min="11526" max="11529" width="14.21875" style="5" customWidth="1"/>
    <col min="11530" max="11776" width="8.88671875" style="5"/>
    <col min="11777" max="11777" width="0.5546875" style="5" customWidth="1"/>
    <col min="11778" max="11778" width="5.33203125" style="5" customWidth="1"/>
    <col min="11779" max="11779" width="22.6640625" style="5" customWidth="1"/>
    <col min="11780" max="11780" width="20.77734375" style="5" customWidth="1"/>
    <col min="11781" max="11781" width="7.5546875" style="5" customWidth="1"/>
    <col min="11782" max="11785" width="14.21875" style="5" customWidth="1"/>
    <col min="11786" max="12032" width="8.88671875" style="5"/>
    <col min="12033" max="12033" width="0.5546875" style="5" customWidth="1"/>
    <col min="12034" max="12034" width="5.33203125" style="5" customWidth="1"/>
    <col min="12035" max="12035" width="22.6640625" style="5" customWidth="1"/>
    <col min="12036" max="12036" width="20.77734375" style="5" customWidth="1"/>
    <col min="12037" max="12037" width="7.5546875" style="5" customWidth="1"/>
    <col min="12038" max="12041" width="14.21875" style="5" customWidth="1"/>
    <col min="12042" max="12288" width="8.88671875" style="5"/>
    <col min="12289" max="12289" width="0.5546875" style="5" customWidth="1"/>
    <col min="12290" max="12290" width="5.33203125" style="5" customWidth="1"/>
    <col min="12291" max="12291" width="22.6640625" style="5" customWidth="1"/>
    <col min="12292" max="12292" width="20.77734375" style="5" customWidth="1"/>
    <col min="12293" max="12293" width="7.5546875" style="5" customWidth="1"/>
    <col min="12294" max="12297" width="14.21875" style="5" customWidth="1"/>
    <col min="12298" max="12544" width="8.88671875" style="5"/>
    <col min="12545" max="12545" width="0.5546875" style="5" customWidth="1"/>
    <col min="12546" max="12546" width="5.33203125" style="5" customWidth="1"/>
    <col min="12547" max="12547" width="22.6640625" style="5" customWidth="1"/>
    <col min="12548" max="12548" width="20.77734375" style="5" customWidth="1"/>
    <col min="12549" max="12549" width="7.5546875" style="5" customWidth="1"/>
    <col min="12550" max="12553" width="14.21875" style="5" customWidth="1"/>
    <col min="12554" max="12800" width="8.88671875" style="5"/>
    <col min="12801" max="12801" width="0.5546875" style="5" customWidth="1"/>
    <col min="12802" max="12802" width="5.33203125" style="5" customWidth="1"/>
    <col min="12803" max="12803" width="22.6640625" style="5" customWidth="1"/>
    <col min="12804" max="12804" width="20.77734375" style="5" customWidth="1"/>
    <col min="12805" max="12805" width="7.5546875" style="5" customWidth="1"/>
    <col min="12806" max="12809" width="14.21875" style="5" customWidth="1"/>
    <col min="12810" max="13056" width="8.88671875" style="5"/>
    <col min="13057" max="13057" width="0.5546875" style="5" customWidth="1"/>
    <col min="13058" max="13058" width="5.33203125" style="5" customWidth="1"/>
    <col min="13059" max="13059" width="22.6640625" style="5" customWidth="1"/>
    <col min="13060" max="13060" width="20.77734375" style="5" customWidth="1"/>
    <col min="13061" max="13061" width="7.5546875" style="5" customWidth="1"/>
    <col min="13062" max="13065" width="14.21875" style="5" customWidth="1"/>
    <col min="13066" max="13312" width="8.88671875" style="5"/>
    <col min="13313" max="13313" width="0.5546875" style="5" customWidth="1"/>
    <col min="13314" max="13314" width="5.33203125" style="5" customWidth="1"/>
    <col min="13315" max="13315" width="22.6640625" style="5" customWidth="1"/>
    <col min="13316" max="13316" width="20.77734375" style="5" customWidth="1"/>
    <col min="13317" max="13317" width="7.5546875" style="5" customWidth="1"/>
    <col min="13318" max="13321" width="14.21875" style="5" customWidth="1"/>
    <col min="13322" max="13568" width="8.88671875" style="5"/>
    <col min="13569" max="13569" width="0.5546875" style="5" customWidth="1"/>
    <col min="13570" max="13570" width="5.33203125" style="5" customWidth="1"/>
    <col min="13571" max="13571" width="22.6640625" style="5" customWidth="1"/>
    <col min="13572" max="13572" width="20.77734375" style="5" customWidth="1"/>
    <col min="13573" max="13573" width="7.5546875" style="5" customWidth="1"/>
    <col min="13574" max="13577" width="14.21875" style="5" customWidth="1"/>
    <col min="13578" max="13824" width="8.88671875" style="5"/>
    <col min="13825" max="13825" width="0.5546875" style="5" customWidth="1"/>
    <col min="13826" max="13826" width="5.33203125" style="5" customWidth="1"/>
    <col min="13827" max="13827" width="22.6640625" style="5" customWidth="1"/>
    <col min="13828" max="13828" width="20.77734375" style="5" customWidth="1"/>
    <col min="13829" max="13829" width="7.5546875" style="5" customWidth="1"/>
    <col min="13830" max="13833" width="14.21875" style="5" customWidth="1"/>
    <col min="13834" max="14080" width="8.88671875" style="5"/>
    <col min="14081" max="14081" width="0.5546875" style="5" customWidth="1"/>
    <col min="14082" max="14082" width="5.33203125" style="5" customWidth="1"/>
    <col min="14083" max="14083" width="22.6640625" style="5" customWidth="1"/>
    <col min="14084" max="14084" width="20.77734375" style="5" customWidth="1"/>
    <col min="14085" max="14085" width="7.5546875" style="5" customWidth="1"/>
    <col min="14086" max="14089" width="14.21875" style="5" customWidth="1"/>
    <col min="14090" max="14336" width="8.88671875" style="5"/>
    <col min="14337" max="14337" width="0.5546875" style="5" customWidth="1"/>
    <col min="14338" max="14338" width="5.33203125" style="5" customWidth="1"/>
    <col min="14339" max="14339" width="22.6640625" style="5" customWidth="1"/>
    <col min="14340" max="14340" width="20.77734375" style="5" customWidth="1"/>
    <col min="14341" max="14341" width="7.5546875" style="5" customWidth="1"/>
    <col min="14342" max="14345" width="14.21875" style="5" customWidth="1"/>
    <col min="14346" max="14592" width="8.88671875" style="5"/>
    <col min="14593" max="14593" width="0.5546875" style="5" customWidth="1"/>
    <col min="14594" max="14594" width="5.33203125" style="5" customWidth="1"/>
    <col min="14595" max="14595" width="22.6640625" style="5" customWidth="1"/>
    <col min="14596" max="14596" width="20.77734375" style="5" customWidth="1"/>
    <col min="14597" max="14597" width="7.5546875" style="5" customWidth="1"/>
    <col min="14598" max="14601" width="14.21875" style="5" customWidth="1"/>
    <col min="14602" max="14848" width="8.88671875" style="5"/>
    <col min="14849" max="14849" width="0.5546875" style="5" customWidth="1"/>
    <col min="14850" max="14850" width="5.33203125" style="5" customWidth="1"/>
    <col min="14851" max="14851" width="22.6640625" style="5" customWidth="1"/>
    <col min="14852" max="14852" width="20.77734375" style="5" customWidth="1"/>
    <col min="14853" max="14853" width="7.5546875" style="5" customWidth="1"/>
    <col min="14854" max="14857" width="14.21875" style="5" customWidth="1"/>
    <col min="14858" max="15104" width="8.88671875" style="5"/>
    <col min="15105" max="15105" width="0.5546875" style="5" customWidth="1"/>
    <col min="15106" max="15106" width="5.33203125" style="5" customWidth="1"/>
    <col min="15107" max="15107" width="22.6640625" style="5" customWidth="1"/>
    <col min="15108" max="15108" width="20.77734375" style="5" customWidth="1"/>
    <col min="15109" max="15109" width="7.5546875" style="5" customWidth="1"/>
    <col min="15110" max="15113" width="14.21875" style="5" customWidth="1"/>
    <col min="15114" max="15360" width="8.88671875" style="5"/>
    <col min="15361" max="15361" width="0.5546875" style="5" customWidth="1"/>
    <col min="15362" max="15362" width="5.33203125" style="5" customWidth="1"/>
    <col min="15363" max="15363" width="22.6640625" style="5" customWidth="1"/>
    <col min="15364" max="15364" width="20.77734375" style="5" customWidth="1"/>
    <col min="15365" max="15365" width="7.5546875" style="5" customWidth="1"/>
    <col min="15366" max="15369" width="14.21875" style="5" customWidth="1"/>
    <col min="15370" max="15616" width="8.88671875" style="5"/>
    <col min="15617" max="15617" width="0.5546875" style="5" customWidth="1"/>
    <col min="15618" max="15618" width="5.33203125" style="5" customWidth="1"/>
    <col min="15619" max="15619" width="22.6640625" style="5" customWidth="1"/>
    <col min="15620" max="15620" width="20.77734375" style="5" customWidth="1"/>
    <col min="15621" max="15621" width="7.5546875" style="5" customWidth="1"/>
    <col min="15622" max="15625" width="14.21875" style="5" customWidth="1"/>
    <col min="15626" max="15872" width="8.88671875" style="5"/>
    <col min="15873" max="15873" width="0.5546875" style="5" customWidth="1"/>
    <col min="15874" max="15874" width="5.33203125" style="5" customWidth="1"/>
    <col min="15875" max="15875" width="22.6640625" style="5" customWidth="1"/>
    <col min="15876" max="15876" width="20.77734375" style="5" customWidth="1"/>
    <col min="15877" max="15877" width="7.5546875" style="5" customWidth="1"/>
    <col min="15878" max="15881" width="14.21875" style="5" customWidth="1"/>
    <col min="15882" max="16128" width="8.88671875" style="5"/>
    <col min="16129" max="16129" width="0.5546875" style="5" customWidth="1"/>
    <col min="16130" max="16130" width="5.33203125" style="5" customWidth="1"/>
    <col min="16131" max="16131" width="22.6640625" style="5" customWidth="1"/>
    <col min="16132" max="16132" width="20.77734375" style="5" customWidth="1"/>
    <col min="16133" max="16133" width="7.5546875" style="5" customWidth="1"/>
    <col min="16134" max="16137" width="14.21875" style="5" customWidth="1"/>
    <col min="16138" max="16384" width="8.88671875" style="5"/>
  </cols>
  <sheetData>
    <row r="1" spans="2:29" ht="24.95" customHeight="1" x14ac:dyDescent="0.2">
      <c r="B1" s="166" t="s">
        <v>237</v>
      </c>
      <c r="C1" s="166"/>
      <c r="D1" s="166"/>
      <c r="E1" s="166"/>
      <c r="F1" s="166"/>
      <c r="G1" s="166"/>
      <c r="H1" s="166"/>
      <c r="I1" s="166"/>
    </row>
    <row r="2" spans="2:29" ht="9.9499999999999993" customHeight="1" x14ac:dyDescent="0.2">
      <c r="B2" s="167"/>
      <c r="C2" s="167"/>
      <c r="D2" s="167"/>
      <c r="E2" s="167"/>
      <c r="F2" s="167"/>
      <c r="G2" s="167"/>
      <c r="H2" s="167"/>
      <c r="I2" s="167"/>
    </row>
    <row r="3" spans="2:29" ht="30.75" customHeight="1" x14ac:dyDescent="0.2">
      <c r="B3" s="31" t="s">
        <v>149</v>
      </c>
      <c r="C3" s="7" t="s">
        <v>94</v>
      </c>
      <c r="D3" s="7" t="s">
        <v>95</v>
      </c>
      <c r="E3" s="7" t="s">
        <v>97</v>
      </c>
      <c r="F3" s="7" t="s">
        <v>98</v>
      </c>
      <c r="G3" s="7" t="s">
        <v>99</v>
      </c>
      <c r="H3" s="7" t="s">
        <v>100</v>
      </c>
      <c r="I3" s="8" t="s">
        <v>101</v>
      </c>
      <c r="Z3" s="5" t="s">
        <v>139</v>
      </c>
      <c r="AA3" s="5" t="s">
        <v>140</v>
      </c>
      <c r="AB3" s="5" t="s">
        <v>141</v>
      </c>
      <c r="AC3" s="5" t="s">
        <v>142</v>
      </c>
    </row>
    <row r="4" spans="2:29" ht="22.35" customHeight="1" x14ac:dyDescent="0.2">
      <c r="B4" s="49" t="s">
        <v>12</v>
      </c>
      <c r="C4" s="46" t="s">
        <v>230</v>
      </c>
      <c r="D4" s="46" t="s">
        <v>238</v>
      </c>
      <c r="E4" s="47" t="s">
        <v>239</v>
      </c>
      <c r="F4" s="28">
        <f>G4+H4+I4</f>
        <v>85116</v>
      </c>
      <c r="G4" s="28">
        <f>[20]기계경비!AA4</f>
        <v>56874</v>
      </c>
      <c r="H4" s="28">
        <f>기계경비!AB4</f>
        <v>10695</v>
      </c>
      <c r="I4" s="71">
        <f>기계경비!AC4</f>
        <v>17547</v>
      </c>
      <c r="Z4" s="50">
        <v>81363</v>
      </c>
      <c r="AA4" s="50">
        <v>56874</v>
      </c>
      <c r="AB4" s="50">
        <v>7963</v>
      </c>
      <c r="AC4" s="50">
        <v>16526</v>
      </c>
    </row>
    <row r="5" spans="2:29" x14ac:dyDescent="0.2">
      <c r="B5" s="30"/>
      <c r="C5" s="30"/>
      <c r="D5" s="30"/>
      <c r="E5" s="30"/>
      <c r="F5" s="30"/>
      <c r="G5" s="30"/>
      <c r="H5" s="30"/>
      <c r="I5" s="30"/>
    </row>
  </sheetData>
  <mergeCells count="1">
    <mergeCell ref="B1:I2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C2F6A-414F-4FF5-8667-D2227F2C288E}">
  <dimension ref="B1:AD11"/>
  <sheetViews>
    <sheetView view="pageBreakPreview" zoomScale="130" zoomScaleNormal="100" zoomScaleSheetLayoutView="130" workbookViewId="0">
      <pane ySplit="3" topLeftCell="A4" activePane="bottomLeft" state="frozen"/>
      <selection pane="bottomLeft" activeCell="J8" sqref="J8:M8"/>
    </sheetView>
  </sheetViews>
  <sheetFormatPr defaultRowHeight="12.75" x14ac:dyDescent="0.2"/>
  <cols>
    <col min="1" max="1" width="0.5546875" style="5" customWidth="1"/>
    <col min="2" max="2" width="22.44140625" style="5" customWidth="1"/>
    <col min="3" max="3" width="18.33203125" style="5" customWidth="1"/>
    <col min="4" max="25" width="1.44140625" style="5" customWidth="1"/>
    <col min="26" max="26" width="8.21875" style="5" customWidth="1"/>
    <col min="27" max="29" width="7.6640625" style="5" customWidth="1"/>
    <col min="30" max="30" width="9" style="5" customWidth="1"/>
    <col min="31" max="256" width="8.88671875" style="5"/>
    <col min="257" max="257" width="0.5546875" style="5" customWidth="1"/>
    <col min="258" max="258" width="22.44140625" style="5" customWidth="1"/>
    <col min="259" max="259" width="18.33203125" style="5" customWidth="1"/>
    <col min="260" max="281" width="1.44140625" style="5" customWidth="1"/>
    <col min="282" max="282" width="8.21875" style="5" customWidth="1"/>
    <col min="283" max="285" width="7.6640625" style="5" customWidth="1"/>
    <col min="286" max="286" width="9" style="5" customWidth="1"/>
    <col min="287" max="512" width="8.88671875" style="5"/>
    <col min="513" max="513" width="0.5546875" style="5" customWidth="1"/>
    <col min="514" max="514" width="22.44140625" style="5" customWidth="1"/>
    <col min="515" max="515" width="18.33203125" style="5" customWidth="1"/>
    <col min="516" max="537" width="1.44140625" style="5" customWidth="1"/>
    <col min="538" max="538" width="8.21875" style="5" customWidth="1"/>
    <col min="539" max="541" width="7.6640625" style="5" customWidth="1"/>
    <col min="542" max="542" width="9" style="5" customWidth="1"/>
    <col min="543" max="768" width="8.88671875" style="5"/>
    <col min="769" max="769" width="0.5546875" style="5" customWidth="1"/>
    <col min="770" max="770" width="22.44140625" style="5" customWidth="1"/>
    <col min="771" max="771" width="18.33203125" style="5" customWidth="1"/>
    <col min="772" max="793" width="1.44140625" style="5" customWidth="1"/>
    <col min="794" max="794" width="8.21875" style="5" customWidth="1"/>
    <col min="795" max="797" width="7.6640625" style="5" customWidth="1"/>
    <col min="798" max="798" width="9" style="5" customWidth="1"/>
    <col min="799" max="1024" width="8.88671875" style="5"/>
    <col min="1025" max="1025" width="0.5546875" style="5" customWidth="1"/>
    <col min="1026" max="1026" width="22.44140625" style="5" customWidth="1"/>
    <col min="1027" max="1027" width="18.33203125" style="5" customWidth="1"/>
    <col min="1028" max="1049" width="1.44140625" style="5" customWidth="1"/>
    <col min="1050" max="1050" width="8.21875" style="5" customWidth="1"/>
    <col min="1051" max="1053" width="7.6640625" style="5" customWidth="1"/>
    <col min="1054" max="1054" width="9" style="5" customWidth="1"/>
    <col min="1055" max="1280" width="8.88671875" style="5"/>
    <col min="1281" max="1281" width="0.5546875" style="5" customWidth="1"/>
    <col min="1282" max="1282" width="22.44140625" style="5" customWidth="1"/>
    <col min="1283" max="1283" width="18.33203125" style="5" customWidth="1"/>
    <col min="1284" max="1305" width="1.44140625" style="5" customWidth="1"/>
    <col min="1306" max="1306" width="8.21875" style="5" customWidth="1"/>
    <col min="1307" max="1309" width="7.6640625" style="5" customWidth="1"/>
    <col min="1310" max="1310" width="9" style="5" customWidth="1"/>
    <col min="1311" max="1536" width="8.88671875" style="5"/>
    <col min="1537" max="1537" width="0.5546875" style="5" customWidth="1"/>
    <col min="1538" max="1538" width="22.44140625" style="5" customWidth="1"/>
    <col min="1539" max="1539" width="18.33203125" style="5" customWidth="1"/>
    <col min="1540" max="1561" width="1.44140625" style="5" customWidth="1"/>
    <col min="1562" max="1562" width="8.21875" style="5" customWidth="1"/>
    <col min="1563" max="1565" width="7.6640625" style="5" customWidth="1"/>
    <col min="1566" max="1566" width="9" style="5" customWidth="1"/>
    <col min="1567" max="1792" width="8.88671875" style="5"/>
    <col min="1793" max="1793" width="0.5546875" style="5" customWidth="1"/>
    <col min="1794" max="1794" width="22.44140625" style="5" customWidth="1"/>
    <col min="1795" max="1795" width="18.33203125" style="5" customWidth="1"/>
    <col min="1796" max="1817" width="1.44140625" style="5" customWidth="1"/>
    <col min="1818" max="1818" width="8.21875" style="5" customWidth="1"/>
    <col min="1819" max="1821" width="7.6640625" style="5" customWidth="1"/>
    <col min="1822" max="1822" width="9" style="5" customWidth="1"/>
    <col min="1823" max="2048" width="8.88671875" style="5"/>
    <col min="2049" max="2049" width="0.5546875" style="5" customWidth="1"/>
    <col min="2050" max="2050" width="22.44140625" style="5" customWidth="1"/>
    <col min="2051" max="2051" width="18.33203125" style="5" customWidth="1"/>
    <col min="2052" max="2073" width="1.44140625" style="5" customWidth="1"/>
    <col min="2074" max="2074" width="8.21875" style="5" customWidth="1"/>
    <col min="2075" max="2077" width="7.6640625" style="5" customWidth="1"/>
    <col min="2078" max="2078" width="9" style="5" customWidth="1"/>
    <col min="2079" max="2304" width="8.88671875" style="5"/>
    <col min="2305" max="2305" width="0.5546875" style="5" customWidth="1"/>
    <col min="2306" max="2306" width="22.44140625" style="5" customWidth="1"/>
    <col min="2307" max="2307" width="18.33203125" style="5" customWidth="1"/>
    <col min="2308" max="2329" width="1.44140625" style="5" customWidth="1"/>
    <col min="2330" max="2330" width="8.21875" style="5" customWidth="1"/>
    <col min="2331" max="2333" width="7.6640625" style="5" customWidth="1"/>
    <col min="2334" max="2334" width="9" style="5" customWidth="1"/>
    <col min="2335" max="2560" width="8.88671875" style="5"/>
    <col min="2561" max="2561" width="0.5546875" style="5" customWidth="1"/>
    <col min="2562" max="2562" width="22.44140625" style="5" customWidth="1"/>
    <col min="2563" max="2563" width="18.33203125" style="5" customWidth="1"/>
    <col min="2564" max="2585" width="1.44140625" style="5" customWidth="1"/>
    <col min="2586" max="2586" width="8.21875" style="5" customWidth="1"/>
    <col min="2587" max="2589" width="7.6640625" style="5" customWidth="1"/>
    <col min="2590" max="2590" width="9" style="5" customWidth="1"/>
    <col min="2591" max="2816" width="8.88671875" style="5"/>
    <col min="2817" max="2817" width="0.5546875" style="5" customWidth="1"/>
    <col min="2818" max="2818" width="22.44140625" style="5" customWidth="1"/>
    <col min="2819" max="2819" width="18.33203125" style="5" customWidth="1"/>
    <col min="2820" max="2841" width="1.44140625" style="5" customWidth="1"/>
    <col min="2842" max="2842" width="8.21875" style="5" customWidth="1"/>
    <col min="2843" max="2845" width="7.6640625" style="5" customWidth="1"/>
    <col min="2846" max="2846" width="9" style="5" customWidth="1"/>
    <col min="2847" max="3072" width="8.88671875" style="5"/>
    <col min="3073" max="3073" width="0.5546875" style="5" customWidth="1"/>
    <col min="3074" max="3074" width="22.44140625" style="5" customWidth="1"/>
    <col min="3075" max="3075" width="18.33203125" style="5" customWidth="1"/>
    <col min="3076" max="3097" width="1.44140625" style="5" customWidth="1"/>
    <col min="3098" max="3098" width="8.21875" style="5" customWidth="1"/>
    <col min="3099" max="3101" width="7.6640625" style="5" customWidth="1"/>
    <col min="3102" max="3102" width="9" style="5" customWidth="1"/>
    <col min="3103" max="3328" width="8.88671875" style="5"/>
    <col min="3329" max="3329" width="0.5546875" style="5" customWidth="1"/>
    <col min="3330" max="3330" width="22.44140625" style="5" customWidth="1"/>
    <col min="3331" max="3331" width="18.33203125" style="5" customWidth="1"/>
    <col min="3332" max="3353" width="1.44140625" style="5" customWidth="1"/>
    <col min="3354" max="3354" width="8.21875" style="5" customWidth="1"/>
    <col min="3355" max="3357" width="7.6640625" style="5" customWidth="1"/>
    <col min="3358" max="3358" width="9" style="5" customWidth="1"/>
    <col min="3359" max="3584" width="8.88671875" style="5"/>
    <col min="3585" max="3585" width="0.5546875" style="5" customWidth="1"/>
    <col min="3586" max="3586" width="22.44140625" style="5" customWidth="1"/>
    <col min="3587" max="3587" width="18.33203125" style="5" customWidth="1"/>
    <col min="3588" max="3609" width="1.44140625" style="5" customWidth="1"/>
    <col min="3610" max="3610" width="8.21875" style="5" customWidth="1"/>
    <col min="3611" max="3613" width="7.6640625" style="5" customWidth="1"/>
    <col min="3614" max="3614" width="9" style="5" customWidth="1"/>
    <col min="3615" max="3840" width="8.88671875" style="5"/>
    <col min="3841" max="3841" width="0.5546875" style="5" customWidth="1"/>
    <col min="3842" max="3842" width="22.44140625" style="5" customWidth="1"/>
    <col min="3843" max="3843" width="18.33203125" style="5" customWidth="1"/>
    <col min="3844" max="3865" width="1.44140625" style="5" customWidth="1"/>
    <col min="3866" max="3866" width="8.21875" style="5" customWidth="1"/>
    <col min="3867" max="3869" width="7.6640625" style="5" customWidth="1"/>
    <col min="3870" max="3870" width="9" style="5" customWidth="1"/>
    <col min="3871" max="4096" width="8.88671875" style="5"/>
    <col min="4097" max="4097" width="0.5546875" style="5" customWidth="1"/>
    <col min="4098" max="4098" width="22.44140625" style="5" customWidth="1"/>
    <col min="4099" max="4099" width="18.33203125" style="5" customWidth="1"/>
    <col min="4100" max="4121" width="1.44140625" style="5" customWidth="1"/>
    <col min="4122" max="4122" width="8.21875" style="5" customWidth="1"/>
    <col min="4123" max="4125" width="7.6640625" style="5" customWidth="1"/>
    <col min="4126" max="4126" width="9" style="5" customWidth="1"/>
    <col min="4127" max="4352" width="8.88671875" style="5"/>
    <col min="4353" max="4353" width="0.5546875" style="5" customWidth="1"/>
    <col min="4354" max="4354" width="22.44140625" style="5" customWidth="1"/>
    <col min="4355" max="4355" width="18.33203125" style="5" customWidth="1"/>
    <col min="4356" max="4377" width="1.44140625" style="5" customWidth="1"/>
    <col min="4378" max="4378" width="8.21875" style="5" customWidth="1"/>
    <col min="4379" max="4381" width="7.6640625" style="5" customWidth="1"/>
    <col min="4382" max="4382" width="9" style="5" customWidth="1"/>
    <col min="4383" max="4608" width="8.88671875" style="5"/>
    <col min="4609" max="4609" width="0.5546875" style="5" customWidth="1"/>
    <col min="4610" max="4610" width="22.44140625" style="5" customWidth="1"/>
    <col min="4611" max="4611" width="18.33203125" style="5" customWidth="1"/>
    <col min="4612" max="4633" width="1.44140625" style="5" customWidth="1"/>
    <col min="4634" max="4634" width="8.21875" style="5" customWidth="1"/>
    <col min="4635" max="4637" width="7.6640625" style="5" customWidth="1"/>
    <col min="4638" max="4638" width="9" style="5" customWidth="1"/>
    <col min="4639" max="4864" width="8.88671875" style="5"/>
    <col min="4865" max="4865" width="0.5546875" style="5" customWidth="1"/>
    <col min="4866" max="4866" width="22.44140625" style="5" customWidth="1"/>
    <col min="4867" max="4867" width="18.33203125" style="5" customWidth="1"/>
    <col min="4868" max="4889" width="1.44140625" style="5" customWidth="1"/>
    <col min="4890" max="4890" width="8.21875" style="5" customWidth="1"/>
    <col min="4891" max="4893" width="7.6640625" style="5" customWidth="1"/>
    <col min="4894" max="4894" width="9" style="5" customWidth="1"/>
    <col min="4895" max="5120" width="8.88671875" style="5"/>
    <col min="5121" max="5121" width="0.5546875" style="5" customWidth="1"/>
    <col min="5122" max="5122" width="22.44140625" style="5" customWidth="1"/>
    <col min="5123" max="5123" width="18.33203125" style="5" customWidth="1"/>
    <col min="5124" max="5145" width="1.44140625" style="5" customWidth="1"/>
    <col min="5146" max="5146" width="8.21875" style="5" customWidth="1"/>
    <col min="5147" max="5149" width="7.6640625" style="5" customWidth="1"/>
    <col min="5150" max="5150" width="9" style="5" customWidth="1"/>
    <col min="5151" max="5376" width="8.88671875" style="5"/>
    <col min="5377" max="5377" width="0.5546875" style="5" customWidth="1"/>
    <col min="5378" max="5378" width="22.44140625" style="5" customWidth="1"/>
    <col min="5379" max="5379" width="18.33203125" style="5" customWidth="1"/>
    <col min="5380" max="5401" width="1.44140625" style="5" customWidth="1"/>
    <col min="5402" max="5402" width="8.21875" style="5" customWidth="1"/>
    <col min="5403" max="5405" width="7.6640625" style="5" customWidth="1"/>
    <col min="5406" max="5406" width="9" style="5" customWidth="1"/>
    <col min="5407" max="5632" width="8.88671875" style="5"/>
    <col min="5633" max="5633" width="0.5546875" style="5" customWidth="1"/>
    <col min="5634" max="5634" width="22.44140625" style="5" customWidth="1"/>
    <col min="5635" max="5635" width="18.33203125" style="5" customWidth="1"/>
    <col min="5636" max="5657" width="1.44140625" style="5" customWidth="1"/>
    <col min="5658" max="5658" width="8.21875" style="5" customWidth="1"/>
    <col min="5659" max="5661" width="7.6640625" style="5" customWidth="1"/>
    <col min="5662" max="5662" width="9" style="5" customWidth="1"/>
    <col min="5663" max="5888" width="8.88671875" style="5"/>
    <col min="5889" max="5889" width="0.5546875" style="5" customWidth="1"/>
    <col min="5890" max="5890" width="22.44140625" style="5" customWidth="1"/>
    <col min="5891" max="5891" width="18.33203125" style="5" customWidth="1"/>
    <col min="5892" max="5913" width="1.44140625" style="5" customWidth="1"/>
    <col min="5914" max="5914" width="8.21875" style="5" customWidth="1"/>
    <col min="5915" max="5917" width="7.6640625" style="5" customWidth="1"/>
    <col min="5918" max="5918" width="9" style="5" customWidth="1"/>
    <col min="5919" max="6144" width="8.88671875" style="5"/>
    <col min="6145" max="6145" width="0.5546875" style="5" customWidth="1"/>
    <col min="6146" max="6146" width="22.44140625" style="5" customWidth="1"/>
    <col min="6147" max="6147" width="18.33203125" style="5" customWidth="1"/>
    <col min="6148" max="6169" width="1.44140625" style="5" customWidth="1"/>
    <col min="6170" max="6170" width="8.21875" style="5" customWidth="1"/>
    <col min="6171" max="6173" width="7.6640625" style="5" customWidth="1"/>
    <col min="6174" max="6174" width="9" style="5" customWidth="1"/>
    <col min="6175" max="6400" width="8.88671875" style="5"/>
    <col min="6401" max="6401" width="0.5546875" style="5" customWidth="1"/>
    <col min="6402" max="6402" width="22.44140625" style="5" customWidth="1"/>
    <col min="6403" max="6403" width="18.33203125" style="5" customWidth="1"/>
    <col min="6404" max="6425" width="1.44140625" style="5" customWidth="1"/>
    <col min="6426" max="6426" width="8.21875" style="5" customWidth="1"/>
    <col min="6427" max="6429" width="7.6640625" style="5" customWidth="1"/>
    <col min="6430" max="6430" width="9" style="5" customWidth="1"/>
    <col min="6431" max="6656" width="8.88671875" style="5"/>
    <col min="6657" max="6657" width="0.5546875" style="5" customWidth="1"/>
    <col min="6658" max="6658" width="22.44140625" style="5" customWidth="1"/>
    <col min="6659" max="6659" width="18.33203125" style="5" customWidth="1"/>
    <col min="6660" max="6681" width="1.44140625" style="5" customWidth="1"/>
    <col min="6682" max="6682" width="8.21875" style="5" customWidth="1"/>
    <col min="6683" max="6685" width="7.6640625" style="5" customWidth="1"/>
    <col min="6686" max="6686" width="9" style="5" customWidth="1"/>
    <col min="6687" max="6912" width="8.88671875" style="5"/>
    <col min="6913" max="6913" width="0.5546875" style="5" customWidth="1"/>
    <col min="6914" max="6914" width="22.44140625" style="5" customWidth="1"/>
    <col min="6915" max="6915" width="18.33203125" style="5" customWidth="1"/>
    <col min="6916" max="6937" width="1.44140625" style="5" customWidth="1"/>
    <col min="6938" max="6938" width="8.21875" style="5" customWidth="1"/>
    <col min="6939" max="6941" width="7.6640625" style="5" customWidth="1"/>
    <col min="6942" max="6942" width="9" style="5" customWidth="1"/>
    <col min="6943" max="7168" width="8.88671875" style="5"/>
    <col min="7169" max="7169" width="0.5546875" style="5" customWidth="1"/>
    <col min="7170" max="7170" width="22.44140625" style="5" customWidth="1"/>
    <col min="7171" max="7171" width="18.33203125" style="5" customWidth="1"/>
    <col min="7172" max="7193" width="1.44140625" style="5" customWidth="1"/>
    <col min="7194" max="7194" width="8.21875" style="5" customWidth="1"/>
    <col min="7195" max="7197" width="7.6640625" style="5" customWidth="1"/>
    <col min="7198" max="7198" width="9" style="5" customWidth="1"/>
    <col min="7199" max="7424" width="8.88671875" style="5"/>
    <col min="7425" max="7425" width="0.5546875" style="5" customWidth="1"/>
    <col min="7426" max="7426" width="22.44140625" style="5" customWidth="1"/>
    <col min="7427" max="7427" width="18.33203125" style="5" customWidth="1"/>
    <col min="7428" max="7449" width="1.44140625" style="5" customWidth="1"/>
    <col min="7450" max="7450" width="8.21875" style="5" customWidth="1"/>
    <col min="7451" max="7453" width="7.6640625" style="5" customWidth="1"/>
    <col min="7454" max="7454" width="9" style="5" customWidth="1"/>
    <col min="7455" max="7680" width="8.88671875" style="5"/>
    <col min="7681" max="7681" width="0.5546875" style="5" customWidth="1"/>
    <col min="7682" max="7682" width="22.44140625" style="5" customWidth="1"/>
    <col min="7683" max="7683" width="18.33203125" style="5" customWidth="1"/>
    <col min="7684" max="7705" width="1.44140625" style="5" customWidth="1"/>
    <col min="7706" max="7706" width="8.21875" style="5" customWidth="1"/>
    <col min="7707" max="7709" width="7.6640625" style="5" customWidth="1"/>
    <col min="7710" max="7710" width="9" style="5" customWidth="1"/>
    <col min="7711" max="7936" width="8.88671875" style="5"/>
    <col min="7937" max="7937" width="0.5546875" style="5" customWidth="1"/>
    <col min="7938" max="7938" width="22.44140625" style="5" customWidth="1"/>
    <col min="7939" max="7939" width="18.33203125" style="5" customWidth="1"/>
    <col min="7940" max="7961" width="1.44140625" style="5" customWidth="1"/>
    <col min="7962" max="7962" width="8.21875" style="5" customWidth="1"/>
    <col min="7963" max="7965" width="7.6640625" style="5" customWidth="1"/>
    <col min="7966" max="7966" width="9" style="5" customWidth="1"/>
    <col min="7967" max="8192" width="8.88671875" style="5"/>
    <col min="8193" max="8193" width="0.5546875" style="5" customWidth="1"/>
    <col min="8194" max="8194" width="22.44140625" style="5" customWidth="1"/>
    <col min="8195" max="8195" width="18.33203125" style="5" customWidth="1"/>
    <col min="8196" max="8217" width="1.44140625" style="5" customWidth="1"/>
    <col min="8218" max="8218" width="8.21875" style="5" customWidth="1"/>
    <col min="8219" max="8221" width="7.6640625" style="5" customWidth="1"/>
    <col min="8222" max="8222" width="9" style="5" customWidth="1"/>
    <col min="8223" max="8448" width="8.88671875" style="5"/>
    <col min="8449" max="8449" width="0.5546875" style="5" customWidth="1"/>
    <col min="8450" max="8450" width="22.44140625" style="5" customWidth="1"/>
    <col min="8451" max="8451" width="18.33203125" style="5" customWidth="1"/>
    <col min="8452" max="8473" width="1.44140625" style="5" customWidth="1"/>
    <col min="8474" max="8474" width="8.21875" style="5" customWidth="1"/>
    <col min="8475" max="8477" width="7.6640625" style="5" customWidth="1"/>
    <col min="8478" max="8478" width="9" style="5" customWidth="1"/>
    <col min="8479" max="8704" width="8.88671875" style="5"/>
    <col min="8705" max="8705" width="0.5546875" style="5" customWidth="1"/>
    <col min="8706" max="8706" width="22.44140625" style="5" customWidth="1"/>
    <col min="8707" max="8707" width="18.33203125" style="5" customWidth="1"/>
    <col min="8708" max="8729" width="1.44140625" style="5" customWidth="1"/>
    <col min="8730" max="8730" width="8.21875" style="5" customWidth="1"/>
    <col min="8731" max="8733" width="7.6640625" style="5" customWidth="1"/>
    <col min="8734" max="8734" width="9" style="5" customWidth="1"/>
    <col min="8735" max="8960" width="8.88671875" style="5"/>
    <col min="8961" max="8961" width="0.5546875" style="5" customWidth="1"/>
    <col min="8962" max="8962" width="22.44140625" style="5" customWidth="1"/>
    <col min="8963" max="8963" width="18.33203125" style="5" customWidth="1"/>
    <col min="8964" max="8985" width="1.44140625" style="5" customWidth="1"/>
    <col min="8986" max="8986" width="8.21875" style="5" customWidth="1"/>
    <col min="8987" max="8989" width="7.6640625" style="5" customWidth="1"/>
    <col min="8990" max="8990" width="9" style="5" customWidth="1"/>
    <col min="8991" max="9216" width="8.88671875" style="5"/>
    <col min="9217" max="9217" width="0.5546875" style="5" customWidth="1"/>
    <col min="9218" max="9218" width="22.44140625" style="5" customWidth="1"/>
    <col min="9219" max="9219" width="18.33203125" style="5" customWidth="1"/>
    <col min="9220" max="9241" width="1.44140625" style="5" customWidth="1"/>
    <col min="9242" max="9242" width="8.21875" style="5" customWidth="1"/>
    <col min="9243" max="9245" width="7.6640625" style="5" customWidth="1"/>
    <col min="9246" max="9246" width="9" style="5" customWidth="1"/>
    <col min="9247" max="9472" width="8.88671875" style="5"/>
    <col min="9473" max="9473" width="0.5546875" style="5" customWidth="1"/>
    <col min="9474" max="9474" width="22.44140625" style="5" customWidth="1"/>
    <col min="9475" max="9475" width="18.33203125" style="5" customWidth="1"/>
    <col min="9476" max="9497" width="1.44140625" style="5" customWidth="1"/>
    <col min="9498" max="9498" width="8.21875" style="5" customWidth="1"/>
    <col min="9499" max="9501" width="7.6640625" style="5" customWidth="1"/>
    <col min="9502" max="9502" width="9" style="5" customWidth="1"/>
    <col min="9503" max="9728" width="8.88671875" style="5"/>
    <col min="9729" max="9729" width="0.5546875" style="5" customWidth="1"/>
    <col min="9730" max="9730" width="22.44140625" style="5" customWidth="1"/>
    <col min="9731" max="9731" width="18.33203125" style="5" customWidth="1"/>
    <col min="9732" max="9753" width="1.44140625" style="5" customWidth="1"/>
    <col min="9754" max="9754" width="8.21875" style="5" customWidth="1"/>
    <col min="9755" max="9757" width="7.6640625" style="5" customWidth="1"/>
    <col min="9758" max="9758" width="9" style="5" customWidth="1"/>
    <col min="9759" max="9984" width="8.88671875" style="5"/>
    <col min="9985" max="9985" width="0.5546875" style="5" customWidth="1"/>
    <col min="9986" max="9986" width="22.44140625" style="5" customWidth="1"/>
    <col min="9987" max="9987" width="18.33203125" style="5" customWidth="1"/>
    <col min="9988" max="10009" width="1.44140625" style="5" customWidth="1"/>
    <col min="10010" max="10010" width="8.21875" style="5" customWidth="1"/>
    <col min="10011" max="10013" width="7.6640625" style="5" customWidth="1"/>
    <col min="10014" max="10014" width="9" style="5" customWidth="1"/>
    <col min="10015" max="10240" width="8.88671875" style="5"/>
    <col min="10241" max="10241" width="0.5546875" style="5" customWidth="1"/>
    <col min="10242" max="10242" width="22.44140625" style="5" customWidth="1"/>
    <col min="10243" max="10243" width="18.33203125" style="5" customWidth="1"/>
    <col min="10244" max="10265" width="1.44140625" style="5" customWidth="1"/>
    <col min="10266" max="10266" width="8.21875" style="5" customWidth="1"/>
    <col min="10267" max="10269" width="7.6640625" style="5" customWidth="1"/>
    <col min="10270" max="10270" width="9" style="5" customWidth="1"/>
    <col min="10271" max="10496" width="8.88671875" style="5"/>
    <col min="10497" max="10497" width="0.5546875" style="5" customWidth="1"/>
    <col min="10498" max="10498" width="22.44140625" style="5" customWidth="1"/>
    <col min="10499" max="10499" width="18.33203125" style="5" customWidth="1"/>
    <col min="10500" max="10521" width="1.44140625" style="5" customWidth="1"/>
    <col min="10522" max="10522" width="8.21875" style="5" customWidth="1"/>
    <col min="10523" max="10525" width="7.6640625" style="5" customWidth="1"/>
    <col min="10526" max="10526" width="9" style="5" customWidth="1"/>
    <col min="10527" max="10752" width="8.88671875" style="5"/>
    <col min="10753" max="10753" width="0.5546875" style="5" customWidth="1"/>
    <col min="10754" max="10754" width="22.44140625" style="5" customWidth="1"/>
    <col min="10755" max="10755" width="18.33203125" style="5" customWidth="1"/>
    <col min="10756" max="10777" width="1.44140625" style="5" customWidth="1"/>
    <col min="10778" max="10778" width="8.21875" style="5" customWidth="1"/>
    <col min="10779" max="10781" width="7.6640625" style="5" customWidth="1"/>
    <col min="10782" max="10782" width="9" style="5" customWidth="1"/>
    <col min="10783" max="11008" width="8.88671875" style="5"/>
    <col min="11009" max="11009" width="0.5546875" style="5" customWidth="1"/>
    <col min="11010" max="11010" width="22.44140625" style="5" customWidth="1"/>
    <col min="11011" max="11011" width="18.33203125" style="5" customWidth="1"/>
    <col min="11012" max="11033" width="1.44140625" style="5" customWidth="1"/>
    <col min="11034" max="11034" width="8.21875" style="5" customWidth="1"/>
    <col min="11035" max="11037" width="7.6640625" style="5" customWidth="1"/>
    <col min="11038" max="11038" width="9" style="5" customWidth="1"/>
    <col min="11039" max="11264" width="8.88671875" style="5"/>
    <col min="11265" max="11265" width="0.5546875" style="5" customWidth="1"/>
    <col min="11266" max="11266" width="22.44140625" style="5" customWidth="1"/>
    <col min="11267" max="11267" width="18.33203125" style="5" customWidth="1"/>
    <col min="11268" max="11289" width="1.44140625" style="5" customWidth="1"/>
    <col min="11290" max="11290" width="8.21875" style="5" customWidth="1"/>
    <col min="11291" max="11293" width="7.6640625" style="5" customWidth="1"/>
    <col min="11294" max="11294" width="9" style="5" customWidth="1"/>
    <col min="11295" max="11520" width="8.88671875" style="5"/>
    <col min="11521" max="11521" width="0.5546875" style="5" customWidth="1"/>
    <col min="11522" max="11522" width="22.44140625" style="5" customWidth="1"/>
    <col min="11523" max="11523" width="18.33203125" style="5" customWidth="1"/>
    <col min="11524" max="11545" width="1.44140625" style="5" customWidth="1"/>
    <col min="11546" max="11546" width="8.21875" style="5" customWidth="1"/>
    <col min="11547" max="11549" width="7.6640625" style="5" customWidth="1"/>
    <col min="11550" max="11550" width="9" style="5" customWidth="1"/>
    <col min="11551" max="11776" width="8.88671875" style="5"/>
    <col min="11777" max="11777" width="0.5546875" style="5" customWidth="1"/>
    <col min="11778" max="11778" width="22.44140625" style="5" customWidth="1"/>
    <col min="11779" max="11779" width="18.33203125" style="5" customWidth="1"/>
    <col min="11780" max="11801" width="1.44140625" style="5" customWidth="1"/>
    <col min="11802" max="11802" width="8.21875" style="5" customWidth="1"/>
    <col min="11803" max="11805" width="7.6640625" style="5" customWidth="1"/>
    <col min="11806" max="11806" width="9" style="5" customWidth="1"/>
    <col min="11807" max="12032" width="8.88671875" style="5"/>
    <col min="12033" max="12033" width="0.5546875" style="5" customWidth="1"/>
    <col min="12034" max="12034" width="22.44140625" style="5" customWidth="1"/>
    <col min="12035" max="12035" width="18.33203125" style="5" customWidth="1"/>
    <col min="12036" max="12057" width="1.44140625" style="5" customWidth="1"/>
    <col min="12058" max="12058" width="8.21875" style="5" customWidth="1"/>
    <col min="12059" max="12061" width="7.6640625" style="5" customWidth="1"/>
    <col min="12062" max="12062" width="9" style="5" customWidth="1"/>
    <col min="12063" max="12288" width="8.88671875" style="5"/>
    <col min="12289" max="12289" width="0.5546875" style="5" customWidth="1"/>
    <col min="12290" max="12290" width="22.44140625" style="5" customWidth="1"/>
    <col min="12291" max="12291" width="18.33203125" style="5" customWidth="1"/>
    <col min="12292" max="12313" width="1.44140625" style="5" customWidth="1"/>
    <col min="12314" max="12314" width="8.21875" style="5" customWidth="1"/>
    <col min="12315" max="12317" width="7.6640625" style="5" customWidth="1"/>
    <col min="12318" max="12318" width="9" style="5" customWidth="1"/>
    <col min="12319" max="12544" width="8.88671875" style="5"/>
    <col min="12545" max="12545" width="0.5546875" style="5" customWidth="1"/>
    <col min="12546" max="12546" width="22.44140625" style="5" customWidth="1"/>
    <col min="12547" max="12547" width="18.33203125" style="5" customWidth="1"/>
    <col min="12548" max="12569" width="1.44140625" style="5" customWidth="1"/>
    <col min="12570" max="12570" width="8.21875" style="5" customWidth="1"/>
    <col min="12571" max="12573" width="7.6640625" style="5" customWidth="1"/>
    <col min="12574" max="12574" width="9" style="5" customWidth="1"/>
    <col min="12575" max="12800" width="8.88671875" style="5"/>
    <col min="12801" max="12801" width="0.5546875" style="5" customWidth="1"/>
    <col min="12802" max="12802" width="22.44140625" style="5" customWidth="1"/>
    <col min="12803" max="12803" width="18.33203125" style="5" customWidth="1"/>
    <col min="12804" max="12825" width="1.44140625" style="5" customWidth="1"/>
    <col min="12826" max="12826" width="8.21875" style="5" customWidth="1"/>
    <col min="12827" max="12829" width="7.6640625" style="5" customWidth="1"/>
    <col min="12830" max="12830" width="9" style="5" customWidth="1"/>
    <col min="12831" max="13056" width="8.88671875" style="5"/>
    <col min="13057" max="13057" width="0.5546875" style="5" customWidth="1"/>
    <col min="13058" max="13058" width="22.44140625" style="5" customWidth="1"/>
    <col min="13059" max="13059" width="18.33203125" style="5" customWidth="1"/>
    <col min="13060" max="13081" width="1.44140625" style="5" customWidth="1"/>
    <col min="13082" max="13082" width="8.21875" style="5" customWidth="1"/>
    <col min="13083" max="13085" width="7.6640625" style="5" customWidth="1"/>
    <col min="13086" max="13086" width="9" style="5" customWidth="1"/>
    <col min="13087" max="13312" width="8.88671875" style="5"/>
    <col min="13313" max="13313" width="0.5546875" style="5" customWidth="1"/>
    <col min="13314" max="13314" width="22.44140625" style="5" customWidth="1"/>
    <col min="13315" max="13315" width="18.33203125" style="5" customWidth="1"/>
    <col min="13316" max="13337" width="1.44140625" style="5" customWidth="1"/>
    <col min="13338" max="13338" width="8.21875" style="5" customWidth="1"/>
    <col min="13339" max="13341" width="7.6640625" style="5" customWidth="1"/>
    <col min="13342" max="13342" width="9" style="5" customWidth="1"/>
    <col min="13343" max="13568" width="8.88671875" style="5"/>
    <col min="13569" max="13569" width="0.5546875" style="5" customWidth="1"/>
    <col min="13570" max="13570" width="22.44140625" style="5" customWidth="1"/>
    <col min="13571" max="13571" width="18.33203125" style="5" customWidth="1"/>
    <col min="13572" max="13593" width="1.44140625" style="5" customWidth="1"/>
    <col min="13594" max="13594" width="8.21875" style="5" customWidth="1"/>
    <col min="13595" max="13597" width="7.6640625" style="5" customWidth="1"/>
    <col min="13598" max="13598" width="9" style="5" customWidth="1"/>
    <col min="13599" max="13824" width="8.88671875" style="5"/>
    <col min="13825" max="13825" width="0.5546875" style="5" customWidth="1"/>
    <col min="13826" max="13826" width="22.44140625" style="5" customWidth="1"/>
    <col min="13827" max="13827" width="18.33203125" style="5" customWidth="1"/>
    <col min="13828" max="13849" width="1.44140625" style="5" customWidth="1"/>
    <col min="13850" max="13850" width="8.21875" style="5" customWidth="1"/>
    <col min="13851" max="13853" width="7.6640625" style="5" customWidth="1"/>
    <col min="13854" max="13854" width="9" style="5" customWidth="1"/>
    <col min="13855" max="14080" width="8.88671875" style="5"/>
    <col min="14081" max="14081" width="0.5546875" style="5" customWidth="1"/>
    <col min="14082" max="14082" width="22.44140625" style="5" customWidth="1"/>
    <col min="14083" max="14083" width="18.33203125" style="5" customWidth="1"/>
    <col min="14084" max="14105" width="1.44140625" style="5" customWidth="1"/>
    <col min="14106" max="14106" width="8.21875" style="5" customWidth="1"/>
    <col min="14107" max="14109" width="7.6640625" style="5" customWidth="1"/>
    <col min="14110" max="14110" width="9" style="5" customWidth="1"/>
    <col min="14111" max="14336" width="8.88671875" style="5"/>
    <col min="14337" max="14337" width="0.5546875" style="5" customWidth="1"/>
    <col min="14338" max="14338" width="22.44140625" style="5" customWidth="1"/>
    <col min="14339" max="14339" width="18.33203125" style="5" customWidth="1"/>
    <col min="14340" max="14361" width="1.44140625" style="5" customWidth="1"/>
    <col min="14362" max="14362" width="8.21875" style="5" customWidth="1"/>
    <col min="14363" max="14365" width="7.6640625" style="5" customWidth="1"/>
    <col min="14366" max="14366" width="9" style="5" customWidth="1"/>
    <col min="14367" max="14592" width="8.88671875" style="5"/>
    <col min="14593" max="14593" width="0.5546875" style="5" customWidth="1"/>
    <col min="14594" max="14594" width="22.44140625" style="5" customWidth="1"/>
    <col min="14595" max="14595" width="18.33203125" style="5" customWidth="1"/>
    <col min="14596" max="14617" width="1.44140625" style="5" customWidth="1"/>
    <col min="14618" max="14618" width="8.21875" style="5" customWidth="1"/>
    <col min="14619" max="14621" width="7.6640625" style="5" customWidth="1"/>
    <col min="14622" max="14622" width="9" style="5" customWidth="1"/>
    <col min="14623" max="14848" width="8.88671875" style="5"/>
    <col min="14849" max="14849" width="0.5546875" style="5" customWidth="1"/>
    <col min="14850" max="14850" width="22.44140625" style="5" customWidth="1"/>
    <col min="14851" max="14851" width="18.33203125" style="5" customWidth="1"/>
    <col min="14852" max="14873" width="1.44140625" style="5" customWidth="1"/>
    <col min="14874" max="14874" width="8.21875" style="5" customWidth="1"/>
    <col min="14875" max="14877" width="7.6640625" style="5" customWidth="1"/>
    <col min="14878" max="14878" width="9" style="5" customWidth="1"/>
    <col min="14879" max="15104" width="8.88671875" style="5"/>
    <col min="15105" max="15105" width="0.5546875" style="5" customWidth="1"/>
    <col min="15106" max="15106" width="22.44140625" style="5" customWidth="1"/>
    <col min="15107" max="15107" width="18.33203125" style="5" customWidth="1"/>
    <col min="15108" max="15129" width="1.44140625" style="5" customWidth="1"/>
    <col min="15130" max="15130" width="8.21875" style="5" customWidth="1"/>
    <col min="15131" max="15133" width="7.6640625" style="5" customWidth="1"/>
    <col min="15134" max="15134" width="9" style="5" customWidth="1"/>
    <col min="15135" max="15360" width="8.88671875" style="5"/>
    <col min="15361" max="15361" width="0.5546875" style="5" customWidth="1"/>
    <col min="15362" max="15362" width="22.44140625" style="5" customWidth="1"/>
    <col min="15363" max="15363" width="18.33203125" style="5" customWidth="1"/>
    <col min="15364" max="15385" width="1.44140625" style="5" customWidth="1"/>
    <col min="15386" max="15386" width="8.21875" style="5" customWidth="1"/>
    <col min="15387" max="15389" width="7.6640625" style="5" customWidth="1"/>
    <col min="15390" max="15390" width="9" style="5" customWidth="1"/>
    <col min="15391" max="15616" width="8.88671875" style="5"/>
    <col min="15617" max="15617" width="0.5546875" style="5" customWidth="1"/>
    <col min="15618" max="15618" width="22.44140625" style="5" customWidth="1"/>
    <col min="15619" max="15619" width="18.33203125" style="5" customWidth="1"/>
    <col min="15620" max="15641" width="1.44140625" style="5" customWidth="1"/>
    <col min="15642" max="15642" width="8.21875" style="5" customWidth="1"/>
    <col min="15643" max="15645" width="7.6640625" style="5" customWidth="1"/>
    <col min="15646" max="15646" width="9" style="5" customWidth="1"/>
    <col min="15647" max="15872" width="8.88671875" style="5"/>
    <col min="15873" max="15873" width="0.5546875" style="5" customWidth="1"/>
    <col min="15874" max="15874" width="22.44140625" style="5" customWidth="1"/>
    <col min="15875" max="15875" width="18.33203125" style="5" customWidth="1"/>
    <col min="15876" max="15897" width="1.44140625" style="5" customWidth="1"/>
    <col min="15898" max="15898" width="8.21875" style="5" customWidth="1"/>
    <col min="15899" max="15901" width="7.6640625" style="5" customWidth="1"/>
    <col min="15902" max="15902" width="9" style="5" customWidth="1"/>
    <col min="15903" max="16128" width="8.88671875" style="5"/>
    <col min="16129" max="16129" width="0.5546875" style="5" customWidth="1"/>
    <col min="16130" max="16130" width="22.44140625" style="5" customWidth="1"/>
    <col min="16131" max="16131" width="18.33203125" style="5" customWidth="1"/>
    <col min="16132" max="16153" width="1.44140625" style="5" customWidth="1"/>
    <col min="16154" max="16154" width="8.21875" style="5" customWidth="1"/>
    <col min="16155" max="16157" width="7.6640625" style="5" customWidth="1"/>
    <col min="16158" max="16158" width="9" style="5" customWidth="1"/>
    <col min="16159" max="16384" width="8.88671875" style="5"/>
  </cols>
  <sheetData>
    <row r="1" spans="2:30" ht="24.95" customHeight="1" x14ac:dyDescent="0.2">
      <c r="B1" s="166" t="s">
        <v>181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</row>
    <row r="2" spans="2:30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</row>
    <row r="3" spans="2:30" ht="30.75" customHeight="1" x14ac:dyDescent="0.2">
      <c r="B3" s="31" t="s">
        <v>240</v>
      </c>
      <c r="C3" s="7" t="s">
        <v>241</v>
      </c>
      <c r="D3" s="169" t="s">
        <v>242</v>
      </c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6" t="s">
        <v>98</v>
      </c>
      <c r="AA3" s="7" t="s">
        <v>99</v>
      </c>
      <c r="AB3" s="7" t="s">
        <v>100</v>
      </c>
      <c r="AC3" s="7" t="s">
        <v>101</v>
      </c>
      <c r="AD3" s="8" t="s">
        <v>102</v>
      </c>
    </row>
    <row r="4" spans="2:30" ht="22.35" customHeight="1" x14ac:dyDescent="0.2">
      <c r="B4" s="38" t="s">
        <v>243</v>
      </c>
      <c r="C4" s="39" t="s">
        <v>238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44">
        <f t="shared" ref="Z4:Z9" si="0">AA4+AB4+AC4</f>
        <v>87262</v>
      </c>
      <c r="AA4" s="19">
        <f>TRUNC(AA5+AA6+AA7+AA8+AA9)</f>
        <v>59020</v>
      </c>
      <c r="AB4" s="19">
        <f>TRUNC(AB5+AB6+AB7+AB8+AB9)</f>
        <v>10695</v>
      </c>
      <c r="AC4" s="19">
        <f>TRUNC(AC5+AC6+AC7+AC8+AC9)</f>
        <v>17547</v>
      </c>
      <c r="AD4" s="73"/>
    </row>
    <row r="5" spans="2:30" ht="22.35" customHeight="1" x14ac:dyDescent="0.2">
      <c r="B5" s="22" t="s">
        <v>244</v>
      </c>
      <c r="C5" s="21" t="s">
        <v>9</v>
      </c>
      <c r="D5" s="195">
        <v>66538000</v>
      </c>
      <c r="E5" s="195"/>
      <c r="F5" s="195"/>
      <c r="G5" s="195"/>
      <c r="H5" s="195"/>
      <c r="I5" s="195" t="s">
        <v>245</v>
      </c>
      <c r="J5" s="195"/>
      <c r="K5" s="195">
        <v>2085</v>
      </c>
      <c r="L5" s="195"/>
      <c r="M5" s="195"/>
      <c r="N5" s="72" t="s">
        <v>169</v>
      </c>
      <c r="O5" s="195" t="s">
        <v>246</v>
      </c>
      <c r="P5" s="195"/>
      <c r="Q5" s="195"/>
      <c r="R5" s="72"/>
      <c r="S5" s="72"/>
      <c r="T5" s="72"/>
      <c r="U5" s="72"/>
      <c r="V5" s="72"/>
      <c r="W5" s="72"/>
      <c r="X5" s="72"/>
      <c r="Y5" s="72"/>
      <c r="Z5" s="44">
        <f t="shared" si="0"/>
        <v>13873.1</v>
      </c>
      <c r="AA5" s="74"/>
      <c r="AB5" s="74"/>
      <c r="AC5" s="74">
        <f>TRUNC(D5*K5*0.0000001,1)</f>
        <v>13873.1</v>
      </c>
      <c r="AD5" s="20" t="s">
        <v>247</v>
      </c>
    </row>
    <row r="6" spans="2:30" ht="22.35" customHeight="1" x14ac:dyDescent="0.2">
      <c r="B6" s="22" t="s">
        <v>248</v>
      </c>
      <c r="C6" s="21" t="s">
        <v>9</v>
      </c>
      <c r="D6" s="195">
        <v>4942000</v>
      </c>
      <c r="E6" s="195"/>
      <c r="F6" s="195"/>
      <c r="G6" s="195"/>
      <c r="H6" s="195"/>
      <c r="I6" s="195" t="s">
        <v>245</v>
      </c>
      <c r="J6" s="195"/>
      <c r="K6" s="195">
        <v>7435</v>
      </c>
      <c r="L6" s="195"/>
      <c r="M6" s="195"/>
      <c r="N6" s="72" t="s">
        <v>169</v>
      </c>
      <c r="O6" s="195" t="s">
        <v>246</v>
      </c>
      <c r="P6" s="195"/>
      <c r="Q6" s="195"/>
      <c r="R6" s="72"/>
      <c r="S6" s="72"/>
      <c r="T6" s="72"/>
      <c r="U6" s="72"/>
      <c r="V6" s="72"/>
      <c r="W6" s="72"/>
      <c r="X6" s="72"/>
      <c r="Y6" s="72"/>
      <c r="Z6" s="44">
        <f t="shared" si="0"/>
        <v>3674.3</v>
      </c>
      <c r="AA6" s="74"/>
      <c r="AB6" s="74"/>
      <c r="AC6" s="74">
        <f>TRUNC(D6*K6*0.0000001,1)</f>
        <v>3674.3</v>
      </c>
      <c r="AD6" s="20" t="s">
        <v>247</v>
      </c>
    </row>
    <row r="7" spans="2:30" ht="22.35" customHeight="1" x14ac:dyDescent="0.2">
      <c r="B7" s="22" t="s">
        <v>249</v>
      </c>
      <c r="C7" s="21" t="s">
        <v>250</v>
      </c>
      <c r="D7" s="196">
        <v>5</v>
      </c>
      <c r="E7" s="195"/>
      <c r="F7" s="195"/>
      <c r="G7" s="195"/>
      <c r="H7" s="72" t="s">
        <v>251</v>
      </c>
      <c r="I7" s="72" t="s">
        <v>169</v>
      </c>
      <c r="J7" s="195">
        <f>자재단가!R5</f>
        <v>1844</v>
      </c>
      <c r="K7" s="195"/>
      <c r="L7" s="195"/>
      <c r="M7" s="195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44">
        <f t="shared" si="0"/>
        <v>9220</v>
      </c>
      <c r="AA7" s="74"/>
      <c r="AB7" s="74">
        <f>TRUNC(D7*J7,1)</f>
        <v>9220</v>
      </c>
      <c r="AC7" s="74"/>
      <c r="AD7" s="20" t="s">
        <v>9</v>
      </c>
    </row>
    <row r="8" spans="2:30" ht="22.35" customHeight="1" x14ac:dyDescent="0.2">
      <c r="B8" s="22" t="s">
        <v>252</v>
      </c>
      <c r="C8" s="21" t="s">
        <v>253</v>
      </c>
      <c r="D8" s="196">
        <v>16</v>
      </c>
      <c r="E8" s="195"/>
      <c r="F8" s="195"/>
      <c r="G8" s="195"/>
      <c r="H8" s="72" t="s">
        <v>112</v>
      </c>
      <c r="I8" s="72" t="s">
        <v>169</v>
      </c>
      <c r="J8" s="195">
        <f>AB7</f>
        <v>9220</v>
      </c>
      <c r="K8" s="195"/>
      <c r="L8" s="195"/>
      <c r="M8" s="195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44">
        <f t="shared" si="0"/>
        <v>1475.2</v>
      </c>
      <c r="AA8" s="74"/>
      <c r="AB8" s="74">
        <f>TRUNC(D8/100*J8,1)</f>
        <v>1475.2</v>
      </c>
      <c r="AC8" s="74"/>
      <c r="AD8" s="20" t="s">
        <v>9</v>
      </c>
    </row>
    <row r="9" spans="2:30" ht="22.35" customHeight="1" x14ac:dyDescent="0.2">
      <c r="B9" s="22" t="s">
        <v>254</v>
      </c>
      <c r="C9" s="21" t="s">
        <v>9</v>
      </c>
      <c r="D9" s="197">
        <v>1</v>
      </c>
      <c r="E9" s="195"/>
      <c r="F9" s="195"/>
      <c r="G9" s="72" t="s">
        <v>174</v>
      </c>
      <c r="H9" s="72" t="s">
        <v>169</v>
      </c>
      <c r="I9" s="195">
        <f>노임단가!F9</f>
        <v>283297</v>
      </c>
      <c r="J9" s="195"/>
      <c r="K9" s="195"/>
      <c r="L9" s="195"/>
      <c r="M9" s="72" t="s">
        <v>169</v>
      </c>
      <c r="N9" s="195" t="s">
        <v>255</v>
      </c>
      <c r="O9" s="195"/>
      <c r="P9" s="195"/>
      <c r="Q9" s="195"/>
      <c r="R9" s="195"/>
      <c r="S9" s="195"/>
      <c r="T9" s="195"/>
      <c r="U9" s="195"/>
      <c r="V9" s="195"/>
      <c r="W9" s="72"/>
      <c r="X9" s="72"/>
      <c r="Y9" s="72"/>
      <c r="Z9" s="44">
        <f t="shared" si="0"/>
        <v>59020.208333333328</v>
      </c>
      <c r="AA9" s="74">
        <f>D9*I9*1/8*16/12*25/20</f>
        <v>59020.208333333328</v>
      </c>
      <c r="AB9" s="74"/>
      <c r="AC9" s="74"/>
      <c r="AD9" s="20" t="s">
        <v>9</v>
      </c>
    </row>
    <row r="10" spans="2:30" ht="22.35" customHeight="1" x14ac:dyDescent="0.2">
      <c r="B10" s="45" t="s">
        <v>9</v>
      </c>
      <c r="C10" s="46" t="s">
        <v>9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48"/>
      <c r="AA10" s="27"/>
      <c r="AB10" s="27"/>
      <c r="AC10" s="27"/>
      <c r="AD10" s="29" t="s">
        <v>9</v>
      </c>
    </row>
    <row r="11" spans="2:30" x14ac:dyDescent="0.2"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</row>
  </sheetData>
  <mergeCells count="17">
    <mergeCell ref="D8:G8"/>
    <mergeCell ref="J8:M8"/>
    <mergeCell ref="D9:F9"/>
    <mergeCell ref="I9:L9"/>
    <mergeCell ref="N9:V9"/>
    <mergeCell ref="D6:H6"/>
    <mergeCell ref="I6:J6"/>
    <mergeCell ref="K6:M6"/>
    <mergeCell ref="O6:Q6"/>
    <mergeCell ref="D7:G7"/>
    <mergeCell ref="J7:M7"/>
    <mergeCell ref="B1:AD2"/>
    <mergeCell ref="D3:Y3"/>
    <mergeCell ref="D5:H5"/>
    <mergeCell ref="I5:J5"/>
    <mergeCell ref="K5:M5"/>
    <mergeCell ref="O5:Q5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FBFB-4D51-47B4-B12A-B2EA83DFF6FA}">
  <dimension ref="B1:N31"/>
  <sheetViews>
    <sheetView view="pageBreakPreview" zoomScale="130" zoomScaleNormal="100" zoomScaleSheetLayoutView="130" workbookViewId="0">
      <selection activeCell="H48" sqref="H48"/>
    </sheetView>
  </sheetViews>
  <sheetFormatPr defaultRowHeight="12.75" x14ac:dyDescent="0.2"/>
  <cols>
    <col min="1" max="1" width="0.5546875" style="5" customWidth="1"/>
    <col min="2" max="2" width="1.6640625" style="5" customWidth="1"/>
    <col min="3" max="3" width="8.109375" style="5" customWidth="1"/>
    <col min="4" max="5" width="19.44140625" style="5" customWidth="1"/>
    <col min="6" max="6" width="1.6640625" style="5" customWidth="1"/>
    <col min="7" max="7" width="3.21875" style="5" customWidth="1"/>
    <col min="8" max="8" width="12.88671875" style="5" customWidth="1"/>
    <col min="9" max="9" width="9.6640625" style="5" customWidth="1"/>
    <col min="10" max="10" width="4.88671875" style="5" customWidth="1"/>
    <col min="11" max="11" width="12.88671875" style="5" customWidth="1"/>
    <col min="12" max="12" width="1.6640625" style="5" customWidth="1"/>
    <col min="13" max="256" width="8.88671875" style="5"/>
    <col min="257" max="257" width="0.5546875" style="5" customWidth="1"/>
    <col min="258" max="258" width="1.6640625" style="5" customWidth="1"/>
    <col min="259" max="259" width="8.109375" style="5" customWidth="1"/>
    <col min="260" max="261" width="19.44140625" style="5" customWidth="1"/>
    <col min="262" max="262" width="1.6640625" style="5" customWidth="1"/>
    <col min="263" max="263" width="3.21875" style="5" customWidth="1"/>
    <col min="264" max="264" width="12.88671875" style="5" customWidth="1"/>
    <col min="265" max="265" width="9.6640625" style="5" customWidth="1"/>
    <col min="266" max="266" width="4.88671875" style="5" customWidth="1"/>
    <col min="267" max="267" width="12.88671875" style="5" customWidth="1"/>
    <col min="268" max="268" width="1.6640625" style="5" customWidth="1"/>
    <col min="269" max="512" width="8.88671875" style="5"/>
    <col min="513" max="513" width="0.5546875" style="5" customWidth="1"/>
    <col min="514" max="514" width="1.6640625" style="5" customWidth="1"/>
    <col min="515" max="515" width="8.109375" style="5" customWidth="1"/>
    <col min="516" max="517" width="19.44140625" style="5" customWidth="1"/>
    <col min="518" max="518" width="1.6640625" style="5" customWidth="1"/>
    <col min="519" max="519" width="3.21875" style="5" customWidth="1"/>
    <col min="520" max="520" width="12.88671875" style="5" customWidth="1"/>
    <col min="521" max="521" width="9.6640625" style="5" customWidth="1"/>
    <col min="522" max="522" width="4.88671875" style="5" customWidth="1"/>
    <col min="523" max="523" width="12.88671875" style="5" customWidth="1"/>
    <col min="524" max="524" width="1.6640625" style="5" customWidth="1"/>
    <col min="525" max="768" width="8.88671875" style="5"/>
    <col min="769" max="769" width="0.5546875" style="5" customWidth="1"/>
    <col min="770" max="770" width="1.6640625" style="5" customWidth="1"/>
    <col min="771" max="771" width="8.109375" style="5" customWidth="1"/>
    <col min="772" max="773" width="19.44140625" style="5" customWidth="1"/>
    <col min="774" max="774" width="1.6640625" style="5" customWidth="1"/>
    <col min="775" max="775" width="3.21875" style="5" customWidth="1"/>
    <col min="776" max="776" width="12.88671875" style="5" customWidth="1"/>
    <col min="777" max="777" width="9.6640625" style="5" customWidth="1"/>
    <col min="778" max="778" width="4.88671875" style="5" customWidth="1"/>
    <col min="779" max="779" width="12.88671875" style="5" customWidth="1"/>
    <col min="780" max="780" width="1.6640625" style="5" customWidth="1"/>
    <col min="781" max="1024" width="8.88671875" style="5"/>
    <col min="1025" max="1025" width="0.5546875" style="5" customWidth="1"/>
    <col min="1026" max="1026" width="1.6640625" style="5" customWidth="1"/>
    <col min="1027" max="1027" width="8.109375" style="5" customWidth="1"/>
    <col min="1028" max="1029" width="19.44140625" style="5" customWidth="1"/>
    <col min="1030" max="1030" width="1.6640625" style="5" customWidth="1"/>
    <col min="1031" max="1031" width="3.21875" style="5" customWidth="1"/>
    <col min="1032" max="1032" width="12.88671875" style="5" customWidth="1"/>
    <col min="1033" max="1033" width="9.6640625" style="5" customWidth="1"/>
    <col min="1034" max="1034" width="4.88671875" style="5" customWidth="1"/>
    <col min="1035" max="1035" width="12.88671875" style="5" customWidth="1"/>
    <col min="1036" max="1036" width="1.6640625" style="5" customWidth="1"/>
    <col min="1037" max="1280" width="8.88671875" style="5"/>
    <col min="1281" max="1281" width="0.5546875" style="5" customWidth="1"/>
    <col min="1282" max="1282" width="1.6640625" style="5" customWidth="1"/>
    <col min="1283" max="1283" width="8.109375" style="5" customWidth="1"/>
    <col min="1284" max="1285" width="19.44140625" style="5" customWidth="1"/>
    <col min="1286" max="1286" width="1.6640625" style="5" customWidth="1"/>
    <col min="1287" max="1287" width="3.21875" style="5" customWidth="1"/>
    <col min="1288" max="1288" width="12.88671875" style="5" customWidth="1"/>
    <col min="1289" max="1289" width="9.6640625" style="5" customWidth="1"/>
    <col min="1290" max="1290" width="4.88671875" style="5" customWidth="1"/>
    <col min="1291" max="1291" width="12.88671875" style="5" customWidth="1"/>
    <col min="1292" max="1292" width="1.6640625" style="5" customWidth="1"/>
    <col min="1293" max="1536" width="8.88671875" style="5"/>
    <col min="1537" max="1537" width="0.5546875" style="5" customWidth="1"/>
    <col min="1538" max="1538" width="1.6640625" style="5" customWidth="1"/>
    <col min="1539" max="1539" width="8.109375" style="5" customWidth="1"/>
    <col min="1540" max="1541" width="19.44140625" style="5" customWidth="1"/>
    <col min="1542" max="1542" width="1.6640625" style="5" customWidth="1"/>
    <col min="1543" max="1543" width="3.21875" style="5" customWidth="1"/>
    <col min="1544" max="1544" width="12.88671875" style="5" customWidth="1"/>
    <col min="1545" max="1545" width="9.6640625" style="5" customWidth="1"/>
    <col min="1546" max="1546" width="4.88671875" style="5" customWidth="1"/>
    <col min="1547" max="1547" width="12.88671875" style="5" customWidth="1"/>
    <col min="1548" max="1548" width="1.6640625" style="5" customWidth="1"/>
    <col min="1549" max="1792" width="8.88671875" style="5"/>
    <col min="1793" max="1793" width="0.5546875" style="5" customWidth="1"/>
    <col min="1794" max="1794" width="1.6640625" style="5" customWidth="1"/>
    <col min="1795" max="1795" width="8.109375" style="5" customWidth="1"/>
    <col min="1796" max="1797" width="19.44140625" style="5" customWidth="1"/>
    <col min="1798" max="1798" width="1.6640625" style="5" customWidth="1"/>
    <col min="1799" max="1799" width="3.21875" style="5" customWidth="1"/>
    <col min="1800" max="1800" width="12.88671875" style="5" customWidth="1"/>
    <col min="1801" max="1801" width="9.6640625" style="5" customWidth="1"/>
    <col min="1802" max="1802" width="4.88671875" style="5" customWidth="1"/>
    <col min="1803" max="1803" width="12.88671875" style="5" customWidth="1"/>
    <col min="1804" max="1804" width="1.6640625" style="5" customWidth="1"/>
    <col min="1805" max="2048" width="8.88671875" style="5"/>
    <col min="2049" max="2049" width="0.5546875" style="5" customWidth="1"/>
    <col min="2050" max="2050" width="1.6640625" style="5" customWidth="1"/>
    <col min="2051" max="2051" width="8.109375" style="5" customWidth="1"/>
    <col min="2052" max="2053" width="19.44140625" style="5" customWidth="1"/>
    <col min="2054" max="2054" width="1.6640625" style="5" customWidth="1"/>
    <col min="2055" max="2055" width="3.21875" style="5" customWidth="1"/>
    <col min="2056" max="2056" width="12.88671875" style="5" customWidth="1"/>
    <col min="2057" max="2057" width="9.6640625" style="5" customWidth="1"/>
    <col min="2058" max="2058" width="4.88671875" style="5" customWidth="1"/>
    <col min="2059" max="2059" width="12.88671875" style="5" customWidth="1"/>
    <col min="2060" max="2060" width="1.6640625" style="5" customWidth="1"/>
    <col min="2061" max="2304" width="8.88671875" style="5"/>
    <col min="2305" max="2305" width="0.5546875" style="5" customWidth="1"/>
    <col min="2306" max="2306" width="1.6640625" style="5" customWidth="1"/>
    <col min="2307" max="2307" width="8.109375" style="5" customWidth="1"/>
    <col min="2308" max="2309" width="19.44140625" style="5" customWidth="1"/>
    <col min="2310" max="2310" width="1.6640625" style="5" customWidth="1"/>
    <col min="2311" max="2311" width="3.21875" style="5" customWidth="1"/>
    <col min="2312" max="2312" width="12.88671875" style="5" customWidth="1"/>
    <col min="2313" max="2313" width="9.6640625" style="5" customWidth="1"/>
    <col min="2314" max="2314" width="4.88671875" style="5" customWidth="1"/>
    <col min="2315" max="2315" width="12.88671875" style="5" customWidth="1"/>
    <col min="2316" max="2316" width="1.6640625" style="5" customWidth="1"/>
    <col min="2317" max="2560" width="8.88671875" style="5"/>
    <col min="2561" max="2561" width="0.5546875" style="5" customWidth="1"/>
    <col min="2562" max="2562" width="1.6640625" style="5" customWidth="1"/>
    <col min="2563" max="2563" width="8.109375" style="5" customWidth="1"/>
    <col min="2564" max="2565" width="19.44140625" style="5" customWidth="1"/>
    <col min="2566" max="2566" width="1.6640625" style="5" customWidth="1"/>
    <col min="2567" max="2567" width="3.21875" style="5" customWidth="1"/>
    <col min="2568" max="2568" width="12.88671875" style="5" customWidth="1"/>
    <col min="2569" max="2569" width="9.6640625" style="5" customWidth="1"/>
    <col min="2570" max="2570" width="4.88671875" style="5" customWidth="1"/>
    <col min="2571" max="2571" width="12.88671875" style="5" customWidth="1"/>
    <col min="2572" max="2572" width="1.6640625" style="5" customWidth="1"/>
    <col min="2573" max="2816" width="8.88671875" style="5"/>
    <col min="2817" max="2817" width="0.5546875" style="5" customWidth="1"/>
    <col min="2818" max="2818" width="1.6640625" style="5" customWidth="1"/>
    <col min="2819" max="2819" width="8.109375" style="5" customWidth="1"/>
    <col min="2820" max="2821" width="19.44140625" style="5" customWidth="1"/>
    <col min="2822" max="2822" width="1.6640625" style="5" customWidth="1"/>
    <col min="2823" max="2823" width="3.21875" style="5" customWidth="1"/>
    <col min="2824" max="2824" width="12.88671875" style="5" customWidth="1"/>
    <col min="2825" max="2825" width="9.6640625" style="5" customWidth="1"/>
    <col min="2826" max="2826" width="4.88671875" style="5" customWidth="1"/>
    <col min="2827" max="2827" width="12.88671875" style="5" customWidth="1"/>
    <col min="2828" max="2828" width="1.6640625" style="5" customWidth="1"/>
    <col min="2829" max="3072" width="8.88671875" style="5"/>
    <col min="3073" max="3073" width="0.5546875" style="5" customWidth="1"/>
    <col min="3074" max="3074" width="1.6640625" style="5" customWidth="1"/>
    <col min="3075" max="3075" width="8.109375" style="5" customWidth="1"/>
    <col min="3076" max="3077" width="19.44140625" style="5" customWidth="1"/>
    <col min="3078" max="3078" width="1.6640625" style="5" customWidth="1"/>
    <col min="3079" max="3079" width="3.21875" style="5" customWidth="1"/>
    <col min="3080" max="3080" width="12.88671875" style="5" customWidth="1"/>
    <col min="3081" max="3081" width="9.6640625" style="5" customWidth="1"/>
    <col min="3082" max="3082" width="4.88671875" style="5" customWidth="1"/>
    <col min="3083" max="3083" width="12.88671875" style="5" customWidth="1"/>
    <col min="3084" max="3084" width="1.6640625" style="5" customWidth="1"/>
    <col min="3085" max="3328" width="8.88671875" style="5"/>
    <col min="3329" max="3329" width="0.5546875" style="5" customWidth="1"/>
    <col min="3330" max="3330" width="1.6640625" style="5" customWidth="1"/>
    <col min="3331" max="3331" width="8.109375" style="5" customWidth="1"/>
    <col min="3332" max="3333" width="19.44140625" style="5" customWidth="1"/>
    <col min="3334" max="3334" width="1.6640625" style="5" customWidth="1"/>
    <col min="3335" max="3335" width="3.21875" style="5" customWidth="1"/>
    <col min="3336" max="3336" width="12.88671875" style="5" customWidth="1"/>
    <col min="3337" max="3337" width="9.6640625" style="5" customWidth="1"/>
    <col min="3338" max="3338" width="4.88671875" style="5" customWidth="1"/>
    <col min="3339" max="3339" width="12.88671875" style="5" customWidth="1"/>
    <col min="3340" max="3340" width="1.6640625" style="5" customWidth="1"/>
    <col min="3341" max="3584" width="8.88671875" style="5"/>
    <col min="3585" max="3585" width="0.5546875" style="5" customWidth="1"/>
    <col min="3586" max="3586" width="1.6640625" style="5" customWidth="1"/>
    <col min="3587" max="3587" width="8.109375" style="5" customWidth="1"/>
    <col min="3588" max="3589" width="19.44140625" style="5" customWidth="1"/>
    <col min="3590" max="3590" width="1.6640625" style="5" customWidth="1"/>
    <col min="3591" max="3591" width="3.21875" style="5" customWidth="1"/>
    <col min="3592" max="3592" width="12.88671875" style="5" customWidth="1"/>
    <col min="3593" max="3593" width="9.6640625" style="5" customWidth="1"/>
    <col min="3594" max="3594" width="4.88671875" style="5" customWidth="1"/>
    <col min="3595" max="3595" width="12.88671875" style="5" customWidth="1"/>
    <col min="3596" max="3596" width="1.6640625" style="5" customWidth="1"/>
    <col min="3597" max="3840" width="8.88671875" style="5"/>
    <col min="3841" max="3841" width="0.5546875" style="5" customWidth="1"/>
    <col min="3842" max="3842" width="1.6640625" style="5" customWidth="1"/>
    <col min="3843" max="3843" width="8.109375" style="5" customWidth="1"/>
    <col min="3844" max="3845" width="19.44140625" style="5" customWidth="1"/>
    <col min="3846" max="3846" width="1.6640625" style="5" customWidth="1"/>
    <col min="3847" max="3847" width="3.21875" style="5" customWidth="1"/>
    <col min="3848" max="3848" width="12.88671875" style="5" customWidth="1"/>
    <col min="3849" max="3849" width="9.6640625" style="5" customWidth="1"/>
    <col min="3850" max="3850" width="4.88671875" style="5" customWidth="1"/>
    <col min="3851" max="3851" width="12.88671875" style="5" customWidth="1"/>
    <col min="3852" max="3852" width="1.6640625" style="5" customWidth="1"/>
    <col min="3853" max="4096" width="8.88671875" style="5"/>
    <col min="4097" max="4097" width="0.5546875" style="5" customWidth="1"/>
    <col min="4098" max="4098" width="1.6640625" style="5" customWidth="1"/>
    <col min="4099" max="4099" width="8.109375" style="5" customWidth="1"/>
    <col min="4100" max="4101" width="19.44140625" style="5" customWidth="1"/>
    <col min="4102" max="4102" width="1.6640625" style="5" customWidth="1"/>
    <col min="4103" max="4103" width="3.21875" style="5" customWidth="1"/>
    <col min="4104" max="4104" width="12.88671875" style="5" customWidth="1"/>
    <col min="4105" max="4105" width="9.6640625" style="5" customWidth="1"/>
    <col min="4106" max="4106" width="4.88671875" style="5" customWidth="1"/>
    <col min="4107" max="4107" width="12.88671875" style="5" customWidth="1"/>
    <col min="4108" max="4108" width="1.6640625" style="5" customWidth="1"/>
    <col min="4109" max="4352" width="8.88671875" style="5"/>
    <col min="4353" max="4353" width="0.5546875" style="5" customWidth="1"/>
    <col min="4354" max="4354" width="1.6640625" style="5" customWidth="1"/>
    <col min="4355" max="4355" width="8.109375" style="5" customWidth="1"/>
    <col min="4356" max="4357" width="19.44140625" style="5" customWidth="1"/>
    <col min="4358" max="4358" width="1.6640625" style="5" customWidth="1"/>
    <col min="4359" max="4359" width="3.21875" style="5" customWidth="1"/>
    <col min="4360" max="4360" width="12.88671875" style="5" customWidth="1"/>
    <col min="4361" max="4361" width="9.6640625" style="5" customWidth="1"/>
    <col min="4362" max="4362" width="4.88671875" style="5" customWidth="1"/>
    <col min="4363" max="4363" width="12.88671875" style="5" customWidth="1"/>
    <col min="4364" max="4364" width="1.6640625" style="5" customWidth="1"/>
    <col min="4365" max="4608" width="8.88671875" style="5"/>
    <col min="4609" max="4609" width="0.5546875" style="5" customWidth="1"/>
    <col min="4610" max="4610" width="1.6640625" style="5" customWidth="1"/>
    <col min="4611" max="4611" width="8.109375" style="5" customWidth="1"/>
    <col min="4612" max="4613" width="19.44140625" style="5" customWidth="1"/>
    <col min="4614" max="4614" width="1.6640625" style="5" customWidth="1"/>
    <col min="4615" max="4615" width="3.21875" style="5" customWidth="1"/>
    <col min="4616" max="4616" width="12.88671875" style="5" customWidth="1"/>
    <col min="4617" max="4617" width="9.6640625" style="5" customWidth="1"/>
    <col min="4618" max="4618" width="4.88671875" style="5" customWidth="1"/>
    <col min="4619" max="4619" width="12.88671875" style="5" customWidth="1"/>
    <col min="4620" max="4620" width="1.6640625" style="5" customWidth="1"/>
    <col min="4621" max="4864" width="8.88671875" style="5"/>
    <col min="4865" max="4865" width="0.5546875" style="5" customWidth="1"/>
    <col min="4866" max="4866" width="1.6640625" style="5" customWidth="1"/>
    <col min="4867" max="4867" width="8.109375" style="5" customWidth="1"/>
    <col min="4868" max="4869" width="19.44140625" style="5" customWidth="1"/>
    <col min="4870" max="4870" width="1.6640625" style="5" customWidth="1"/>
    <col min="4871" max="4871" width="3.21875" style="5" customWidth="1"/>
    <col min="4872" max="4872" width="12.88671875" style="5" customWidth="1"/>
    <col min="4873" max="4873" width="9.6640625" style="5" customWidth="1"/>
    <col min="4874" max="4874" width="4.88671875" style="5" customWidth="1"/>
    <col min="4875" max="4875" width="12.88671875" style="5" customWidth="1"/>
    <col min="4876" max="4876" width="1.6640625" style="5" customWidth="1"/>
    <col min="4877" max="5120" width="8.88671875" style="5"/>
    <col min="5121" max="5121" width="0.5546875" style="5" customWidth="1"/>
    <col min="5122" max="5122" width="1.6640625" style="5" customWidth="1"/>
    <col min="5123" max="5123" width="8.109375" style="5" customWidth="1"/>
    <col min="5124" max="5125" width="19.44140625" style="5" customWidth="1"/>
    <col min="5126" max="5126" width="1.6640625" style="5" customWidth="1"/>
    <col min="5127" max="5127" width="3.21875" style="5" customWidth="1"/>
    <col min="5128" max="5128" width="12.88671875" style="5" customWidth="1"/>
    <col min="5129" max="5129" width="9.6640625" style="5" customWidth="1"/>
    <col min="5130" max="5130" width="4.88671875" style="5" customWidth="1"/>
    <col min="5131" max="5131" width="12.88671875" style="5" customWidth="1"/>
    <col min="5132" max="5132" width="1.6640625" style="5" customWidth="1"/>
    <col min="5133" max="5376" width="8.88671875" style="5"/>
    <col min="5377" max="5377" width="0.5546875" style="5" customWidth="1"/>
    <col min="5378" max="5378" width="1.6640625" style="5" customWidth="1"/>
    <col min="5379" max="5379" width="8.109375" style="5" customWidth="1"/>
    <col min="5380" max="5381" width="19.44140625" style="5" customWidth="1"/>
    <col min="5382" max="5382" width="1.6640625" style="5" customWidth="1"/>
    <col min="5383" max="5383" width="3.21875" style="5" customWidth="1"/>
    <col min="5384" max="5384" width="12.88671875" style="5" customWidth="1"/>
    <col min="5385" max="5385" width="9.6640625" style="5" customWidth="1"/>
    <col min="5386" max="5386" width="4.88671875" style="5" customWidth="1"/>
    <col min="5387" max="5387" width="12.88671875" style="5" customWidth="1"/>
    <col min="5388" max="5388" width="1.6640625" style="5" customWidth="1"/>
    <col min="5389" max="5632" width="8.88671875" style="5"/>
    <col min="5633" max="5633" width="0.5546875" style="5" customWidth="1"/>
    <col min="5634" max="5634" width="1.6640625" style="5" customWidth="1"/>
    <col min="5635" max="5635" width="8.109375" style="5" customWidth="1"/>
    <col min="5636" max="5637" width="19.44140625" style="5" customWidth="1"/>
    <col min="5638" max="5638" width="1.6640625" style="5" customWidth="1"/>
    <col min="5639" max="5639" width="3.21875" style="5" customWidth="1"/>
    <col min="5640" max="5640" width="12.88671875" style="5" customWidth="1"/>
    <col min="5641" max="5641" width="9.6640625" style="5" customWidth="1"/>
    <col min="5642" max="5642" width="4.88671875" style="5" customWidth="1"/>
    <col min="5643" max="5643" width="12.88671875" style="5" customWidth="1"/>
    <col min="5644" max="5644" width="1.6640625" style="5" customWidth="1"/>
    <col min="5645" max="5888" width="8.88671875" style="5"/>
    <col min="5889" max="5889" width="0.5546875" style="5" customWidth="1"/>
    <col min="5890" max="5890" width="1.6640625" style="5" customWidth="1"/>
    <col min="5891" max="5891" width="8.109375" style="5" customWidth="1"/>
    <col min="5892" max="5893" width="19.44140625" style="5" customWidth="1"/>
    <col min="5894" max="5894" width="1.6640625" style="5" customWidth="1"/>
    <col min="5895" max="5895" width="3.21875" style="5" customWidth="1"/>
    <col min="5896" max="5896" width="12.88671875" style="5" customWidth="1"/>
    <col min="5897" max="5897" width="9.6640625" style="5" customWidth="1"/>
    <col min="5898" max="5898" width="4.88671875" style="5" customWidth="1"/>
    <col min="5899" max="5899" width="12.88671875" style="5" customWidth="1"/>
    <col min="5900" max="5900" width="1.6640625" style="5" customWidth="1"/>
    <col min="5901" max="6144" width="8.88671875" style="5"/>
    <col min="6145" max="6145" width="0.5546875" style="5" customWidth="1"/>
    <col min="6146" max="6146" width="1.6640625" style="5" customWidth="1"/>
    <col min="6147" max="6147" width="8.109375" style="5" customWidth="1"/>
    <col min="6148" max="6149" width="19.44140625" style="5" customWidth="1"/>
    <col min="6150" max="6150" width="1.6640625" style="5" customWidth="1"/>
    <col min="6151" max="6151" width="3.21875" style="5" customWidth="1"/>
    <col min="6152" max="6152" width="12.88671875" style="5" customWidth="1"/>
    <col min="6153" max="6153" width="9.6640625" style="5" customWidth="1"/>
    <col min="6154" max="6154" width="4.88671875" style="5" customWidth="1"/>
    <col min="6155" max="6155" width="12.88671875" style="5" customWidth="1"/>
    <col min="6156" max="6156" width="1.6640625" style="5" customWidth="1"/>
    <col min="6157" max="6400" width="8.88671875" style="5"/>
    <col min="6401" max="6401" width="0.5546875" style="5" customWidth="1"/>
    <col min="6402" max="6402" width="1.6640625" style="5" customWidth="1"/>
    <col min="6403" max="6403" width="8.109375" style="5" customWidth="1"/>
    <col min="6404" max="6405" width="19.44140625" style="5" customWidth="1"/>
    <col min="6406" max="6406" width="1.6640625" style="5" customWidth="1"/>
    <col min="6407" max="6407" width="3.21875" style="5" customWidth="1"/>
    <col min="6408" max="6408" width="12.88671875" style="5" customWidth="1"/>
    <col min="6409" max="6409" width="9.6640625" style="5" customWidth="1"/>
    <col min="6410" max="6410" width="4.88671875" style="5" customWidth="1"/>
    <col min="6411" max="6411" width="12.88671875" style="5" customWidth="1"/>
    <col min="6412" max="6412" width="1.6640625" style="5" customWidth="1"/>
    <col min="6413" max="6656" width="8.88671875" style="5"/>
    <col min="6657" max="6657" width="0.5546875" style="5" customWidth="1"/>
    <col min="6658" max="6658" width="1.6640625" style="5" customWidth="1"/>
    <col min="6659" max="6659" width="8.109375" style="5" customWidth="1"/>
    <col min="6660" max="6661" width="19.44140625" style="5" customWidth="1"/>
    <col min="6662" max="6662" width="1.6640625" style="5" customWidth="1"/>
    <col min="6663" max="6663" width="3.21875" style="5" customWidth="1"/>
    <col min="6664" max="6664" width="12.88671875" style="5" customWidth="1"/>
    <col min="6665" max="6665" width="9.6640625" style="5" customWidth="1"/>
    <col min="6666" max="6666" width="4.88671875" style="5" customWidth="1"/>
    <col min="6667" max="6667" width="12.88671875" style="5" customWidth="1"/>
    <col min="6668" max="6668" width="1.6640625" style="5" customWidth="1"/>
    <col min="6669" max="6912" width="8.88671875" style="5"/>
    <col min="6913" max="6913" width="0.5546875" style="5" customWidth="1"/>
    <col min="6914" max="6914" width="1.6640625" style="5" customWidth="1"/>
    <col min="6915" max="6915" width="8.109375" style="5" customWidth="1"/>
    <col min="6916" max="6917" width="19.44140625" style="5" customWidth="1"/>
    <col min="6918" max="6918" width="1.6640625" style="5" customWidth="1"/>
    <col min="6919" max="6919" width="3.21875" style="5" customWidth="1"/>
    <col min="6920" max="6920" width="12.88671875" style="5" customWidth="1"/>
    <col min="6921" max="6921" width="9.6640625" style="5" customWidth="1"/>
    <col min="6922" max="6922" width="4.88671875" style="5" customWidth="1"/>
    <col min="6923" max="6923" width="12.88671875" style="5" customWidth="1"/>
    <col min="6924" max="6924" width="1.6640625" style="5" customWidth="1"/>
    <col min="6925" max="7168" width="8.88671875" style="5"/>
    <col min="7169" max="7169" width="0.5546875" style="5" customWidth="1"/>
    <col min="7170" max="7170" width="1.6640625" style="5" customWidth="1"/>
    <col min="7171" max="7171" width="8.109375" style="5" customWidth="1"/>
    <col min="7172" max="7173" width="19.44140625" style="5" customWidth="1"/>
    <col min="7174" max="7174" width="1.6640625" style="5" customWidth="1"/>
    <col min="7175" max="7175" width="3.21875" style="5" customWidth="1"/>
    <col min="7176" max="7176" width="12.88671875" style="5" customWidth="1"/>
    <col min="7177" max="7177" width="9.6640625" style="5" customWidth="1"/>
    <col min="7178" max="7178" width="4.88671875" style="5" customWidth="1"/>
    <col min="7179" max="7179" width="12.88671875" style="5" customWidth="1"/>
    <col min="7180" max="7180" width="1.6640625" style="5" customWidth="1"/>
    <col min="7181" max="7424" width="8.88671875" style="5"/>
    <col min="7425" max="7425" width="0.5546875" style="5" customWidth="1"/>
    <col min="7426" max="7426" width="1.6640625" style="5" customWidth="1"/>
    <col min="7427" max="7427" width="8.109375" style="5" customWidth="1"/>
    <col min="7428" max="7429" width="19.44140625" style="5" customWidth="1"/>
    <col min="7430" max="7430" width="1.6640625" style="5" customWidth="1"/>
    <col min="7431" max="7431" width="3.21875" style="5" customWidth="1"/>
    <col min="7432" max="7432" width="12.88671875" style="5" customWidth="1"/>
    <col min="7433" max="7433" width="9.6640625" style="5" customWidth="1"/>
    <col min="7434" max="7434" width="4.88671875" style="5" customWidth="1"/>
    <col min="7435" max="7435" width="12.88671875" style="5" customWidth="1"/>
    <col min="7436" max="7436" width="1.6640625" style="5" customWidth="1"/>
    <col min="7437" max="7680" width="8.88671875" style="5"/>
    <col min="7681" max="7681" width="0.5546875" style="5" customWidth="1"/>
    <col min="7682" max="7682" width="1.6640625" style="5" customWidth="1"/>
    <col min="7683" max="7683" width="8.109375" style="5" customWidth="1"/>
    <col min="7684" max="7685" width="19.44140625" style="5" customWidth="1"/>
    <col min="7686" max="7686" width="1.6640625" style="5" customWidth="1"/>
    <col min="7687" max="7687" width="3.21875" style="5" customWidth="1"/>
    <col min="7688" max="7688" width="12.88671875" style="5" customWidth="1"/>
    <col min="7689" max="7689" width="9.6640625" style="5" customWidth="1"/>
    <col min="7690" max="7690" width="4.88671875" style="5" customWidth="1"/>
    <col min="7691" max="7691" width="12.88671875" style="5" customWidth="1"/>
    <col min="7692" max="7692" width="1.6640625" style="5" customWidth="1"/>
    <col min="7693" max="7936" width="8.88671875" style="5"/>
    <col min="7937" max="7937" width="0.5546875" style="5" customWidth="1"/>
    <col min="7938" max="7938" width="1.6640625" style="5" customWidth="1"/>
    <col min="7939" max="7939" width="8.109375" style="5" customWidth="1"/>
    <col min="7940" max="7941" width="19.44140625" style="5" customWidth="1"/>
    <col min="7942" max="7942" width="1.6640625" style="5" customWidth="1"/>
    <col min="7943" max="7943" width="3.21875" style="5" customWidth="1"/>
    <col min="7944" max="7944" width="12.88671875" style="5" customWidth="1"/>
    <col min="7945" max="7945" width="9.6640625" style="5" customWidth="1"/>
    <col min="7946" max="7946" width="4.88671875" style="5" customWidth="1"/>
    <col min="7947" max="7947" width="12.88671875" style="5" customWidth="1"/>
    <col min="7948" max="7948" width="1.6640625" style="5" customWidth="1"/>
    <col min="7949" max="8192" width="8.88671875" style="5"/>
    <col min="8193" max="8193" width="0.5546875" style="5" customWidth="1"/>
    <col min="8194" max="8194" width="1.6640625" style="5" customWidth="1"/>
    <col min="8195" max="8195" width="8.109375" style="5" customWidth="1"/>
    <col min="8196" max="8197" width="19.44140625" style="5" customWidth="1"/>
    <col min="8198" max="8198" width="1.6640625" style="5" customWidth="1"/>
    <col min="8199" max="8199" width="3.21875" style="5" customWidth="1"/>
    <col min="8200" max="8200" width="12.88671875" style="5" customWidth="1"/>
    <col min="8201" max="8201" width="9.6640625" style="5" customWidth="1"/>
    <col min="8202" max="8202" width="4.88671875" style="5" customWidth="1"/>
    <col min="8203" max="8203" width="12.88671875" style="5" customWidth="1"/>
    <col min="8204" max="8204" width="1.6640625" style="5" customWidth="1"/>
    <col min="8205" max="8448" width="8.88671875" style="5"/>
    <col min="8449" max="8449" width="0.5546875" style="5" customWidth="1"/>
    <col min="8450" max="8450" width="1.6640625" style="5" customWidth="1"/>
    <col min="8451" max="8451" width="8.109375" style="5" customWidth="1"/>
    <col min="8452" max="8453" width="19.44140625" style="5" customWidth="1"/>
    <col min="8454" max="8454" width="1.6640625" style="5" customWidth="1"/>
    <col min="8455" max="8455" width="3.21875" style="5" customWidth="1"/>
    <col min="8456" max="8456" width="12.88671875" style="5" customWidth="1"/>
    <col min="8457" max="8457" width="9.6640625" style="5" customWidth="1"/>
    <col min="8458" max="8458" width="4.88671875" style="5" customWidth="1"/>
    <col min="8459" max="8459" width="12.88671875" style="5" customWidth="1"/>
    <col min="8460" max="8460" width="1.6640625" style="5" customWidth="1"/>
    <col min="8461" max="8704" width="8.88671875" style="5"/>
    <col min="8705" max="8705" width="0.5546875" style="5" customWidth="1"/>
    <col min="8706" max="8706" width="1.6640625" style="5" customWidth="1"/>
    <col min="8707" max="8707" width="8.109375" style="5" customWidth="1"/>
    <col min="8708" max="8709" width="19.44140625" style="5" customWidth="1"/>
    <col min="8710" max="8710" width="1.6640625" style="5" customWidth="1"/>
    <col min="8711" max="8711" width="3.21875" style="5" customWidth="1"/>
    <col min="8712" max="8712" width="12.88671875" style="5" customWidth="1"/>
    <col min="8713" max="8713" width="9.6640625" style="5" customWidth="1"/>
    <col min="8714" max="8714" width="4.88671875" style="5" customWidth="1"/>
    <col min="8715" max="8715" width="12.88671875" style="5" customWidth="1"/>
    <col min="8716" max="8716" width="1.6640625" style="5" customWidth="1"/>
    <col min="8717" max="8960" width="8.88671875" style="5"/>
    <col min="8961" max="8961" width="0.5546875" style="5" customWidth="1"/>
    <col min="8962" max="8962" width="1.6640625" style="5" customWidth="1"/>
    <col min="8963" max="8963" width="8.109375" style="5" customWidth="1"/>
    <col min="8964" max="8965" width="19.44140625" style="5" customWidth="1"/>
    <col min="8966" max="8966" width="1.6640625" style="5" customWidth="1"/>
    <col min="8967" max="8967" width="3.21875" style="5" customWidth="1"/>
    <col min="8968" max="8968" width="12.88671875" style="5" customWidth="1"/>
    <col min="8969" max="8969" width="9.6640625" style="5" customWidth="1"/>
    <col min="8970" max="8970" width="4.88671875" style="5" customWidth="1"/>
    <col min="8971" max="8971" width="12.88671875" style="5" customWidth="1"/>
    <col min="8972" max="8972" width="1.6640625" style="5" customWidth="1"/>
    <col min="8973" max="9216" width="8.88671875" style="5"/>
    <col min="9217" max="9217" width="0.5546875" style="5" customWidth="1"/>
    <col min="9218" max="9218" width="1.6640625" style="5" customWidth="1"/>
    <col min="9219" max="9219" width="8.109375" style="5" customWidth="1"/>
    <col min="9220" max="9221" width="19.44140625" style="5" customWidth="1"/>
    <col min="9222" max="9222" width="1.6640625" style="5" customWidth="1"/>
    <col min="9223" max="9223" width="3.21875" style="5" customWidth="1"/>
    <col min="9224" max="9224" width="12.88671875" style="5" customWidth="1"/>
    <col min="9225" max="9225" width="9.6640625" style="5" customWidth="1"/>
    <col min="9226" max="9226" width="4.88671875" style="5" customWidth="1"/>
    <col min="9227" max="9227" width="12.88671875" style="5" customWidth="1"/>
    <col min="9228" max="9228" width="1.6640625" style="5" customWidth="1"/>
    <col min="9229" max="9472" width="8.88671875" style="5"/>
    <col min="9473" max="9473" width="0.5546875" style="5" customWidth="1"/>
    <col min="9474" max="9474" width="1.6640625" style="5" customWidth="1"/>
    <col min="9475" max="9475" width="8.109375" style="5" customWidth="1"/>
    <col min="9476" max="9477" width="19.44140625" style="5" customWidth="1"/>
    <col min="9478" max="9478" width="1.6640625" style="5" customWidth="1"/>
    <col min="9479" max="9479" width="3.21875" style="5" customWidth="1"/>
    <col min="9480" max="9480" width="12.88671875" style="5" customWidth="1"/>
    <col min="9481" max="9481" width="9.6640625" style="5" customWidth="1"/>
    <col min="9482" max="9482" width="4.88671875" style="5" customWidth="1"/>
    <col min="9483" max="9483" width="12.88671875" style="5" customWidth="1"/>
    <col min="9484" max="9484" width="1.6640625" style="5" customWidth="1"/>
    <col min="9485" max="9728" width="8.88671875" style="5"/>
    <col min="9729" max="9729" width="0.5546875" style="5" customWidth="1"/>
    <col min="9730" max="9730" width="1.6640625" style="5" customWidth="1"/>
    <col min="9731" max="9731" width="8.109375" style="5" customWidth="1"/>
    <col min="9732" max="9733" width="19.44140625" style="5" customWidth="1"/>
    <col min="9734" max="9734" width="1.6640625" style="5" customWidth="1"/>
    <col min="9735" max="9735" width="3.21875" style="5" customWidth="1"/>
    <col min="9736" max="9736" width="12.88671875" style="5" customWidth="1"/>
    <col min="9737" max="9737" width="9.6640625" style="5" customWidth="1"/>
    <col min="9738" max="9738" width="4.88671875" style="5" customWidth="1"/>
    <col min="9739" max="9739" width="12.88671875" style="5" customWidth="1"/>
    <col min="9740" max="9740" width="1.6640625" style="5" customWidth="1"/>
    <col min="9741" max="9984" width="8.88671875" style="5"/>
    <col min="9985" max="9985" width="0.5546875" style="5" customWidth="1"/>
    <col min="9986" max="9986" width="1.6640625" style="5" customWidth="1"/>
    <col min="9987" max="9987" width="8.109375" style="5" customWidth="1"/>
    <col min="9988" max="9989" width="19.44140625" style="5" customWidth="1"/>
    <col min="9990" max="9990" width="1.6640625" style="5" customWidth="1"/>
    <col min="9991" max="9991" width="3.21875" style="5" customWidth="1"/>
    <col min="9992" max="9992" width="12.88671875" style="5" customWidth="1"/>
    <col min="9993" max="9993" width="9.6640625" style="5" customWidth="1"/>
    <col min="9994" max="9994" width="4.88671875" style="5" customWidth="1"/>
    <col min="9995" max="9995" width="12.88671875" style="5" customWidth="1"/>
    <col min="9996" max="9996" width="1.6640625" style="5" customWidth="1"/>
    <col min="9997" max="10240" width="8.88671875" style="5"/>
    <col min="10241" max="10241" width="0.5546875" style="5" customWidth="1"/>
    <col min="10242" max="10242" width="1.6640625" style="5" customWidth="1"/>
    <col min="10243" max="10243" width="8.109375" style="5" customWidth="1"/>
    <col min="10244" max="10245" width="19.44140625" style="5" customWidth="1"/>
    <col min="10246" max="10246" width="1.6640625" style="5" customWidth="1"/>
    <col min="10247" max="10247" width="3.21875" style="5" customWidth="1"/>
    <col min="10248" max="10248" width="12.88671875" style="5" customWidth="1"/>
    <col min="10249" max="10249" width="9.6640625" style="5" customWidth="1"/>
    <col min="10250" max="10250" width="4.88671875" style="5" customWidth="1"/>
    <col min="10251" max="10251" width="12.88671875" style="5" customWidth="1"/>
    <col min="10252" max="10252" width="1.6640625" style="5" customWidth="1"/>
    <col min="10253" max="10496" width="8.88671875" style="5"/>
    <col min="10497" max="10497" width="0.5546875" style="5" customWidth="1"/>
    <col min="10498" max="10498" width="1.6640625" style="5" customWidth="1"/>
    <col min="10499" max="10499" width="8.109375" style="5" customWidth="1"/>
    <col min="10500" max="10501" width="19.44140625" style="5" customWidth="1"/>
    <col min="10502" max="10502" width="1.6640625" style="5" customWidth="1"/>
    <col min="10503" max="10503" width="3.21875" style="5" customWidth="1"/>
    <col min="10504" max="10504" width="12.88671875" style="5" customWidth="1"/>
    <col min="10505" max="10505" width="9.6640625" style="5" customWidth="1"/>
    <col min="10506" max="10506" width="4.88671875" style="5" customWidth="1"/>
    <col min="10507" max="10507" width="12.88671875" style="5" customWidth="1"/>
    <col min="10508" max="10508" width="1.6640625" style="5" customWidth="1"/>
    <col min="10509" max="10752" width="8.88671875" style="5"/>
    <col min="10753" max="10753" width="0.5546875" style="5" customWidth="1"/>
    <col min="10754" max="10754" width="1.6640625" style="5" customWidth="1"/>
    <col min="10755" max="10755" width="8.109375" style="5" customWidth="1"/>
    <col min="10756" max="10757" width="19.44140625" style="5" customWidth="1"/>
    <col min="10758" max="10758" width="1.6640625" style="5" customWidth="1"/>
    <col min="10759" max="10759" width="3.21875" style="5" customWidth="1"/>
    <col min="10760" max="10760" width="12.88671875" style="5" customWidth="1"/>
    <col min="10761" max="10761" width="9.6640625" style="5" customWidth="1"/>
    <col min="10762" max="10762" width="4.88671875" style="5" customWidth="1"/>
    <col min="10763" max="10763" width="12.88671875" style="5" customWidth="1"/>
    <col min="10764" max="10764" width="1.6640625" style="5" customWidth="1"/>
    <col min="10765" max="11008" width="8.88671875" style="5"/>
    <col min="11009" max="11009" width="0.5546875" style="5" customWidth="1"/>
    <col min="11010" max="11010" width="1.6640625" style="5" customWidth="1"/>
    <col min="11011" max="11011" width="8.109375" style="5" customWidth="1"/>
    <col min="11012" max="11013" width="19.44140625" style="5" customWidth="1"/>
    <col min="11014" max="11014" width="1.6640625" style="5" customWidth="1"/>
    <col min="11015" max="11015" width="3.21875" style="5" customWidth="1"/>
    <col min="11016" max="11016" width="12.88671875" style="5" customWidth="1"/>
    <col min="11017" max="11017" width="9.6640625" style="5" customWidth="1"/>
    <col min="11018" max="11018" width="4.88671875" style="5" customWidth="1"/>
    <col min="11019" max="11019" width="12.88671875" style="5" customWidth="1"/>
    <col min="11020" max="11020" width="1.6640625" style="5" customWidth="1"/>
    <col min="11021" max="11264" width="8.88671875" style="5"/>
    <col min="11265" max="11265" width="0.5546875" style="5" customWidth="1"/>
    <col min="11266" max="11266" width="1.6640625" style="5" customWidth="1"/>
    <col min="11267" max="11267" width="8.109375" style="5" customWidth="1"/>
    <col min="11268" max="11269" width="19.44140625" style="5" customWidth="1"/>
    <col min="11270" max="11270" width="1.6640625" style="5" customWidth="1"/>
    <col min="11271" max="11271" width="3.21875" style="5" customWidth="1"/>
    <col min="11272" max="11272" width="12.88671875" style="5" customWidth="1"/>
    <col min="11273" max="11273" width="9.6640625" style="5" customWidth="1"/>
    <col min="11274" max="11274" width="4.88671875" style="5" customWidth="1"/>
    <col min="11275" max="11275" width="12.88671875" style="5" customWidth="1"/>
    <col min="11276" max="11276" width="1.6640625" style="5" customWidth="1"/>
    <col min="11277" max="11520" width="8.88671875" style="5"/>
    <col min="11521" max="11521" width="0.5546875" style="5" customWidth="1"/>
    <col min="11522" max="11522" width="1.6640625" style="5" customWidth="1"/>
    <col min="11523" max="11523" width="8.109375" style="5" customWidth="1"/>
    <col min="11524" max="11525" width="19.44140625" style="5" customWidth="1"/>
    <col min="11526" max="11526" width="1.6640625" style="5" customWidth="1"/>
    <col min="11527" max="11527" width="3.21875" style="5" customWidth="1"/>
    <col min="11528" max="11528" width="12.88671875" style="5" customWidth="1"/>
    <col min="11529" max="11529" width="9.6640625" style="5" customWidth="1"/>
    <col min="11530" max="11530" width="4.88671875" style="5" customWidth="1"/>
    <col min="11531" max="11531" width="12.88671875" style="5" customWidth="1"/>
    <col min="11532" max="11532" width="1.6640625" style="5" customWidth="1"/>
    <col min="11533" max="11776" width="8.88671875" style="5"/>
    <col min="11777" max="11777" width="0.5546875" style="5" customWidth="1"/>
    <col min="11778" max="11778" width="1.6640625" style="5" customWidth="1"/>
    <col min="11779" max="11779" width="8.109375" style="5" customWidth="1"/>
    <col min="11780" max="11781" width="19.44140625" style="5" customWidth="1"/>
    <col min="11782" max="11782" width="1.6640625" style="5" customWidth="1"/>
    <col min="11783" max="11783" width="3.21875" style="5" customWidth="1"/>
    <col min="11784" max="11784" width="12.88671875" style="5" customWidth="1"/>
    <col min="11785" max="11785" width="9.6640625" style="5" customWidth="1"/>
    <col min="11786" max="11786" width="4.88671875" style="5" customWidth="1"/>
    <col min="11787" max="11787" width="12.88671875" style="5" customWidth="1"/>
    <col min="11788" max="11788" width="1.6640625" style="5" customWidth="1"/>
    <col min="11789" max="12032" width="8.88671875" style="5"/>
    <col min="12033" max="12033" width="0.5546875" style="5" customWidth="1"/>
    <col min="12034" max="12034" width="1.6640625" style="5" customWidth="1"/>
    <col min="12035" max="12035" width="8.109375" style="5" customWidth="1"/>
    <col min="12036" max="12037" width="19.44140625" style="5" customWidth="1"/>
    <col min="12038" max="12038" width="1.6640625" style="5" customWidth="1"/>
    <col min="12039" max="12039" width="3.21875" style="5" customWidth="1"/>
    <col min="12040" max="12040" width="12.88671875" style="5" customWidth="1"/>
    <col min="12041" max="12041" width="9.6640625" style="5" customWidth="1"/>
    <col min="12042" max="12042" width="4.88671875" style="5" customWidth="1"/>
    <col min="12043" max="12043" width="12.88671875" style="5" customWidth="1"/>
    <col min="12044" max="12044" width="1.6640625" style="5" customWidth="1"/>
    <col min="12045" max="12288" width="8.88671875" style="5"/>
    <col min="12289" max="12289" width="0.5546875" style="5" customWidth="1"/>
    <col min="12290" max="12290" width="1.6640625" style="5" customWidth="1"/>
    <col min="12291" max="12291" width="8.109375" style="5" customWidth="1"/>
    <col min="12292" max="12293" width="19.44140625" style="5" customWidth="1"/>
    <col min="12294" max="12294" width="1.6640625" style="5" customWidth="1"/>
    <col min="12295" max="12295" width="3.21875" style="5" customWidth="1"/>
    <col min="12296" max="12296" width="12.88671875" style="5" customWidth="1"/>
    <col min="12297" max="12297" width="9.6640625" style="5" customWidth="1"/>
    <col min="12298" max="12298" width="4.88671875" style="5" customWidth="1"/>
    <col min="12299" max="12299" width="12.88671875" style="5" customWidth="1"/>
    <col min="12300" max="12300" width="1.6640625" style="5" customWidth="1"/>
    <col min="12301" max="12544" width="8.88671875" style="5"/>
    <col min="12545" max="12545" width="0.5546875" style="5" customWidth="1"/>
    <col min="12546" max="12546" width="1.6640625" style="5" customWidth="1"/>
    <col min="12547" max="12547" width="8.109375" style="5" customWidth="1"/>
    <col min="12548" max="12549" width="19.44140625" style="5" customWidth="1"/>
    <col min="12550" max="12550" width="1.6640625" style="5" customWidth="1"/>
    <col min="12551" max="12551" width="3.21875" style="5" customWidth="1"/>
    <col min="12552" max="12552" width="12.88671875" style="5" customWidth="1"/>
    <col min="12553" max="12553" width="9.6640625" style="5" customWidth="1"/>
    <col min="12554" max="12554" width="4.88671875" style="5" customWidth="1"/>
    <col min="12555" max="12555" width="12.88671875" style="5" customWidth="1"/>
    <col min="12556" max="12556" width="1.6640625" style="5" customWidth="1"/>
    <col min="12557" max="12800" width="8.88671875" style="5"/>
    <col min="12801" max="12801" width="0.5546875" style="5" customWidth="1"/>
    <col min="12802" max="12802" width="1.6640625" style="5" customWidth="1"/>
    <col min="12803" max="12803" width="8.109375" style="5" customWidth="1"/>
    <col min="12804" max="12805" width="19.44140625" style="5" customWidth="1"/>
    <col min="12806" max="12806" width="1.6640625" style="5" customWidth="1"/>
    <col min="12807" max="12807" width="3.21875" style="5" customWidth="1"/>
    <col min="12808" max="12808" width="12.88671875" style="5" customWidth="1"/>
    <col min="12809" max="12809" width="9.6640625" style="5" customWidth="1"/>
    <col min="12810" max="12810" width="4.88671875" style="5" customWidth="1"/>
    <col min="12811" max="12811" width="12.88671875" style="5" customWidth="1"/>
    <col min="12812" max="12812" width="1.6640625" style="5" customWidth="1"/>
    <col min="12813" max="13056" width="8.88671875" style="5"/>
    <col min="13057" max="13057" width="0.5546875" style="5" customWidth="1"/>
    <col min="13058" max="13058" width="1.6640625" style="5" customWidth="1"/>
    <col min="13059" max="13059" width="8.109375" style="5" customWidth="1"/>
    <col min="13060" max="13061" width="19.44140625" style="5" customWidth="1"/>
    <col min="13062" max="13062" width="1.6640625" style="5" customWidth="1"/>
    <col min="13063" max="13063" width="3.21875" style="5" customWidth="1"/>
    <col min="13064" max="13064" width="12.88671875" style="5" customWidth="1"/>
    <col min="13065" max="13065" width="9.6640625" style="5" customWidth="1"/>
    <col min="13066" max="13066" width="4.88671875" style="5" customWidth="1"/>
    <col min="13067" max="13067" width="12.88671875" style="5" customWidth="1"/>
    <col min="13068" max="13068" width="1.6640625" style="5" customWidth="1"/>
    <col min="13069" max="13312" width="8.88671875" style="5"/>
    <col min="13313" max="13313" width="0.5546875" style="5" customWidth="1"/>
    <col min="13314" max="13314" width="1.6640625" style="5" customWidth="1"/>
    <col min="13315" max="13315" width="8.109375" style="5" customWidth="1"/>
    <col min="13316" max="13317" width="19.44140625" style="5" customWidth="1"/>
    <col min="13318" max="13318" width="1.6640625" style="5" customWidth="1"/>
    <col min="13319" max="13319" width="3.21875" style="5" customWidth="1"/>
    <col min="13320" max="13320" width="12.88671875" style="5" customWidth="1"/>
    <col min="13321" max="13321" width="9.6640625" style="5" customWidth="1"/>
    <col min="13322" max="13322" width="4.88671875" style="5" customWidth="1"/>
    <col min="13323" max="13323" width="12.88671875" style="5" customWidth="1"/>
    <col min="13324" max="13324" width="1.6640625" style="5" customWidth="1"/>
    <col min="13325" max="13568" width="8.88671875" style="5"/>
    <col min="13569" max="13569" width="0.5546875" style="5" customWidth="1"/>
    <col min="13570" max="13570" width="1.6640625" style="5" customWidth="1"/>
    <col min="13571" max="13571" width="8.109375" style="5" customWidth="1"/>
    <col min="13572" max="13573" width="19.44140625" style="5" customWidth="1"/>
    <col min="13574" max="13574" width="1.6640625" style="5" customWidth="1"/>
    <col min="13575" max="13575" width="3.21875" style="5" customWidth="1"/>
    <col min="13576" max="13576" width="12.88671875" style="5" customWidth="1"/>
    <col min="13577" max="13577" width="9.6640625" style="5" customWidth="1"/>
    <col min="13578" max="13578" width="4.88671875" style="5" customWidth="1"/>
    <col min="13579" max="13579" width="12.88671875" style="5" customWidth="1"/>
    <col min="13580" max="13580" width="1.6640625" style="5" customWidth="1"/>
    <col min="13581" max="13824" width="8.88671875" style="5"/>
    <col min="13825" max="13825" width="0.5546875" style="5" customWidth="1"/>
    <col min="13826" max="13826" width="1.6640625" style="5" customWidth="1"/>
    <col min="13827" max="13827" width="8.109375" style="5" customWidth="1"/>
    <col min="13828" max="13829" width="19.44140625" style="5" customWidth="1"/>
    <col min="13830" max="13830" width="1.6640625" style="5" customWidth="1"/>
    <col min="13831" max="13831" width="3.21875" style="5" customWidth="1"/>
    <col min="13832" max="13832" width="12.88671875" style="5" customWidth="1"/>
    <col min="13833" max="13833" width="9.6640625" style="5" customWidth="1"/>
    <col min="13834" max="13834" width="4.88671875" style="5" customWidth="1"/>
    <col min="13835" max="13835" width="12.88671875" style="5" customWidth="1"/>
    <col min="13836" max="13836" width="1.6640625" style="5" customWidth="1"/>
    <col min="13837" max="14080" width="8.88671875" style="5"/>
    <col min="14081" max="14081" width="0.5546875" style="5" customWidth="1"/>
    <col min="14082" max="14082" width="1.6640625" style="5" customWidth="1"/>
    <col min="14083" max="14083" width="8.109375" style="5" customWidth="1"/>
    <col min="14084" max="14085" width="19.44140625" style="5" customWidth="1"/>
    <col min="14086" max="14086" width="1.6640625" style="5" customWidth="1"/>
    <col min="14087" max="14087" width="3.21875" style="5" customWidth="1"/>
    <col min="14088" max="14088" width="12.88671875" style="5" customWidth="1"/>
    <col min="14089" max="14089" width="9.6640625" style="5" customWidth="1"/>
    <col min="14090" max="14090" width="4.88671875" style="5" customWidth="1"/>
    <col min="14091" max="14091" width="12.88671875" style="5" customWidth="1"/>
    <col min="14092" max="14092" width="1.6640625" style="5" customWidth="1"/>
    <col min="14093" max="14336" width="8.88671875" style="5"/>
    <col min="14337" max="14337" width="0.5546875" style="5" customWidth="1"/>
    <col min="14338" max="14338" width="1.6640625" style="5" customWidth="1"/>
    <col min="14339" max="14339" width="8.109375" style="5" customWidth="1"/>
    <col min="14340" max="14341" width="19.44140625" style="5" customWidth="1"/>
    <col min="14342" max="14342" width="1.6640625" style="5" customWidth="1"/>
    <col min="14343" max="14343" width="3.21875" style="5" customWidth="1"/>
    <col min="14344" max="14344" width="12.88671875" style="5" customWidth="1"/>
    <col min="14345" max="14345" width="9.6640625" style="5" customWidth="1"/>
    <col min="14346" max="14346" width="4.88671875" style="5" customWidth="1"/>
    <col min="14347" max="14347" width="12.88671875" style="5" customWidth="1"/>
    <col min="14348" max="14348" width="1.6640625" style="5" customWidth="1"/>
    <col min="14349" max="14592" width="8.88671875" style="5"/>
    <col min="14593" max="14593" width="0.5546875" style="5" customWidth="1"/>
    <col min="14594" max="14594" width="1.6640625" style="5" customWidth="1"/>
    <col min="14595" max="14595" width="8.109375" style="5" customWidth="1"/>
    <col min="14596" max="14597" width="19.44140625" style="5" customWidth="1"/>
    <col min="14598" max="14598" width="1.6640625" style="5" customWidth="1"/>
    <col min="14599" max="14599" width="3.21875" style="5" customWidth="1"/>
    <col min="14600" max="14600" width="12.88671875" style="5" customWidth="1"/>
    <col min="14601" max="14601" width="9.6640625" style="5" customWidth="1"/>
    <col min="14602" max="14602" width="4.88671875" style="5" customWidth="1"/>
    <col min="14603" max="14603" width="12.88671875" style="5" customWidth="1"/>
    <col min="14604" max="14604" width="1.6640625" style="5" customWidth="1"/>
    <col min="14605" max="14848" width="8.88671875" style="5"/>
    <col min="14849" max="14849" width="0.5546875" style="5" customWidth="1"/>
    <col min="14850" max="14850" width="1.6640625" style="5" customWidth="1"/>
    <col min="14851" max="14851" width="8.109375" style="5" customWidth="1"/>
    <col min="14852" max="14853" width="19.44140625" style="5" customWidth="1"/>
    <col min="14854" max="14854" width="1.6640625" style="5" customWidth="1"/>
    <col min="14855" max="14855" width="3.21875" style="5" customWidth="1"/>
    <col min="14856" max="14856" width="12.88671875" style="5" customWidth="1"/>
    <col min="14857" max="14857" width="9.6640625" style="5" customWidth="1"/>
    <col min="14858" max="14858" width="4.88671875" style="5" customWidth="1"/>
    <col min="14859" max="14859" width="12.88671875" style="5" customWidth="1"/>
    <col min="14860" max="14860" width="1.6640625" style="5" customWidth="1"/>
    <col min="14861" max="15104" width="8.88671875" style="5"/>
    <col min="15105" max="15105" width="0.5546875" style="5" customWidth="1"/>
    <col min="15106" max="15106" width="1.6640625" style="5" customWidth="1"/>
    <col min="15107" max="15107" width="8.109375" style="5" customWidth="1"/>
    <col min="15108" max="15109" width="19.44140625" style="5" customWidth="1"/>
    <col min="15110" max="15110" width="1.6640625" style="5" customWidth="1"/>
    <col min="15111" max="15111" width="3.21875" style="5" customWidth="1"/>
    <col min="15112" max="15112" width="12.88671875" style="5" customWidth="1"/>
    <col min="15113" max="15113" width="9.6640625" style="5" customWidth="1"/>
    <col min="15114" max="15114" width="4.88671875" style="5" customWidth="1"/>
    <col min="15115" max="15115" width="12.88671875" style="5" customWidth="1"/>
    <col min="15116" max="15116" width="1.6640625" style="5" customWidth="1"/>
    <col min="15117" max="15360" width="8.88671875" style="5"/>
    <col min="15361" max="15361" width="0.5546875" style="5" customWidth="1"/>
    <col min="15362" max="15362" width="1.6640625" style="5" customWidth="1"/>
    <col min="15363" max="15363" width="8.109375" style="5" customWidth="1"/>
    <col min="15364" max="15365" width="19.44140625" style="5" customWidth="1"/>
    <col min="15366" max="15366" width="1.6640625" style="5" customWidth="1"/>
    <col min="15367" max="15367" width="3.21875" style="5" customWidth="1"/>
    <col min="15368" max="15368" width="12.88671875" style="5" customWidth="1"/>
    <col min="15369" max="15369" width="9.6640625" style="5" customWidth="1"/>
    <col min="15370" max="15370" width="4.88671875" style="5" customWidth="1"/>
    <col min="15371" max="15371" width="12.88671875" style="5" customWidth="1"/>
    <col min="15372" max="15372" width="1.6640625" style="5" customWidth="1"/>
    <col min="15373" max="15616" width="8.88671875" style="5"/>
    <col min="15617" max="15617" width="0.5546875" style="5" customWidth="1"/>
    <col min="15618" max="15618" width="1.6640625" style="5" customWidth="1"/>
    <col min="15619" max="15619" width="8.109375" style="5" customWidth="1"/>
    <col min="15620" max="15621" width="19.44140625" style="5" customWidth="1"/>
    <col min="15622" max="15622" width="1.6640625" style="5" customWidth="1"/>
    <col min="15623" max="15623" width="3.21875" style="5" customWidth="1"/>
    <col min="15624" max="15624" width="12.88671875" style="5" customWidth="1"/>
    <col min="15625" max="15625" width="9.6640625" style="5" customWidth="1"/>
    <col min="15626" max="15626" width="4.88671875" style="5" customWidth="1"/>
    <col min="15627" max="15627" width="12.88671875" style="5" customWidth="1"/>
    <col min="15628" max="15628" width="1.6640625" style="5" customWidth="1"/>
    <col min="15629" max="15872" width="8.88671875" style="5"/>
    <col min="15873" max="15873" width="0.5546875" style="5" customWidth="1"/>
    <col min="15874" max="15874" width="1.6640625" style="5" customWidth="1"/>
    <col min="15875" max="15875" width="8.109375" style="5" customWidth="1"/>
    <col min="15876" max="15877" width="19.44140625" style="5" customWidth="1"/>
    <col min="15878" max="15878" width="1.6640625" style="5" customWidth="1"/>
    <col min="15879" max="15879" width="3.21875" style="5" customWidth="1"/>
    <col min="15880" max="15880" width="12.88671875" style="5" customWidth="1"/>
    <col min="15881" max="15881" width="9.6640625" style="5" customWidth="1"/>
    <col min="15882" max="15882" width="4.88671875" style="5" customWidth="1"/>
    <col min="15883" max="15883" width="12.88671875" style="5" customWidth="1"/>
    <col min="15884" max="15884" width="1.6640625" style="5" customWidth="1"/>
    <col min="15885" max="16128" width="8.88671875" style="5"/>
    <col min="16129" max="16129" width="0.5546875" style="5" customWidth="1"/>
    <col min="16130" max="16130" width="1.6640625" style="5" customWidth="1"/>
    <col min="16131" max="16131" width="8.109375" style="5" customWidth="1"/>
    <col min="16132" max="16133" width="19.44140625" style="5" customWidth="1"/>
    <col min="16134" max="16134" width="1.6640625" style="5" customWidth="1"/>
    <col min="16135" max="16135" width="3.21875" style="5" customWidth="1"/>
    <col min="16136" max="16136" width="12.88671875" style="5" customWidth="1"/>
    <col min="16137" max="16137" width="9.6640625" style="5" customWidth="1"/>
    <col min="16138" max="16138" width="4.88671875" style="5" customWidth="1"/>
    <col min="16139" max="16139" width="12.88671875" style="5" customWidth="1"/>
    <col min="16140" max="16140" width="1.6640625" style="5" customWidth="1"/>
    <col min="16141" max="16384" width="8.88671875" style="5"/>
  </cols>
  <sheetData>
    <row r="1" spans="2:14" ht="24.95" customHeight="1" x14ac:dyDescent="0.2">
      <c r="B1" s="166" t="s">
        <v>256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76"/>
      <c r="N1" s="76"/>
    </row>
    <row r="2" spans="2:14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2:14" ht="30" customHeight="1" x14ac:dyDescent="0.2">
      <c r="B3" s="77"/>
      <c r="C3" s="78"/>
      <c r="D3" s="78"/>
      <c r="E3" s="78"/>
      <c r="F3" s="78"/>
      <c r="G3" s="78"/>
      <c r="H3" s="78"/>
      <c r="I3" s="78"/>
      <c r="J3" s="78"/>
      <c r="K3" s="78"/>
      <c r="L3" s="79"/>
    </row>
    <row r="4" spans="2:14" ht="16.5" x14ac:dyDescent="0.2">
      <c r="B4" s="80"/>
      <c r="C4" s="201" t="s">
        <v>257</v>
      </c>
      <c r="D4" s="201"/>
      <c r="E4" s="201"/>
      <c r="G4" s="201" t="s">
        <v>258</v>
      </c>
      <c r="H4" s="201"/>
      <c r="I4" s="201"/>
      <c r="L4" s="81"/>
    </row>
    <row r="5" spans="2:14" ht="7.5" customHeight="1" x14ac:dyDescent="0.2">
      <c r="B5" s="80"/>
      <c r="L5" s="81"/>
    </row>
    <row r="6" spans="2:14" ht="19.7" customHeight="1" x14ac:dyDescent="0.2">
      <c r="B6" s="80"/>
      <c r="C6" s="82" t="s">
        <v>259</v>
      </c>
      <c r="D6" s="82" t="s">
        <v>260</v>
      </c>
      <c r="E6" s="82" t="s">
        <v>261</v>
      </c>
      <c r="F6" s="83"/>
      <c r="G6" s="82" t="s">
        <v>149</v>
      </c>
      <c r="H6" s="82" t="s">
        <v>262</v>
      </c>
      <c r="I6" s="82" t="s">
        <v>241</v>
      </c>
      <c r="J6" s="82" t="s">
        <v>97</v>
      </c>
      <c r="K6" s="82" t="s">
        <v>125</v>
      </c>
      <c r="L6" s="84"/>
    </row>
    <row r="7" spans="2:14" ht="15.95" customHeight="1" x14ac:dyDescent="0.2">
      <c r="B7" s="80"/>
      <c r="C7" s="85" t="s">
        <v>263</v>
      </c>
      <c r="D7" s="86">
        <v>1398</v>
      </c>
      <c r="E7" s="85" t="s">
        <v>295</v>
      </c>
      <c r="F7" s="83"/>
      <c r="G7" s="87" t="s">
        <v>12</v>
      </c>
      <c r="H7" s="85" t="s">
        <v>250</v>
      </c>
      <c r="I7" s="85" t="s">
        <v>9</v>
      </c>
      <c r="J7" s="82" t="s">
        <v>251</v>
      </c>
      <c r="K7" s="88">
        <f>[20]자재단가!R5</f>
        <v>1373</v>
      </c>
      <c r="L7" s="84"/>
    </row>
    <row r="8" spans="2:14" ht="15.95" customHeight="1" x14ac:dyDescent="0.2">
      <c r="B8" s="80"/>
      <c r="C8" s="85" t="s">
        <v>264</v>
      </c>
      <c r="D8" s="86">
        <v>941</v>
      </c>
      <c r="E8" s="85" t="s">
        <v>295</v>
      </c>
      <c r="F8" s="83"/>
      <c r="G8" s="89"/>
      <c r="H8" s="89"/>
      <c r="I8" s="89"/>
      <c r="J8" s="89"/>
      <c r="K8" s="89"/>
      <c r="L8" s="84"/>
    </row>
    <row r="9" spans="2:14" ht="15.95" customHeight="1" x14ac:dyDescent="0.2">
      <c r="B9" s="80"/>
      <c r="C9" s="85" t="s">
        <v>265</v>
      </c>
      <c r="D9" s="86">
        <v>1623.36</v>
      </c>
      <c r="E9" s="85" t="s">
        <v>295</v>
      </c>
      <c r="F9" s="83"/>
      <c r="G9" s="89"/>
      <c r="H9" s="89"/>
      <c r="I9" s="89"/>
      <c r="J9" s="89"/>
      <c r="K9" s="89"/>
      <c r="L9" s="84"/>
    </row>
    <row r="10" spans="2:14" ht="15.95" customHeight="1" x14ac:dyDescent="0.2">
      <c r="B10" s="80"/>
      <c r="C10" s="85" t="s">
        <v>266</v>
      </c>
      <c r="D10" s="89"/>
      <c r="E10" s="85" t="s">
        <v>9</v>
      </c>
      <c r="F10" s="83"/>
      <c r="G10" s="89"/>
      <c r="H10" s="89"/>
      <c r="I10" s="89"/>
      <c r="J10" s="89"/>
      <c r="K10" s="89"/>
      <c r="L10" s="84"/>
    </row>
    <row r="11" spans="2:14" ht="15.95" customHeight="1" x14ac:dyDescent="0.2">
      <c r="B11" s="80"/>
      <c r="C11" s="85" t="s">
        <v>267</v>
      </c>
      <c r="D11" s="86"/>
      <c r="E11" s="85" t="s">
        <v>295</v>
      </c>
      <c r="F11" s="83"/>
      <c r="G11" s="89"/>
      <c r="H11" s="89"/>
      <c r="I11" s="89"/>
      <c r="J11" s="89"/>
      <c r="K11" s="89"/>
      <c r="L11" s="84"/>
    </row>
    <row r="12" spans="2:14" ht="15.95" customHeight="1" x14ac:dyDescent="0.2">
      <c r="B12" s="80"/>
      <c r="C12" s="85" t="s">
        <v>9</v>
      </c>
      <c r="D12" s="89"/>
      <c r="E12" s="85" t="s">
        <v>9</v>
      </c>
      <c r="F12" s="83"/>
      <c r="G12" s="89"/>
      <c r="H12" s="89"/>
      <c r="I12" s="89"/>
      <c r="J12" s="89"/>
      <c r="K12" s="89"/>
      <c r="L12" s="84"/>
    </row>
    <row r="13" spans="2:14" ht="15.95" customHeight="1" x14ac:dyDescent="0.2">
      <c r="B13" s="80"/>
      <c r="C13" s="89"/>
      <c r="D13" s="89"/>
      <c r="E13" s="89"/>
      <c r="F13" s="83"/>
      <c r="G13" s="89"/>
      <c r="H13" s="89"/>
      <c r="I13" s="89"/>
      <c r="J13" s="89"/>
      <c r="K13" s="89"/>
      <c r="L13" s="84"/>
    </row>
    <row r="14" spans="2:14" ht="15.95" customHeight="1" x14ac:dyDescent="0.2">
      <c r="B14" s="80"/>
      <c r="C14" s="89"/>
      <c r="D14" s="89"/>
      <c r="E14" s="89"/>
      <c r="F14" s="83"/>
      <c r="G14" s="89"/>
      <c r="H14" s="89"/>
      <c r="I14" s="89"/>
      <c r="J14" s="89"/>
      <c r="K14" s="89"/>
      <c r="L14" s="84"/>
    </row>
    <row r="15" spans="2:14" ht="15.95" customHeight="1" x14ac:dyDescent="0.2">
      <c r="B15" s="80"/>
      <c r="C15" s="89"/>
      <c r="D15" s="89"/>
      <c r="E15" s="89"/>
      <c r="F15" s="83"/>
      <c r="G15" s="89"/>
      <c r="H15" s="89"/>
      <c r="I15" s="89"/>
      <c r="J15" s="89"/>
      <c r="K15" s="89"/>
      <c r="L15" s="84"/>
    </row>
    <row r="16" spans="2:14" ht="15.95" customHeight="1" x14ac:dyDescent="0.2">
      <c r="B16" s="80"/>
      <c r="C16" s="89"/>
      <c r="D16" s="89"/>
      <c r="E16" s="89"/>
      <c r="F16" s="83"/>
      <c r="G16" s="89"/>
      <c r="H16" s="89"/>
      <c r="I16" s="89"/>
      <c r="J16" s="89"/>
      <c r="K16" s="89"/>
      <c r="L16" s="84"/>
    </row>
    <row r="17" spans="2:12" ht="30" customHeight="1" x14ac:dyDescent="0.2">
      <c r="B17" s="80"/>
      <c r="C17" s="90"/>
      <c r="D17" s="90"/>
      <c r="E17" s="90"/>
      <c r="G17" s="90"/>
      <c r="H17" s="90"/>
      <c r="I17" s="90"/>
      <c r="J17" s="90"/>
      <c r="K17" s="90"/>
      <c r="L17" s="81"/>
    </row>
    <row r="18" spans="2:12" ht="16.5" x14ac:dyDescent="0.2">
      <c r="B18" s="80"/>
      <c r="C18" s="201" t="s">
        <v>268</v>
      </c>
      <c r="D18" s="201"/>
      <c r="E18" s="201"/>
      <c r="G18" s="201" t="s">
        <v>269</v>
      </c>
      <c r="H18" s="201"/>
      <c r="I18" s="201"/>
      <c r="L18" s="81"/>
    </row>
    <row r="19" spans="2:12" ht="7.5" customHeight="1" x14ac:dyDescent="0.2">
      <c r="B19" s="80"/>
      <c r="L19" s="81"/>
    </row>
    <row r="20" spans="2:12" ht="19.7" customHeight="1" x14ac:dyDescent="0.2">
      <c r="B20" s="80"/>
      <c r="C20" s="82" t="s">
        <v>149</v>
      </c>
      <c r="D20" s="82" t="s">
        <v>268</v>
      </c>
      <c r="E20" s="82" t="s">
        <v>270</v>
      </c>
      <c r="F20" s="83"/>
      <c r="G20" s="82"/>
      <c r="H20" s="91"/>
      <c r="I20" s="91"/>
      <c r="J20" s="91"/>
      <c r="K20" s="92"/>
      <c r="L20" s="81"/>
    </row>
    <row r="21" spans="2:12" ht="15.95" customHeight="1" x14ac:dyDescent="0.2">
      <c r="B21" s="80"/>
      <c r="C21" s="87" t="s">
        <v>12</v>
      </c>
      <c r="D21" s="85" t="s">
        <v>255</v>
      </c>
      <c r="E21" s="86">
        <f>1/8*16/12*25/20</f>
        <v>0.20833333333333331</v>
      </c>
      <c r="F21" s="83"/>
      <c r="G21" s="93"/>
      <c r="H21" s="94"/>
      <c r="I21" s="94"/>
      <c r="J21" s="94"/>
      <c r="K21" s="95"/>
      <c r="L21" s="81"/>
    </row>
    <row r="22" spans="2:12" ht="15.95" customHeight="1" x14ac:dyDescent="0.2">
      <c r="B22" s="80"/>
      <c r="C22" s="87" t="s">
        <v>15</v>
      </c>
      <c r="D22" s="85" t="s">
        <v>271</v>
      </c>
      <c r="E22" s="86">
        <f>1/8*16/12*25/20*24/15</f>
        <v>0.33333333333333331</v>
      </c>
      <c r="F22" s="83"/>
      <c r="G22" s="198" t="s">
        <v>272</v>
      </c>
      <c r="H22" s="199"/>
      <c r="I22" s="199"/>
      <c r="J22" s="199"/>
      <c r="K22" s="200"/>
      <c r="L22" s="81"/>
    </row>
    <row r="23" spans="2:12" ht="15.95" customHeight="1" x14ac:dyDescent="0.2">
      <c r="B23" s="80"/>
      <c r="C23" s="87" t="s">
        <v>18</v>
      </c>
      <c r="D23" s="85" t="s">
        <v>273</v>
      </c>
      <c r="E23" s="86">
        <f>1/8*16/12*25/20*12/10</f>
        <v>0.25</v>
      </c>
      <c r="F23" s="83"/>
      <c r="G23" s="93"/>
      <c r="H23" s="94"/>
      <c r="I23" s="94"/>
      <c r="J23" s="94"/>
      <c r="K23" s="95"/>
      <c r="L23" s="81"/>
    </row>
    <row r="24" spans="2:12" ht="15.95" customHeight="1" x14ac:dyDescent="0.2">
      <c r="B24" s="80"/>
      <c r="C24" s="87" t="s">
        <v>25</v>
      </c>
      <c r="D24" s="85" t="s">
        <v>274</v>
      </c>
      <c r="E24" s="86">
        <f>1/8*16/12*25/20*14/12</f>
        <v>0.24305555555555555</v>
      </c>
      <c r="F24" s="83"/>
      <c r="G24" s="198" t="s">
        <v>275</v>
      </c>
      <c r="H24" s="199"/>
      <c r="I24" s="199"/>
      <c r="J24" s="199"/>
      <c r="K24" s="200"/>
      <c r="L24" s="81"/>
    </row>
    <row r="25" spans="2:12" ht="15.95" customHeight="1" x14ac:dyDescent="0.2">
      <c r="B25" s="80"/>
      <c r="C25" s="87" t="s">
        <v>29</v>
      </c>
      <c r="D25" s="85" t="s">
        <v>276</v>
      </c>
      <c r="E25" s="96">
        <f>1/8*16/12*25/20*24/5</f>
        <v>1</v>
      </c>
      <c r="F25" s="83"/>
      <c r="G25" s="93"/>
      <c r="H25" s="94"/>
      <c r="I25" s="94"/>
      <c r="J25" s="94"/>
      <c r="K25" s="95"/>
      <c r="L25" s="81"/>
    </row>
    <row r="26" spans="2:12" ht="15.95" customHeight="1" x14ac:dyDescent="0.2">
      <c r="B26" s="80"/>
      <c r="C26" s="89"/>
      <c r="D26" s="89"/>
      <c r="E26" s="89"/>
      <c r="F26" s="83"/>
      <c r="G26" s="198" t="s">
        <v>277</v>
      </c>
      <c r="H26" s="199"/>
      <c r="I26" s="199"/>
      <c r="J26" s="199"/>
      <c r="K26" s="200"/>
      <c r="L26" s="81"/>
    </row>
    <row r="27" spans="2:12" ht="15.95" customHeight="1" x14ac:dyDescent="0.2">
      <c r="B27" s="80"/>
      <c r="C27" s="89"/>
      <c r="D27" s="89"/>
      <c r="E27" s="89"/>
      <c r="F27" s="83"/>
      <c r="G27" s="93"/>
      <c r="H27" s="94"/>
      <c r="I27" s="94"/>
      <c r="J27" s="94"/>
      <c r="K27" s="95"/>
      <c r="L27" s="81"/>
    </row>
    <row r="28" spans="2:12" ht="15.95" customHeight="1" x14ac:dyDescent="0.2">
      <c r="B28" s="80"/>
      <c r="C28" s="89"/>
      <c r="D28" s="89"/>
      <c r="E28" s="89"/>
      <c r="F28" s="83"/>
      <c r="G28" s="93"/>
      <c r="H28" s="94"/>
      <c r="I28" s="94"/>
      <c r="J28" s="94"/>
      <c r="K28" s="95"/>
      <c r="L28" s="81"/>
    </row>
    <row r="29" spans="2:12" ht="15.95" customHeight="1" x14ac:dyDescent="0.2">
      <c r="B29" s="80"/>
      <c r="C29" s="89"/>
      <c r="D29" s="89"/>
      <c r="E29" s="89"/>
      <c r="F29" s="83"/>
      <c r="G29" s="93"/>
      <c r="H29" s="94"/>
      <c r="I29" s="94"/>
      <c r="J29" s="94"/>
      <c r="K29" s="95"/>
      <c r="L29" s="81"/>
    </row>
    <row r="30" spans="2:12" ht="15.95" customHeight="1" x14ac:dyDescent="0.2">
      <c r="B30" s="80"/>
      <c r="C30" s="89"/>
      <c r="D30" s="89"/>
      <c r="E30" s="89"/>
      <c r="F30" s="83"/>
      <c r="G30" s="97"/>
      <c r="H30" s="98"/>
      <c r="I30" s="98"/>
      <c r="J30" s="98"/>
      <c r="K30" s="99"/>
      <c r="L30" s="81"/>
    </row>
    <row r="31" spans="2:12" ht="15" customHeight="1" x14ac:dyDescent="0.2">
      <c r="B31" s="100"/>
      <c r="C31" s="101"/>
      <c r="D31" s="101"/>
      <c r="E31" s="101"/>
      <c r="F31" s="102"/>
      <c r="G31" s="102"/>
      <c r="H31" s="102"/>
      <c r="I31" s="102"/>
      <c r="J31" s="102"/>
      <c r="K31" s="102"/>
      <c r="L31" s="103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2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2005-3BA5-4606-A5E0-5A85773ED2A2}">
  <dimension ref="B1:S6"/>
  <sheetViews>
    <sheetView zoomScaleNormal="100" zoomScaleSheetLayoutView="145" workbookViewId="0">
      <pane ySplit="4" topLeftCell="A5" activePane="bottomLeft" state="frozen"/>
      <selection pane="bottomLeft" activeCell="F6" sqref="F6"/>
    </sheetView>
  </sheetViews>
  <sheetFormatPr defaultRowHeight="12.75" x14ac:dyDescent="0.2"/>
  <cols>
    <col min="1" max="1" width="0.5546875" style="5" customWidth="1"/>
    <col min="2" max="2" width="2.88671875" style="5" customWidth="1"/>
    <col min="3" max="3" width="15.6640625" style="5" customWidth="1"/>
    <col min="4" max="4" width="13.88671875" style="5" customWidth="1"/>
    <col min="5" max="5" width="3.44140625" style="5" customWidth="1"/>
    <col min="6" max="6" width="6" style="5" customWidth="1"/>
    <col min="7" max="7" width="5.77734375" style="5" customWidth="1"/>
    <col min="8" max="8" width="6.21875" style="5" customWidth="1"/>
    <col min="9" max="11" width="5.109375" style="5" customWidth="1"/>
    <col min="12" max="12" width="6" style="5" customWidth="1"/>
    <col min="13" max="17" width="5.109375" style="5" customWidth="1"/>
    <col min="18" max="18" width="6.21875" style="5" customWidth="1"/>
    <col min="19" max="19" width="5.6640625" style="5" customWidth="1"/>
    <col min="20" max="256" width="8.88671875" style="5"/>
    <col min="257" max="257" width="0.5546875" style="5" customWidth="1"/>
    <col min="258" max="258" width="2.88671875" style="5" customWidth="1"/>
    <col min="259" max="259" width="15.6640625" style="5" customWidth="1"/>
    <col min="260" max="260" width="13.88671875" style="5" customWidth="1"/>
    <col min="261" max="261" width="3.44140625" style="5" customWidth="1"/>
    <col min="262" max="262" width="6" style="5" customWidth="1"/>
    <col min="263" max="263" width="5.77734375" style="5" customWidth="1"/>
    <col min="264" max="264" width="6.21875" style="5" customWidth="1"/>
    <col min="265" max="267" width="5.109375" style="5" customWidth="1"/>
    <col min="268" max="268" width="6" style="5" customWidth="1"/>
    <col min="269" max="273" width="5.109375" style="5" customWidth="1"/>
    <col min="274" max="274" width="6.21875" style="5" customWidth="1"/>
    <col min="275" max="275" width="5.6640625" style="5" customWidth="1"/>
    <col min="276" max="512" width="8.88671875" style="5"/>
    <col min="513" max="513" width="0.5546875" style="5" customWidth="1"/>
    <col min="514" max="514" width="2.88671875" style="5" customWidth="1"/>
    <col min="515" max="515" width="15.6640625" style="5" customWidth="1"/>
    <col min="516" max="516" width="13.88671875" style="5" customWidth="1"/>
    <col min="517" max="517" width="3.44140625" style="5" customWidth="1"/>
    <col min="518" max="518" width="6" style="5" customWidth="1"/>
    <col min="519" max="519" width="5.77734375" style="5" customWidth="1"/>
    <col min="520" max="520" width="6.21875" style="5" customWidth="1"/>
    <col min="521" max="523" width="5.109375" style="5" customWidth="1"/>
    <col min="524" max="524" width="6" style="5" customWidth="1"/>
    <col min="525" max="529" width="5.109375" style="5" customWidth="1"/>
    <col min="530" max="530" width="6.21875" style="5" customWidth="1"/>
    <col min="531" max="531" width="5.6640625" style="5" customWidth="1"/>
    <col min="532" max="768" width="8.88671875" style="5"/>
    <col min="769" max="769" width="0.5546875" style="5" customWidth="1"/>
    <col min="770" max="770" width="2.88671875" style="5" customWidth="1"/>
    <col min="771" max="771" width="15.6640625" style="5" customWidth="1"/>
    <col min="772" max="772" width="13.88671875" style="5" customWidth="1"/>
    <col min="773" max="773" width="3.44140625" style="5" customWidth="1"/>
    <col min="774" max="774" width="6" style="5" customWidth="1"/>
    <col min="775" max="775" width="5.77734375" style="5" customWidth="1"/>
    <col min="776" max="776" width="6.21875" style="5" customWidth="1"/>
    <col min="777" max="779" width="5.109375" style="5" customWidth="1"/>
    <col min="780" max="780" width="6" style="5" customWidth="1"/>
    <col min="781" max="785" width="5.109375" style="5" customWidth="1"/>
    <col min="786" max="786" width="6.21875" style="5" customWidth="1"/>
    <col min="787" max="787" width="5.6640625" style="5" customWidth="1"/>
    <col min="788" max="1024" width="8.88671875" style="5"/>
    <col min="1025" max="1025" width="0.5546875" style="5" customWidth="1"/>
    <col min="1026" max="1026" width="2.88671875" style="5" customWidth="1"/>
    <col min="1027" max="1027" width="15.6640625" style="5" customWidth="1"/>
    <col min="1028" max="1028" width="13.88671875" style="5" customWidth="1"/>
    <col min="1029" max="1029" width="3.44140625" style="5" customWidth="1"/>
    <col min="1030" max="1030" width="6" style="5" customWidth="1"/>
    <col min="1031" max="1031" width="5.77734375" style="5" customWidth="1"/>
    <col min="1032" max="1032" width="6.21875" style="5" customWidth="1"/>
    <col min="1033" max="1035" width="5.109375" style="5" customWidth="1"/>
    <col min="1036" max="1036" width="6" style="5" customWidth="1"/>
    <col min="1037" max="1041" width="5.109375" style="5" customWidth="1"/>
    <col min="1042" max="1042" width="6.21875" style="5" customWidth="1"/>
    <col min="1043" max="1043" width="5.6640625" style="5" customWidth="1"/>
    <col min="1044" max="1280" width="8.88671875" style="5"/>
    <col min="1281" max="1281" width="0.5546875" style="5" customWidth="1"/>
    <col min="1282" max="1282" width="2.88671875" style="5" customWidth="1"/>
    <col min="1283" max="1283" width="15.6640625" style="5" customWidth="1"/>
    <col min="1284" max="1284" width="13.88671875" style="5" customWidth="1"/>
    <col min="1285" max="1285" width="3.44140625" style="5" customWidth="1"/>
    <col min="1286" max="1286" width="6" style="5" customWidth="1"/>
    <col min="1287" max="1287" width="5.77734375" style="5" customWidth="1"/>
    <col min="1288" max="1288" width="6.21875" style="5" customWidth="1"/>
    <col min="1289" max="1291" width="5.109375" style="5" customWidth="1"/>
    <col min="1292" max="1292" width="6" style="5" customWidth="1"/>
    <col min="1293" max="1297" width="5.109375" style="5" customWidth="1"/>
    <col min="1298" max="1298" width="6.21875" style="5" customWidth="1"/>
    <col min="1299" max="1299" width="5.6640625" style="5" customWidth="1"/>
    <col min="1300" max="1536" width="8.88671875" style="5"/>
    <col min="1537" max="1537" width="0.5546875" style="5" customWidth="1"/>
    <col min="1538" max="1538" width="2.88671875" style="5" customWidth="1"/>
    <col min="1539" max="1539" width="15.6640625" style="5" customWidth="1"/>
    <col min="1540" max="1540" width="13.88671875" style="5" customWidth="1"/>
    <col min="1541" max="1541" width="3.44140625" style="5" customWidth="1"/>
    <col min="1542" max="1542" width="6" style="5" customWidth="1"/>
    <col min="1543" max="1543" width="5.77734375" style="5" customWidth="1"/>
    <col min="1544" max="1544" width="6.21875" style="5" customWidth="1"/>
    <col min="1545" max="1547" width="5.109375" style="5" customWidth="1"/>
    <col min="1548" max="1548" width="6" style="5" customWidth="1"/>
    <col min="1549" max="1553" width="5.109375" style="5" customWidth="1"/>
    <col min="1554" max="1554" width="6.21875" style="5" customWidth="1"/>
    <col min="1555" max="1555" width="5.6640625" style="5" customWidth="1"/>
    <col min="1556" max="1792" width="8.88671875" style="5"/>
    <col min="1793" max="1793" width="0.5546875" style="5" customWidth="1"/>
    <col min="1794" max="1794" width="2.88671875" style="5" customWidth="1"/>
    <col min="1795" max="1795" width="15.6640625" style="5" customWidth="1"/>
    <col min="1796" max="1796" width="13.88671875" style="5" customWidth="1"/>
    <col min="1797" max="1797" width="3.44140625" style="5" customWidth="1"/>
    <col min="1798" max="1798" width="6" style="5" customWidth="1"/>
    <col min="1799" max="1799" width="5.77734375" style="5" customWidth="1"/>
    <col min="1800" max="1800" width="6.21875" style="5" customWidth="1"/>
    <col min="1801" max="1803" width="5.109375" style="5" customWidth="1"/>
    <col min="1804" max="1804" width="6" style="5" customWidth="1"/>
    <col min="1805" max="1809" width="5.109375" style="5" customWidth="1"/>
    <col min="1810" max="1810" width="6.21875" style="5" customWidth="1"/>
    <col min="1811" max="1811" width="5.6640625" style="5" customWidth="1"/>
    <col min="1812" max="2048" width="8.88671875" style="5"/>
    <col min="2049" max="2049" width="0.5546875" style="5" customWidth="1"/>
    <col min="2050" max="2050" width="2.88671875" style="5" customWidth="1"/>
    <col min="2051" max="2051" width="15.6640625" style="5" customWidth="1"/>
    <col min="2052" max="2052" width="13.88671875" style="5" customWidth="1"/>
    <col min="2053" max="2053" width="3.44140625" style="5" customWidth="1"/>
    <col min="2054" max="2054" width="6" style="5" customWidth="1"/>
    <col min="2055" max="2055" width="5.77734375" style="5" customWidth="1"/>
    <col min="2056" max="2056" width="6.21875" style="5" customWidth="1"/>
    <col min="2057" max="2059" width="5.109375" style="5" customWidth="1"/>
    <col min="2060" max="2060" width="6" style="5" customWidth="1"/>
    <col min="2061" max="2065" width="5.109375" style="5" customWidth="1"/>
    <col min="2066" max="2066" width="6.21875" style="5" customWidth="1"/>
    <col min="2067" max="2067" width="5.6640625" style="5" customWidth="1"/>
    <col min="2068" max="2304" width="8.88671875" style="5"/>
    <col min="2305" max="2305" width="0.5546875" style="5" customWidth="1"/>
    <col min="2306" max="2306" width="2.88671875" style="5" customWidth="1"/>
    <col min="2307" max="2307" width="15.6640625" style="5" customWidth="1"/>
    <col min="2308" max="2308" width="13.88671875" style="5" customWidth="1"/>
    <col min="2309" max="2309" width="3.44140625" style="5" customWidth="1"/>
    <col min="2310" max="2310" width="6" style="5" customWidth="1"/>
    <col min="2311" max="2311" width="5.77734375" style="5" customWidth="1"/>
    <col min="2312" max="2312" width="6.21875" style="5" customWidth="1"/>
    <col min="2313" max="2315" width="5.109375" style="5" customWidth="1"/>
    <col min="2316" max="2316" width="6" style="5" customWidth="1"/>
    <col min="2317" max="2321" width="5.109375" style="5" customWidth="1"/>
    <col min="2322" max="2322" width="6.21875" style="5" customWidth="1"/>
    <col min="2323" max="2323" width="5.6640625" style="5" customWidth="1"/>
    <col min="2324" max="2560" width="8.88671875" style="5"/>
    <col min="2561" max="2561" width="0.5546875" style="5" customWidth="1"/>
    <col min="2562" max="2562" width="2.88671875" style="5" customWidth="1"/>
    <col min="2563" max="2563" width="15.6640625" style="5" customWidth="1"/>
    <col min="2564" max="2564" width="13.88671875" style="5" customWidth="1"/>
    <col min="2565" max="2565" width="3.44140625" style="5" customWidth="1"/>
    <col min="2566" max="2566" width="6" style="5" customWidth="1"/>
    <col min="2567" max="2567" width="5.77734375" style="5" customWidth="1"/>
    <col min="2568" max="2568" width="6.21875" style="5" customWidth="1"/>
    <col min="2569" max="2571" width="5.109375" style="5" customWidth="1"/>
    <col min="2572" max="2572" width="6" style="5" customWidth="1"/>
    <col min="2573" max="2577" width="5.109375" style="5" customWidth="1"/>
    <col min="2578" max="2578" width="6.21875" style="5" customWidth="1"/>
    <col min="2579" max="2579" width="5.6640625" style="5" customWidth="1"/>
    <col min="2580" max="2816" width="8.88671875" style="5"/>
    <col min="2817" max="2817" width="0.5546875" style="5" customWidth="1"/>
    <col min="2818" max="2818" width="2.88671875" style="5" customWidth="1"/>
    <col min="2819" max="2819" width="15.6640625" style="5" customWidth="1"/>
    <col min="2820" max="2820" width="13.88671875" style="5" customWidth="1"/>
    <col min="2821" max="2821" width="3.44140625" style="5" customWidth="1"/>
    <col min="2822" max="2822" width="6" style="5" customWidth="1"/>
    <col min="2823" max="2823" width="5.77734375" style="5" customWidth="1"/>
    <col min="2824" max="2824" width="6.21875" style="5" customWidth="1"/>
    <col min="2825" max="2827" width="5.109375" style="5" customWidth="1"/>
    <col min="2828" max="2828" width="6" style="5" customWidth="1"/>
    <col min="2829" max="2833" width="5.109375" style="5" customWidth="1"/>
    <col min="2834" max="2834" width="6.21875" style="5" customWidth="1"/>
    <col min="2835" max="2835" width="5.6640625" style="5" customWidth="1"/>
    <col min="2836" max="3072" width="8.88671875" style="5"/>
    <col min="3073" max="3073" width="0.5546875" style="5" customWidth="1"/>
    <col min="3074" max="3074" width="2.88671875" style="5" customWidth="1"/>
    <col min="3075" max="3075" width="15.6640625" style="5" customWidth="1"/>
    <col min="3076" max="3076" width="13.88671875" style="5" customWidth="1"/>
    <col min="3077" max="3077" width="3.44140625" style="5" customWidth="1"/>
    <col min="3078" max="3078" width="6" style="5" customWidth="1"/>
    <col min="3079" max="3079" width="5.77734375" style="5" customWidth="1"/>
    <col min="3080" max="3080" width="6.21875" style="5" customWidth="1"/>
    <col min="3081" max="3083" width="5.109375" style="5" customWidth="1"/>
    <col min="3084" max="3084" width="6" style="5" customWidth="1"/>
    <col min="3085" max="3089" width="5.109375" style="5" customWidth="1"/>
    <col min="3090" max="3090" width="6.21875" style="5" customWidth="1"/>
    <col min="3091" max="3091" width="5.6640625" style="5" customWidth="1"/>
    <col min="3092" max="3328" width="8.88671875" style="5"/>
    <col min="3329" max="3329" width="0.5546875" style="5" customWidth="1"/>
    <col min="3330" max="3330" width="2.88671875" style="5" customWidth="1"/>
    <col min="3331" max="3331" width="15.6640625" style="5" customWidth="1"/>
    <col min="3332" max="3332" width="13.88671875" style="5" customWidth="1"/>
    <col min="3333" max="3333" width="3.44140625" style="5" customWidth="1"/>
    <col min="3334" max="3334" width="6" style="5" customWidth="1"/>
    <col min="3335" max="3335" width="5.77734375" style="5" customWidth="1"/>
    <col min="3336" max="3336" width="6.21875" style="5" customWidth="1"/>
    <col min="3337" max="3339" width="5.109375" style="5" customWidth="1"/>
    <col min="3340" max="3340" width="6" style="5" customWidth="1"/>
    <col min="3341" max="3345" width="5.109375" style="5" customWidth="1"/>
    <col min="3346" max="3346" width="6.21875" style="5" customWidth="1"/>
    <col min="3347" max="3347" width="5.6640625" style="5" customWidth="1"/>
    <col min="3348" max="3584" width="8.88671875" style="5"/>
    <col min="3585" max="3585" width="0.5546875" style="5" customWidth="1"/>
    <col min="3586" max="3586" width="2.88671875" style="5" customWidth="1"/>
    <col min="3587" max="3587" width="15.6640625" style="5" customWidth="1"/>
    <col min="3588" max="3588" width="13.88671875" style="5" customWidth="1"/>
    <col min="3589" max="3589" width="3.44140625" style="5" customWidth="1"/>
    <col min="3590" max="3590" width="6" style="5" customWidth="1"/>
    <col min="3591" max="3591" width="5.77734375" style="5" customWidth="1"/>
    <col min="3592" max="3592" width="6.21875" style="5" customWidth="1"/>
    <col min="3593" max="3595" width="5.109375" style="5" customWidth="1"/>
    <col min="3596" max="3596" width="6" style="5" customWidth="1"/>
    <col min="3597" max="3601" width="5.109375" style="5" customWidth="1"/>
    <col min="3602" max="3602" width="6.21875" style="5" customWidth="1"/>
    <col min="3603" max="3603" width="5.6640625" style="5" customWidth="1"/>
    <col min="3604" max="3840" width="8.88671875" style="5"/>
    <col min="3841" max="3841" width="0.5546875" style="5" customWidth="1"/>
    <col min="3842" max="3842" width="2.88671875" style="5" customWidth="1"/>
    <col min="3843" max="3843" width="15.6640625" style="5" customWidth="1"/>
    <col min="3844" max="3844" width="13.88671875" style="5" customWidth="1"/>
    <col min="3845" max="3845" width="3.44140625" style="5" customWidth="1"/>
    <col min="3846" max="3846" width="6" style="5" customWidth="1"/>
    <col min="3847" max="3847" width="5.77734375" style="5" customWidth="1"/>
    <col min="3848" max="3848" width="6.21875" style="5" customWidth="1"/>
    <col min="3849" max="3851" width="5.109375" style="5" customWidth="1"/>
    <col min="3852" max="3852" width="6" style="5" customWidth="1"/>
    <col min="3853" max="3857" width="5.109375" style="5" customWidth="1"/>
    <col min="3858" max="3858" width="6.21875" style="5" customWidth="1"/>
    <col min="3859" max="3859" width="5.6640625" style="5" customWidth="1"/>
    <col min="3860" max="4096" width="8.88671875" style="5"/>
    <col min="4097" max="4097" width="0.5546875" style="5" customWidth="1"/>
    <col min="4098" max="4098" width="2.88671875" style="5" customWidth="1"/>
    <col min="4099" max="4099" width="15.6640625" style="5" customWidth="1"/>
    <col min="4100" max="4100" width="13.88671875" style="5" customWidth="1"/>
    <col min="4101" max="4101" width="3.44140625" style="5" customWidth="1"/>
    <col min="4102" max="4102" width="6" style="5" customWidth="1"/>
    <col min="4103" max="4103" width="5.77734375" style="5" customWidth="1"/>
    <col min="4104" max="4104" width="6.21875" style="5" customWidth="1"/>
    <col min="4105" max="4107" width="5.109375" style="5" customWidth="1"/>
    <col min="4108" max="4108" width="6" style="5" customWidth="1"/>
    <col min="4109" max="4113" width="5.109375" style="5" customWidth="1"/>
    <col min="4114" max="4114" width="6.21875" style="5" customWidth="1"/>
    <col min="4115" max="4115" width="5.6640625" style="5" customWidth="1"/>
    <col min="4116" max="4352" width="8.88671875" style="5"/>
    <col min="4353" max="4353" width="0.5546875" style="5" customWidth="1"/>
    <col min="4354" max="4354" width="2.88671875" style="5" customWidth="1"/>
    <col min="4355" max="4355" width="15.6640625" style="5" customWidth="1"/>
    <col min="4356" max="4356" width="13.88671875" style="5" customWidth="1"/>
    <col min="4357" max="4357" width="3.44140625" style="5" customWidth="1"/>
    <col min="4358" max="4358" width="6" style="5" customWidth="1"/>
    <col min="4359" max="4359" width="5.77734375" style="5" customWidth="1"/>
    <col min="4360" max="4360" width="6.21875" style="5" customWidth="1"/>
    <col min="4361" max="4363" width="5.109375" style="5" customWidth="1"/>
    <col min="4364" max="4364" width="6" style="5" customWidth="1"/>
    <col min="4365" max="4369" width="5.109375" style="5" customWidth="1"/>
    <col min="4370" max="4370" width="6.21875" style="5" customWidth="1"/>
    <col min="4371" max="4371" width="5.6640625" style="5" customWidth="1"/>
    <col min="4372" max="4608" width="8.88671875" style="5"/>
    <col min="4609" max="4609" width="0.5546875" style="5" customWidth="1"/>
    <col min="4610" max="4610" width="2.88671875" style="5" customWidth="1"/>
    <col min="4611" max="4611" width="15.6640625" style="5" customWidth="1"/>
    <col min="4612" max="4612" width="13.88671875" style="5" customWidth="1"/>
    <col min="4613" max="4613" width="3.44140625" style="5" customWidth="1"/>
    <col min="4614" max="4614" width="6" style="5" customWidth="1"/>
    <col min="4615" max="4615" width="5.77734375" style="5" customWidth="1"/>
    <col min="4616" max="4616" width="6.21875" style="5" customWidth="1"/>
    <col min="4617" max="4619" width="5.109375" style="5" customWidth="1"/>
    <col min="4620" max="4620" width="6" style="5" customWidth="1"/>
    <col min="4621" max="4625" width="5.109375" style="5" customWidth="1"/>
    <col min="4626" max="4626" width="6.21875" style="5" customWidth="1"/>
    <col min="4627" max="4627" width="5.6640625" style="5" customWidth="1"/>
    <col min="4628" max="4864" width="8.88671875" style="5"/>
    <col min="4865" max="4865" width="0.5546875" style="5" customWidth="1"/>
    <col min="4866" max="4866" width="2.88671875" style="5" customWidth="1"/>
    <col min="4867" max="4867" width="15.6640625" style="5" customWidth="1"/>
    <col min="4868" max="4868" width="13.88671875" style="5" customWidth="1"/>
    <col min="4869" max="4869" width="3.44140625" style="5" customWidth="1"/>
    <col min="4870" max="4870" width="6" style="5" customWidth="1"/>
    <col min="4871" max="4871" width="5.77734375" style="5" customWidth="1"/>
    <col min="4872" max="4872" width="6.21875" style="5" customWidth="1"/>
    <col min="4873" max="4875" width="5.109375" style="5" customWidth="1"/>
    <col min="4876" max="4876" width="6" style="5" customWidth="1"/>
    <col min="4877" max="4881" width="5.109375" style="5" customWidth="1"/>
    <col min="4882" max="4882" width="6.21875" style="5" customWidth="1"/>
    <col min="4883" max="4883" width="5.6640625" style="5" customWidth="1"/>
    <col min="4884" max="5120" width="8.88671875" style="5"/>
    <col min="5121" max="5121" width="0.5546875" style="5" customWidth="1"/>
    <col min="5122" max="5122" width="2.88671875" style="5" customWidth="1"/>
    <col min="5123" max="5123" width="15.6640625" style="5" customWidth="1"/>
    <col min="5124" max="5124" width="13.88671875" style="5" customWidth="1"/>
    <col min="5125" max="5125" width="3.44140625" style="5" customWidth="1"/>
    <col min="5126" max="5126" width="6" style="5" customWidth="1"/>
    <col min="5127" max="5127" width="5.77734375" style="5" customWidth="1"/>
    <col min="5128" max="5128" width="6.21875" style="5" customWidth="1"/>
    <col min="5129" max="5131" width="5.109375" style="5" customWidth="1"/>
    <col min="5132" max="5132" width="6" style="5" customWidth="1"/>
    <col min="5133" max="5137" width="5.109375" style="5" customWidth="1"/>
    <col min="5138" max="5138" width="6.21875" style="5" customWidth="1"/>
    <col min="5139" max="5139" width="5.6640625" style="5" customWidth="1"/>
    <col min="5140" max="5376" width="8.88671875" style="5"/>
    <col min="5377" max="5377" width="0.5546875" style="5" customWidth="1"/>
    <col min="5378" max="5378" width="2.88671875" style="5" customWidth="1"/>
    <col min="5379" max="5379" width="15.6640625" style="5" customWidth="1"/>
    <col min="5380" max="5380" width="13.88671875" style="5" customWidth="1"/>
    <col min="5381" max="5381" width="3.44140625" style="5" customWidth="1"/>
    <col min="5382" max="5382" width="6" style="5" customWidth="1"/>
    <col min="5383" max="5383" width="5.77734375" style="5" customWidth="1"/>
    <col min="5384" max="5384" width="6.21875" style="5" customWidth="1"/>
    <col min="5385" max="5387" width="5.109375" style="5" customWidth="1"/>
    <col min="5388" max="5388" width="6" style="5" customWidth="1"/>
    <col min="5389" max="5393" width="5.109375" style="5" customWidth="1"/>
    <col min="5394" max="5394" width="6.21875" style="5" customWidth="1"/>
    <col min="5395" max="5395" width="5.6640625" style="5" customWidth="1"/>
    <col min="5396" max="5632" width="8.88671875" style="5"/>
    <col min="5633" max="5633" width="0.5546875" style="5" customWidth="1"/>
    <col min="5634" max="5634" width="2.88671875" style="5" customWidth="1"/>
    <col min="5635" max="5635" width="15.6640625" style="5" customWidth="1"/>
    <col min="5636" max="5636" width="13.88671875" style="5" customWidth="1"/>
    <col min="5637" max="5637" width="3.44140625" style="5" customWidth="1"/>
    <col min="5638" max="5638" width="6" style="5" customWidth="1"/>
    <col min="5639" max="5639" width="5.77734375" style="5" customWidth="1"/>
    <col min="5640" max="5640" width="6.21875" style="5" customWidth="1"/>
    <col min="5641" max="5643" width="5.109375" style="5" customWidth="1"/>
    <col min="5644" max="5644" width="6" style="5" customWidth="1"/>
    <col min="5645" max="5649" width="5.109375" style="5" customWidth="1"/>
    <col min="5650" max="5650" width="6.21875" style="5" customWidth="1"/>
    <col min="5651" max="5651" width="5.6640625" style="5" customWidth="1"/>
    <col min="5652" max="5888" width="8.88671875" style="5"/>
    <col min="5889" max="5889" width="0.5546875" style="5" customWidth="1"/>
    <col min="5890" max="5890" width="2.88671875" style="5" customWidth="1"/>
    <col min="5891" max="5891" width="15.6640625" style="5" customWidth="1"/>
    <col min="5892" max="5892" width="13.88671875" style="5" customWidth="1"/>
    <col min="5893" max="5893" width="3.44140625" style="5" customWidth="1"/>
    <col min="5894" max="5894" width="6" style="5" customWidth="1"/>
    <col min="5895" max="5895" width="5.77734375" style="5" customWidth="1"/>
    <col min="5896" max="5896" width="6.21875" style="5" customWidth="1"/>
    <col min="5897" max="5899" width="5.109375" style="5" customWidth="1"/>
    <col min="5900" max="5900" width="6" style="5" customWidth="1"/>
    <col min="5901" max="5905" width="5.109375" style="5" customWidth="1"/>
    <col min="5906" max="5906" width="6.21875" style="5" customWidth="1"/>
    <col min="5907" max="5907" width="5.6640625" style="5" customWidth="1"/>
    <col min="5908" max="6144" width="8.88671875" style="5"/>
    <col min="6145" max="6145" width="0.5546875" style="5" customWidth="1"/>
    <col min="6146" max="6146" width="2.88671875" style="5" customWidth="1"/>
    <col min="6147" max="6147" width="15.6640625" style="5" customWidth="1"/>
    <col min="6148" max="6148" width="13.88671875" style="5" customWidth="1"/>
    <col min="6149" max="6149" width="3.44140625" style="5" customWidth="1"/>
    <col min="6150" max="6150" width="6" style="5" customWidth="1"/>
    <col min="6151" max="6151" width="5.77734375" style="5" customWidth="1"/>
    <col min="6152" max="6152" width="6.21875" style="5" customWidth="1"/>
    <col min="6153" max="6155" width="5.109375" style="5" customWidth="1"/>
    <col min="6156" max="6156" width="6" style="5" customWidth="1"/>
    <col min="6157" max="6161" width="5.109375" style="5" customWidth="1"/>
    <col min="6162" max="6162" width="6.21875" style="5" customWidth="1"/>
    <col min="6163" max="6163" width="5.6640625" style="5" customWidth="1"/>
    <col min="6164" max="6400" width="8.88671875" style="5"/>
    <col min="6401" max="6401" width="0.5546875" style="5" customWidth="1"/>
    <col min="6402" max="6402" width="2.88671875" style="5" customWidth="1"/>
    <col min="6403" max="6403" width="15.6640625" style="5" customWidth="1"/>
    <col min="6404" max="6404" width="13.88671875" style="5" customWidth="1"/>
    <col min="6405" max="6405" width="3.44140625" style="5" customWidth="1"/>
    <col min="6406" max="6406" width="6" style="5" customWidth="1"/>
    <col min="6407" max="6407" width="5.77734375" style="5" customWidth="1"/>
    <col min="6408" max="6408" width="6.21875" style="5" customWidth="1"/>
    <col min="6409" max="6411" width="5.109375" style="5" customWidth="1"/>
    <col min="6412" max="6412" width="6" style="5" customWidth="1"/>
    <col min="6413" max="6417" width="5.109375" style="5" customWidth="1"/>
    <col min="6418" max="6418" width="6.21875" style="5" customWidth="1"/>
    <col min="6419" max="6419" width="5.6640625" style="5" customWidth="1"/>
    <col min="6420" max="6656" width="8.88671875" style="5"/>
    <col min="6657" max="6657" width="0.5546875" style="5" customWidth="1"/>
    <col min="6658" max="6658" width="2.88671875" style="5" customWidth="1"/>
    <col min="6659" max="6659" width="15.6640625" style="5" customWidth="1"/>
    <col min="6660" max="6660" width="13.88671875" style="5" customWidth="1"/>
    <col min="6661" max="6661" width="3.44140625" style="5" customWidth="1"/>
    <col min="6662" max="6662" width="6" style="5" customWidth="1"/>
    <col min="6663" max="6663" width="5.77734375" style="5" customWidth="1"/>
    <col min="6664" max="6664" width="6.21875" style="5" customWidth="1"/>
    <col min="6665" max="6667" width="5.109375" style="5" customWidth="1"/>
    <col min="6668" max="6668" width="6" style="5" customWidth="1"/>
    <col min="6669" max="6673" width="5.109375" style="5" customWidth="1"/>
    <col min="6674" max="6674" width="6.21875" style="5" customWidth="1"/>
    <col min="6675" max="6675" width="5.6640625" style="5" customWidth="1"/>
    <col min="6676" max="6912" width="8.88671875" style="5"/>
    <col min="6913" max="6913" width="0.5546875" style="5" customWidth="1"/>
    <col min="6914" max="6914" width="2.88671875" style="5" customWidth="1"/>
    <col min="6915" max="6915" width="15.6640625" style="5" customWidth="1"/>
    <col min="6916" max="6916" width="13.88671875" style="5" customWidth="1"/>
    <col min="6917" max="6917" width="3.44140625" style="5" customWidth="1"/>
    <col min="6918" max="6918" width="6" style="5" customWidth="1"/>
    <col min="6919" max="6919" width="5.77734375" style="5" customWidth="1"/>
    <col min="6920" max="6920" width="6.21875" style="5" customWidth="1"/>
    <col min="6921" max="6923" width="5.109375" style="5" customWidth="1"/>
    <col min="6924" max="6924" width="6" style="5" customWidth="1"/>
    <col min="6925" max="6929" width="5.109375" style="5" customWidth="1"/>
    <col min="6930" max="6930" width="6.21875" style="5" customWidth="1"/>
    <col min="6931" max="6931" width="5.6640625" style="5" customWidth="1"/>
    <col min="6932" max="7168" width="8.88671875" style="5"/>
    <col min="7169" max="7169" width="0.5546875" style="5" customWidth="1"/>
    <col min="7170" max="7170" width="2.88671875" style="5" customWidth="1"/>
    <col min="7171" max="7171" width="15.6640625" style="5" customWidth="1"/>
    <col min="7172" max="7172" width="13.88671875" style="5" customWidth="1"/>
    <col min="7173" max="7173" width="3.44140625" style="5" customWidth="1"/>
    <col min="7174" max="7174" width="6" style="5" customWidth="1"/>
    <col min="7175" max="7175" width="5.77734375" style="5" customWidth="1"/>
    <col min="7176" max="7176" width="6.21875" style="5" customWidth="1"/>
    <col min="7177" max="7179" width="5.109375" style="5" customWidth="1"/>
    <col min="7180" max="7180" width="6" style="5" customWidth="1"/>
    <col min="7181" max="7185" width="5.109375" style="5" customWidth="1"/>
    <col min="7186" max="7186" width="6.21875" style="5" customWidth="1"/>
    <col min="7187" max="7187" width="5.6640625" style="5" customWidth="1"/>
    <col min="7188" max="7424" width="8.88671875" style="5"/>
    <col min="7425" max="7425" width="0.5546875" style="5" customWidth="1"/>
    <col min="7426" max="7426" width="2.88671875" style="5" customWidth="1"/>
    <col min="7427" max="7427" width="15.6640625" style="5" customWidth="1"/>
    <col min="7428" max="7428" width="13.88671875" style="5" customWidth="1"/>
    <col min="7429" max="7429" width="3.44140625" style="5" customWidth="1"/>
    <col min="7430" max="7430" width="6" style="5" customWidth="1"/>
    <col min="7431" max="7431" width="5.77734375" style="5" customWidth="1"/>
    <col min="7432" max="7432" width="6.21875" style="5" customWidth="1"/>
    <col min="7433" max="7435" width="5.109375" style="5" customWidth="1"/>
    <col min="7436" max="7436" width="6" style="5" customWidth="1"/>
    <col min="7437" max="7441" width="5.109375" style="5" customWidth="1"/>
    <col min="7442" max="7442" width="6.21875" style="5" customWidth="1"/>
    <col min="7443" max="7443" width="5.6640625" style="5" customWidth="1"/>
    <col min="7444" max="7680" width="8.88671875" style="5"/>
    <col min="7681" max="7681" width="0.5546875" style="5" customWidth="1"/>
    <col min="7682" max="7682" width="2.88671875" style="5" customWidth="1"/>
    <col min="7683" max="7683" width="15.6640625" style="5" customWidth="1"/>
    <col min="7684" max="7684" width="13.88671875" style="5" customWidth="1"/>
    <col min="7685" max="7685" width="3.44140625" style="5" customWidth="1"/>
    <col min="7686" max="7686" width="6" style="5" customWidth="1"/>
    <col min="7687" max="7687" width="5.77734375" style="5" customWidth="1"/>
    <col min="7688" max="7688" width="6.21875" style="5" customWidth="1"/>
    <col min="7689" max="7691" width="5.109375" style="5" customWidth="1"/>
    <col min="7692" max="7692" width="6" style="5" customWidth="1"/>
    <col min="7693" max="7697" width="5.109375" style="5" customWidth="1"/>
    <col min="7698" max="7698" width="6.21875" style="5" customWidth="1"/>
    <col min="7699" max="7699" width="5.6640625" style="5" customWidth="1"/>
    <col min="7700" max="7936" width="8.88671875" style="5"/>
    <col min="7937" max="7937" width="0.5546875" style="5" customWidth="1"/>
    <col min="7938" max="7938" width="2.88671875" style="5" customWidth="1"/>
    <col min="7939" max="7939" width="15.6640625" style="5" customWidth="1"/>
    <col min="7940" max="7940" width="13.88671875" style="5" customWidth="1"/>
    <col min="7941" max="7941" width="3.44140625" style="5" customWidth="1"/>
    <col min="7942" max="7942" width="6" style="5" customWidth="1"/>
    <col min="7943" max="7943" width="5.77734375" style="5" customWidth="1"/>
    <col min="7944" max="7944" width="6.21875" style="5" customWidth="1"/>
    <col min="7945" max="7947" width="5.109375" style="5" customWidth="1"/>
    <col min="7948" max="7948" width="6" style="5" customWidth="1"/>
    <col min="7949" max="7953" width="5.109375" style="5" customWidth="1"/>
    <col min="7954" max="7954" width="6.21875" style="5" customWidth="1"/>
    <col min="7955" max="7955" width="5.6640625" style="5" customWidth="1"/>
    <col min="7956" max="8192" width="8.88671875" style="5"/>
    <col min="8193" max="8193" width="0.5546875" style="5" customWidth="1"/>
    <col min="8194" max="8194" width="2.88671875" style="5" customWidth="1"/>
    <col min="8195" max="8195" width="15.6640625" style="5" customWidth="1"/>
    <col min="8196" max="8196" width="13.88671875" style="5" customWidth="1"/>
    <col min="8197" max="8197" width="3.44140625" style="5" customWidth="1"/>
    <col min="8198" max="8198" width="6" style="5" customWidth="1"/>
    <col min="8199" max="8199" width="5.77734375" style="5" customWidth="1"/>
    <col min="8200" max="8200" width="6.21875" style="5" customWidth="1"/>
    <col min="8201" max="8203" width="5.109375" style="5" customWidth="1"/>
    <col min="8204" max="8204" width="6" style="5" customWidth="1"/>
    <col min="8205" max="8209" width="5.109375" style="5" customWidth="1"/>
    <col min="8210" max="8210" width="6.21875" style="5" customWidth="1"/>
    <col min="8211" max="8211" width="5.6640625" style="5" customWidth="1"/>
    <col min="8212" max="8448" width="8.88671875" style="5"/>
    <col min="8449" max="8449" width="0.5546875" style="5" customWidth="1"/>
    <col min="8450" max="8450" width="2.88671875" style="5" customWidth="1"/>
    <col min="8451" max="8451" width="15.6640625" style="5" customWidth="1"/>
    <col min="8452" max="8452" width="13.88671875" style="5" customWidth="1"/>
    <col min="8453" max="8453" width="3.44140625" style="5" customWidth="1"/>
    <col min="8454" max="8454" width="6" style="5" customWidth="1"/>
    <col min="8455" max="8455" width="5.77734375" style="5" customWidth="1"/>
    <col min="8456" max="8456" width="6.21875" style="5" customWidth="1"/>
    <col min="8457" max="8459" width="5.109375" style="5" customWidth="1"/>
    <col min="8460" max="8460" width="6" style="5" customWidth="1"/>
    <col min="8461" max="8465" width="5.109375" style="5" customWidth="1"/>
    <col min="8466" max="8466" width="6.21875" style="5" customWidth="1"/>
    <col min="8467" max="8467" width="5.6640625" style="5" customWidth="1"/>
    <col min="8468" max="8704" width="8.88671875" style="5"/>
    <col min="8705" max="8705" width="0.5546875" style="5" customWidth="1"/>
    <col min="8706" max="8706" width="2.88671875" style="5" customWidth="1"/>
    <col min="8707" max="8707" width="15.6640625" style="5" customWidth="1"/>
    <col min="8708" max="8708" width="13.88671875" style="5" customWidth="1"/>
    <col min="8709" max="8709" width="3.44140625" style="5" customWidth="1"/>
    <col min="8710" max="8710" width="6" style="5" customWidth="1"/>
    <col min="8711" max="8711" width="5.77734375" style="5" customWidth="1"/>
    <col min="8712" max="8712" width="6.21875" style="5" customWidth="1"/>
    <col min="8713" max="8715" width="5.109375" style="5" customWidth="1"/>
    <col min="8716" max="8716" width="6" style="5" customWidth="1"/>
    <col min="8717" max="8721" width="5.109375" style="5" customWidth="1"/>
    <col min="8722" max="8722" width="6.21875" style="5" customWidth="1"/>
    <col min="8723" max="8723" width="5.6640625" style="5" customWidth="1"/>
    <col min="8724" max="8960" width="8.88671875" style="5"/>
    <col min="8961" max="8961" width="0.5546875" style="5" customWidth="1"/>
    <col min="8962" max="8962" width="2.88671875" style="5" customWidth="1"/>
    <col min="8963" max="8963" width="15.6640625" style="5" customWidth="1"/>
    <col min="8964" max="8964" width="13.88671875" style="5" customWidth="1"/>
    <col min="8965" max="8965" width="3.44140625" style="5" customWidth="1"/>
    <col min="8966" max="8966" width="6" style="5" customWidth="1"/>
    <col min="8967" max="8967" width="5.77734375" style="5" customWidth="1"/>
    <col min="8968" max="8968" width="6.21875" style="5" customWidth="1"/>
    <col min="8969" max="8971" width="5.109375" style="5" customWidth="1"/>
    <col min="8972" max="8972" width="6" style="5" customWidth="1"/>
    <col min="8973" max="8977" width="5.109375" style="5" customWidth="1"/>
    <col min="8978" max="8978" width="6.21875" style="5" customWidth="1"/>
    <col min="8979" max="8979" width="5.6640625" style="5" customWidth="1"/>
    <col min="8980" max="9216" width="8.88671875" style="5"/>
    <col min="9217" max="9217" width="0.5546875" style="5" customWidth="1"/>
    <col min="9218" max="9218" width="2.88671875" style="5" customWidth="1"/>
    <col min="9219" max="9219" width="15.6640625" style="5" customWidth="1"/>
    <col min="9220" max="9220" width="13.88671875" style="5" customWidth="1"/>
    <col min="9221" max="9221" width="3.44140625" style="5" customWidth="1"/>
    <col min="9222" max="9222" width="6" style="5" customWidth="1"/>
    <col min="9223" max="9223" width="5.77734375" style="5" customWidth="1"/>
    <col min="9224" max="9224" width="6.21875" style="5" customWidth="1"/>
    <col min="9225" max="9227" width="5.109375" style="5" customWidth="1"/>
    <col min="9228" max="9228" width="6" style="5" customWidth="1"/>
    <col min="9229" max="9233" width="5.109375" style="5" customWidth="1"/>
    <col min="9234" max="9234" width="6.21875" style="5" customWidth="1"/>
    <col min="9235" max="9235" width="5.6640625" style="5" customWidth="1"/>
    <col min="9236" max="9472" width="8.88671875" style="5"/>
    <col min="9473" max="9473" width="0.5546875" style="5" customWidth="1"/>
    <col min="9474" max="9474" width="2.88671875" style="5" customWidth="1"/>
    <col min="9475" max="9475" width="15.6640625" style="5" customWidth="1"/>
    <col min="9476" max="9476" width="13.88671875" style="5" customWidth="1"/>
    <col min="9477" max="9477" width="3.44140625" style="5" customWidth="1"/>
    <col min="9478" max="9478" width="6" style="5" customWidth="1"/>
    <col min="9479" max="9479" width="5.77734375" style="5" customWidth="1"/>
    <col min="9480" max="9480" width="6.21875" style="5" customWidth="1"/>
    <col min="9481" max="9483" width="5.109375" style="5" customWidth="1"/>
    <col min="9484" max="9484" width="6" style="5" customWidth="1"/>
    <col min="9485" max="9489" width="5.109375" style="5" customWidth="1"/>
    <col min="9490" max="9490" width="6.21875" style="5" customWidth="1"/>
    <col min="9491" max="9491" width="5.6640625" style="5" customWidth="1"/>
    <col min="9492" max="9728" width="8.88671875" style="5"/>
    <col min="9729" max="9729" width="0.5546875" style="5" customWidth="1"/>
    <col min="9730" max="9730" width="2.88671875" style="5" customWidth="1"/>
    <col min="9731" max="9731" width="15.6640625" style="5" customWidth="1"/>
    <col min="9732" max="9732" width="13.88671875" style="5" customWidth="1"/>
    <col min="9733" max="9733" width="3.44140625" style="5" customWidth="1"/>
    <col min="9734" max="9734" width="6" style="5" customWidth="1"/>
    <col min="9735" max="9735" width="5.77734375" style="5" customWidth="1"/>
    <col min="9736" max="9736" width="6.21875" style="5" customWidth="1"/>
    <col min="9737" max="9739" width="5.109375" style="5" customWidth="1"/>
    <col min="9740" max="9740" width="6" style="5" customWidth="1"/>
    <col min="9741" max="9745" width="5.109375" style="5" customWidth="1"/>
    <col min="9746" max="9746" width="6.21875" style="5" customWidth="1"/>
    <col min="9747" max="9747" width="5.6640625" style="5" customWidth="1"/>
    <col min="9748" max="9984" width="8.88671875" style="5"/>
    <col min="9985" max="9985" width="0.5546875" style="5" customWidth="1"/>
    <col min="9986" max="9986" width="2.88671875" style="5" customWidth="1"/>
    <col min="9987" max="9987" width="15.6640625" style="5" customWidth="1"/>
    <col min="9988" max="9988" width="13.88671875" style="5" customWidth="1"/>
    <col min="9989" max="9989" width="3.44140625" style="5" customWidth="1"/>
    <col min="9990" max="9990" width="6" style="5" customWidth="1"/>
    <col min="9991" max="9991" width="5.77734375" style="5" customWidth="1"/>
    <col min="9992" max="9992" width="6.21875" style="5" customWidth="1"/>
    <col min="9993" max="9995" width="5.109375" style="5" customWidth="1"/>
    <col min="9996" max="9996" width="6" style="5" customWidth="1"/>
    <col min="9997" max="10001" width="5.109375" style="5" customWidth="1"/>
    <col min="10002" max="10002" width="6.21875" style="5" customWidth="1"/>
    <col min="10003" max="10003" width="5.6640625" style="5" customWidth="1"/>
    <col min="10004" max="10240" width="8.88671875" style="5"/>
    <col min="10241" max="10241" width="0.5546875" style="5" customWidth="1"/>
    <col min="10242" max="10242" width="2.88671875" style="5" customWidth="1"/>
    <col min="10243" max="10243" width="15.6640625" style="5" customWidth="1"/>
    <col min="10244" max="10244" width="13.88671875" style="5" customWidth="1"/>
    <col min="10245" max="10245" width="3.44140625" style="5" customWidth="1"/>
    <col min="10246" max="10246" width="6" style="5" customWidth="1"/>
    <col min="10247" max="10247" width="5.77734375" style="5" customWidth="1"/>
    <col min="10248" max="10248" width="6.21875" style="5" customWidth="1"/>
    <col min="10249" max="10251" width="5.109375" style="5" customWidth="1"/>
    <col min="10252" max="10252" width="6" style="5" customWidth="1"/>
    <col min="10253" max="10257" width="5.109375" style="5" customWidth="1"/>
    <col min="10258" max="10258" width="6.21875" style="5" customWidth="1"/>
    <col min="10259" max="10259" width="5.6640625" style="5" customWidth="1"/>
    <col min="10260" max="10496" width="8.88671875" style="5"/>
    <col min="10497" max="10497" width="0.5546875" style="5" customWidth="1"/>
    <col min="10498" max="10498" width="2.88671875" style="5" customWidth="1"/>
    <col min="10499" max="10499" width="15.6640625" style="5" customWidth="1"/>
    <col min="10500" max="10500" width="13.88671875" style="5" customWidth="1"/>
    <col min="10501" max="10501" width="3.44140625" style="5" customWidth="1"/>
    <col min="10502" max="10502" width="6" style="5" customWidth="1"/>
    <col min="10503" max="10503" width="5.77734375" style="5" customWidth="1"/>
    <col min="10504" max="10504" width="6.21875" style="5" customWidth="1"/>
    <col min="10505" max="10507" width="5.109375" style="5" customWidth="1"/>
    <col min="10508" max="10508" width="6" style="5" customWidth="1"/>
    <col min="10509" max="10513" width="5.109375" style="5" customWidth="1"/>
    <col min="10514" max="10514" width="6.21875" style="5" customWidth="1"/>
    <col min="10515" max="10515" width="5.6640625" style="5" customWidth="1"/>
    <col min="10516" max="10752" width="8.88671875" style="5"/>
    <col min="10753" max="10753" width="0.5546875" style="5" customWidth="1"/>
    <col min="10754" max="10754" width="2.88671875" style="5" customWidth="1"/>
    <col min="10755" max="10755" width="15.6640625" style="5" customWidth="1"/>
    <col min="10756" max="10756" width="13.88671875" style="5" customWidth="1"/>
    <col min="10757" max="10757" width="3.44140625" style="5" customWidth="1"/>
    <col min="10758" max="10758" width="6" style="5" customWidth="1"/>
    <col min="10759" max="10759" width="5.77734375" style="5" customWidth="1"/>
    <col min="10760" max="10760" width="6.21875" style="5" customWidth="1"/>
    <col min="10761" max="10763" width="5.109375" style="5" customWidth="1"/>
    <col min="10764" max="10764" width="6" style="5" customWidth="1"/>
    <col min="10765" max="10769" width="5.109375" style="5" customWidth="1"/>
    <col min="10770" max="10770" width="6.21875" style="5" customWidth="1"/>
    <col min="10771" max="10771" width="5.6640625" style="5" customWidth="1"/>
    <col min="10772" max="11008" width="8.88671875" style="5"/>
    <col min="11009" max="11009" width="0.5546875" style="5" customWidth="1"/>
    <col min="11010" max="11010" width="2.88671875" style="5" customWidth="1"/>
    <col min="11011" max="11011" width="15.6640625" style="5" customWidth="1"/>
    <col min="11012" max="11012" width="13.88671875" style="5" customWidth="1"/>
    <col min="11013" max="11013" width="3.44140625" style="5" customWidth="1"/>
    <col min="11014" max="11014" width="6" style="5" customWidth="1"/>
    <col min="11015" max="11015" width="5.77734375" style="5" customWidth="1"/>
    <col min="11016" max="11016" width="6.21875" style="5" customWidth="1"/>
    <col min="11017" max="11019" width="5.109375" style="5" customWidth="1"/>
    <col min="11020" max="11020" width="6" style="5" customWidth="1"/>
    <col min="11021" max="11025" width="5.109375" style="5" customWidth="1"/>
    <col min="11026" max="11026" width="6.21875" style="5" customWidth="1"/>
    <col min="11027" max="11027" width="5.6640625" style="5" customWidth="1"/>
    <col min="11028" max="11264" width="8.88671875" style="5"/>
    <col min="11265" max="11265" width="0.5546875" style="5" customWidth="1"/>
    <col min="11266" max="11266" width="2.88671875" style="5" customWidth="1"/>
    <col min="11267" max="11267" width="15.6640625" style="5" customWidth="1"/>
    <col min="11268" max="11268" width="13.88671875" style="5" customWidth="1"/>
    <col min="11269" max="11269" width="3.44140625" style="5" customWidth="1"/>
    <col min="11270" max="11270" width="6" style="5" customWidth="1"/>
    <col min="11271" max="11271" width="5.77734375" style="5" customWidth="1"/>
    <col min="11272" max="11272" width="6.21875" style="5" customWidth="1"/>
    <col min="11273" max="11275" width="5.109375" style="5" customWidth="1"/>
    <col min="11276" max="11276" width="6" style="5" customWidth="1"/>
    <col min="11277" max="11281" width="5.109375" style="5" customWidth="1"/>
    <col min="11282" max="11282" width="6.21875" style="5" customWidth="1"/>
    <col min="11283" max="11283" width="5.6640625" style="5" customWidth="1"/>
    <col min="11284" max="11520" width="8.88671875" style="5"/>
    <col min="11521" max="11521" width="0.5546875" style="5" customWidth="1"/>
    <col min="11522" max="11522" width="2.88671875" style="5" customWidth="1"/>
    <col min="11523" max="11523" width="15.6640625" style="5" customWidth="1"/>
    <col min="11524" max="11524" width="13.88671875" style="5" customWidth="1"/>
    <col min="11525" max="11525" width="3.44140625" style="5" customWidth="1"/>
    <col min="11526" max="11526" width="6" style="5" customWidth="1"/>
    <col min="11527" max="11527" width="5.77734375" style="5" customWidth="1"/>
    <col min="11528" max="11528" width="6.21875" style="5" customWidth="1"/>
    <col min="11529" max="11531" width="5.109375" style="5" customWidth="1"/>
    <col min="11532" max="11532" width="6" style="5" customWidth="1"/>
    <col min="11533" max="11537" width="5.109375" style="5" customWidth="1"/>
    <col min="11538" max="11538" width="6.21875" style="5" customWidth="1"/>
    <col min="11539" max="11539" width="5.6640625" style="5" customWidth="1"/>
    <col min="11540" max="11776" width="8.88671875" style="5"/>
    <col min="11777" max="11777" width="0.5546875" style="5" customWidth="1"/>
    <col min="11778" max="11778" width="2.88671875" style="5" customWidth="1"/>
    <col min="11779" max="11779" width="15.6640625" style="5" customWidth="1"/>
    <col min="11780" max="11780" width="13.88671875" style="5" customWidth="1"/>
    <col min="11781" max="11781" width="3.44140625" style="5" customWidth="1"/>
    <col min="11782" max="11782" width="6" style="5" customWidth="1"/>
    <col min="11783" max="11783" width="5.77734375" style="5" customWidth="1"/>
    <col min="11784" max="11784" width="6.21875" style="5" customWidth="1"/>
    <col min="11785" max="11787" width="5.109375" style="5" customWidth="1"/>
    <col min="11788" max="11788" width="6" style="5" customWidth="1"/>
    <col min="11789" max="11793" width="5.109375" style="5" customWidth="1"/>
    <col min="11794" max="11794" width="6.21875" style="5" customWidth="1"/>
    <col min="11795" max="11795" width="5.6640625" style="5" customWidth="1"/>
    <col min="11796" max="12032" width="8.88671875" style="5"/>
    <col min="12033" max="12033" width="0.5546875" style="5" customWidth="1"/>
    <col min="12034" max="12034" width="2.88671875" style="5" customWidth="1"/>
    <col min="12035" max="12035" width="15.6640625" style="5" customWidth="1"/>
    <col min="12036" max="12036" width="13.88671875" style="5" customWidth="1"/>
    <col min="12037" max="12037" width="3.44140625" style="5" customWidth="1"/>
    <col min="12038" max="12038" width="6" style="5" customWidth="1"/>
    <col min="12039" max="12039" width="5.77734375" style="5" customWidth="1"/>
    <col min="12040" max="12040" width="6.21875" style="5" customWidth="1"/>
    <col min="12041" max="12043" width="5.109375" style="5" customWidth="1"/>
    <col min="12044" max="12044" width="6" style="5" customWidth="1"/>
    <col min="12045" max="12049" width="5.109375" style="5" customWidth="1"/>
    <col min="12050" max="12050" width="6.21875" style="5" customWidth="1"/>
    <col min="12051" max="12051" width="5.6640625" style="5" customWidth="1"/>
    <col min="12052" max="12288" width="8.88671875" style="5"/>
    <col min="12289" max="12289" width="0.5546875" style="5" customWidth="1"/>
    <col min="12290" max="12290" width="2.88671875" style="5" customWidth="1"/>
    <col min="12291" max="12291" width="15.6640625" style="5" customWidth="1"/>
    <col min="12292" max="12292" width="13.88671875" style="5" customWidth="1"/>
    <col min="12293" max="12293" width="3.44140625" style="5" customWidth="1"/>
    <col min="12294" max="12294" width="6" style="5" customWidth="1"/>
    <col min="12295" max="12295" width="5.77734375" style="5" customWidth="1"/>
    <col min="12296" max="12296" width="6.21875" style="5" customWidth="1"/>
    <col min="12297" max="12299" width="5.109375" style="5" customWidth="1"/>
    <col min="12300" max="12300" width="6" style="5" customWidth="1"/>
    <col min="12301" max="12305" width="5.109375" style="5" customWidth="1"/>
    <col min="12306" max="12306" width="6.21875" style="5" customWidth="1"/>
    <col min="12307" max="12307" width="5.6640625" style="5" customWidth="1"/>
    <col min="12308" max="12544" width="8.88671875" style="5"/>
    <col min="12545" max="12545" width="0.5546875" style="5" customWidth="1"/>
    <col min="12546" max="12546" width="2.88671875" style="5" customWidth="1"/>
    <col min="12547" max="12547" width="15.6640625" style="5" customWidth="1"/>
    <col min="12548" max="12548" width="13.88671875" style="5" customWidth="1"/>
    <col min="12549" max="12549" width="3.44140625" style="5" customWidth="1"/>
    <col min="12550" max="12550" width="6" style="5" customWidth="1"/>
    <col min="12551" max="12551" width="5.77734375" style="5" customWidth="1"/>
    <col min="12552" max="12552" width="6.21875" style="5" customWidth="1"/>
    <col min="12553" max="12555" width="5.109375" style="5" customWidth="1"/>
    <col min="12556" max="12556" width="6" style="5" customWidth="1"/>
    <col min="12557" max="12561" width="5.109375" style="5" customWidth="1"/>
    <col min="12562" max="12562" width="6.21875" style="5" customWidth="1"/>
    <col min="12563" max="12563" width="5.6640625" style="5" customWidth="1"/>
    <col min="12564" max="12800" width="8.88671875" style="5"/>
    <col min="12801" max="12801" width="0.5546875" style="5" customWidth="1"/>
    <col min="12802" max="12802" width="2.88671875" style="5" customWidth="1"/>
    <col min="12803" max="12803" width="15.6640625" style="5" customWidth="1"/>
    <col min="12804" max="12804" width="13.88671875" style="5" customWidth="1"/>
    <col min="12805" max="12805" width="3.44140625" style="5" customWidth="1"/>
    <col min="12806" max="12806" width="6" style="5" customWidth="1"/>
    <col min="12807" max="12807" width="5.77734375" style="5" customWidth="1"/>
    <col min="12808" max="12808" width="6.21875" style="5" customWidth="1"/>
    <col min="12809" max="12811" width="5.109375" style="5" customWidth="1"/>
    <col min="12812" max="12812" width="6" style="5" customWidth="1"/>
    <col min="12813" max="12817" width="5.109375" style="5" customWidth="1"/>
    <col min="12818" max="12818" width="6.21875" style="5" customWidth="1"/>
    <col min="12819" max="12819" width="5.6640625" style="5" customWidth="1"/>
    <col min="12820" max="13056" width="8.88671875" style="5"/>
    <col min="13057" max="13057" width="0.5546875" style="5" customWidth="1"/>
    <col min="13058" max="13058" width="2.88671875" style="5" customWidth="1"/>
    <col min="13059" max="13059" width="15.6640625" style="5" customWidth="1"/>
    <col min="13060" max="13060" width="13.88671875" style="5" customWidth="1"/>
    <col min="13061" max="13061" width="3.44140625" style="5" customWidth="1"/>
    <col min="13062" max="13062" width="6" style="5" customWidth="1"/>
    <col min="13063" max="13063" width="5.77734375" style="5" customWidth="1"/>
    <col min="13064" max="13064" width="6.21875" style="5" customWidth="1"/>
    <col min="13065" max="13067" width="5.109375" style="5" customWidth="1"/>
    <col min="13068" max="13068" width="6" style="5" customWidth="1"/>
    <col min="13069" max="13073" width="5.109375" style="5" customWidth="1"/>
    <col min="13074" max="13074" width="6.21875" style="5" customWidth="1"/>
    <col min="13075" max="13075" width="5.6640625" style="5" customWidth="1"/>
    <col min="13076" max="13312" width="8.88671875" style="5"/>
    <col min="13313" max="13313" width="0.5546875" style="5" customWidth="1"/>
    <col min="13314" max="13314" width="2.88671875" style="5" customWidth="1"/>
    <col min="13315" max="13315" width="15.6640625" style="5" customWidth="1"/>
    <col min="13316" max="13316" width="13.88671875" style="5" customWidth="1"/>
    <col min="13317" max="13317" width="3.44140625" style="5" customWidth="1"/>
    <col min="13318" max="13318" width="6" style="5" customWidth="1"/>
    <col min="13319" max="13319" width="5.77734375" style="5" customWidth="1"/>
    <col min="13320" max="13320" width="6.21875" style="5" customWidth="1"/>
    <col min="13321" max="13323" width="5.109375" style="5" customWidth="1"/>
    <col min="13324" max="13324" width="6" style="5" customWidth="1"/>
    <col min="13325" max="13329" width="5.109375" style="5" customWidth="1"/>
    <col min="13330" max="13330" width="6.21875" style="5" customWidth="1"/>
    <col min="13331" max="13331" width="5.6640625" style="5" customWidth="1"/>
    <col min="13332" max="13568" width="8.88671875" style="5"/>
    <col min="13569" max="13569" width="0.5546875" style="5" customWidth="1"/>
    <col min="13570" max="13570" width="2.88671875" style="5" customWidth="1"/>
    <col min="13571" max="13571" width="15.6640625" style="5" customWidth="1"/>
    <col min="13572" max="13572" width="13.88671875" style="5" customWidth="1"/>
    <col min="13573" max="13573" width="3.44140625" style="5" customWidth="1"/>
    <col min="13574" max="13574" width="6" style="5" customWidth="1"/>
    <col min="13575" max="13575" width="5.77734375" style="5" customWidth="1"/>
    <col min="13576" max="13576" width="6.21875" style="5" customWidth="1"/>
    <col min="13577" max="13579" width="5.109375" style="5" customWidth="1"/>
    <col min="13580" max="13580" width="6" style="5" customWidth="1"/>
    <col min="13581" max="13585" width="5.109375" style="5" customWidth="1"/>
    <col min="13586" max="13586" width="6.21875" style="5" customWidth="1"/>
    <col min="13587" max="13587" width="5.6640625" style="5" customWidth="1"/>
    <col min="13588" max="13824" width="8.88671875" style="5"/>
    <col min="13825" max="13825" width="0.5546875" style="5" customWidth="1"/>
    <col min="13826" max="13826" width="2.88671875" style="5" customWidth="1"/>
    <col min="13827" max="13827" width="15.6640625" style="5" customWidth="1"/>
    <col min="13828" max="13828" width="13.88671875" style="5" customWidth="1"/>
    <col min="13829" max="13829" width="3.44140625" style="5" customWidth="1"/>
    <col min="13830" max="13830" width="6" style="5" customWidth="1"/>
    <col min="13831" max="13831" width="5.77734375" style="5" customWidth="1"/>
    <col min="13832" max="13832" width="6.21875" style="5" customWidth="1"/>
    <col min="13833" max="13835" width="5.109375" style="5" customWidth="1"/>
    <col min="13836" max="13836" width="6" style="5" customWidth="1"/>
    <col min="13837" max="13841" width="5.109375" style="5" customWidth="1"/>
    <col min="13842" max="13842" width="6.21875" style="5" customWidth="1"/>
    <col min="13843" max="13843" width="5.6640625" style="5" customWidth="1"/>
    <col min="13844" max="14080" width="8.88671875" style="5"/>
    <col min="14081" max="14081" width="0.5546875" style="5" customWidth="1"/>
    <col min="14082" max="14082" width="2.88671875" style="5" customWidth="1"/>
    <col min="14083" max="14083" width="15.6640625" style="5" customWidth="1"/>
    <col min="14084" max="14084" width="13.88671875" style="5" customWidth="1"/>
    <col min="14085" max="14085" width="3.44140625" style="5" customWidth="1"/>
    <col min="14086" max="14086" width="6" style="5" customWidth="1"/>
    <col min="14087" max="14087" width="5.77734375" style="5" customWidth="1"/>
    <col min="14088" max="14088" width="6.21875" style="5" customWidth="1"/>
    <col min="14089" max="14091" width="5.109375" style="5" customWidth="1"/>
    <col min="14092" max="14092" width="6" style="5" customWidth="1"/>
    <col min="14093" max="14097" width="5.109375" style="5" customWidth="1"/>
    <col min="14098" max="14098" width="6.21875" style="5" customWidth="1"/>
    <col min="14099" max="14099" width="5.6640625" style="5" customWidth="1"/>
    <col min="14100" max="14336" width="8.88671875" style="5"/>
    <col min="14337" max="14337" width="0.5546875" style="5" customWidth="1"/>
    <col min="14338" max="14338" width="2.88671875" style="5" customWidth="1"/>
    <col min="14339" max="14339" width="15.6640625" style="5" customWidth="1"/>
    <col min="14340" max="14340" width="13.88671875" style="5" customWidth="1"/>
    <col min="14341" max="14341" width="3.44140625" style="5" customWidth="1"/>
    <col min="14342" max="14342" width="6" style="5" customWidth="1"/>
    <col min="14343" max="14343" width="5.77734375" style="5" customWidth="1"/>
    <col min="14344" max="14344" width="6.21875" style="5" customWidth="1"/>
    <col min="14345" max="14347" width="5.109375" style="5" customWidth="1"/>
    <col min="14348" max="14348" width="6" style="5" customWidth="1"/>
    <col min="14349" max="14353" width="5.109375" style="5" customWidth="1"/>
    <col min="14354" max="14354" width="6.21875" style="5" customWidth="1"/>
    <col min="14355" max="14355" width="5.6640625" style="5" customWidth="1"/>
    <col min="14356" max="14592" width="8.88671875" style="5"/>
    <col min="14593" max="14593" width="0.5546875" style="5" customWidth="1"/>
    <col min="14594" max="14594" width="2.88671875" style="5" customWidth="1"/>
    <col min="14595" max="14595" width="15.6640625" style="5" customWidth="1"/>
    <col min="14596" max="14596" width="13.88671875" style="5" customWidth="1"/>
    <col min="14597" max="14597" width="3.44140625" style="5" customWidth="1"/>
    <col min="14598" max="14598" width="6" style="5" customWidth="1"/>
    <col min="14599" max="14599" width="5.77734375" style="5" customWidth="1"/>
    <col min="14600" max="14600" width="6.21875" style="5" customWidth="1"/>
    <col min="14601" max="14603" width="5.109375" style="5" customWidth="1"/>
    <col min="14604" max="14604" width="6" style="5" customWidth="1"/>
    <col min="14605" max="14609" width="5.109375" style="5" customWidth="1"/>
    <col min="14610" max="14610" width="6.21875" style="5" customWidth="1"/>
    <col min="14611" max="14611" width="5.6640625" style="5" customWidth="1"/>
    <col min="14612" max="14848" width="8.88671875" style="5"/>
    <col min="14849" max="14849" width="0.5546875" style="5" customWidth="1"/>
    <col min="14850" max="14850" width="2.88671875" style="5" customWidth="1"/>
    <col min="14851" max="14851" width="15.6640625" style="5" customWidth="1"/>
    <col min="14852" max="14852" width="13.88671875" style="5" customWidth="1"/>
    <col min="14853" max="14853" width="3.44140625" style="5" customWidth="1"/>
    <col min="14854" max="14854" width="6" style="5" customWidth="1"/>
    <col min="14855" max="14855" width="5.77734375" style="5" customWidth="1"/>
    <col min="14856" max="14856" width="6.21875" style="5" customWidth="1"/>
    <col min="14857" max="14859" width="5.109375" style="5" customWidth="1"/>
    <col min="14860" max="14860" width="6" style="5" customWidth="1"/>
    <col min="14861" max="14865" width="5.109375" style="5" customWidth="1"/>
    <col min="14866" max="14866" width="6.21875" style="5" customWidth="1"/>
    <col min="14867" max="14867" width="5.6640625" style="5" customWidth="1"/>
    <col min="14868" max="15104" width="8.88671875" style="5"/>
    <col min="15105" max="15105" width="0.5546875" style="5" customWidth="1"/>
    <col min="15106" max="15106" width="2.88671875" style="5" customWidth="1"/>
    <col min="15107" max="15107" width="15.6640625" style="5" customWidth="1"/>
    <col min="15108" max="15108" width="13.88671875" style="5" customWidth="1"/>
    <col min="15109" max="15109" width="3.44140625" style="5" customWidth="1"/>
    <col min="15110" max="15110" width="6" style="5" customWidth="1"/>
    <col min="15111" max="15111" width="5.77734375" style="5" customWidth="1"/>
    <col min="15112" max="15112" width="6.21875" style="5" customWidth="1"/>
    <col min="15113" max="15115" width="5.109375" style="5" customWidth="1"/>
    <col min="15116" max="15116" width="6" style="5" customWidth="1"/>
    <col min="15117" max="15121" width="5.109375" style="5" customWidth="1"/>
    <col min="15122" max="15122" width="6.21875" style="5" customWidth="1"/>
    <col min="15123" max="15123" width="5.6640625" style="5" customWidth="1"/>
    <col min="15124" max="15360" width="8.88671875" style="5"/>
    <col min="15361" max="15361" width="0.5546875" style="5" customWidth="1"/>
    <col min="15362" max="15362" width="2.88671875" style="5" customWidth="1"/>
    <col min="15363" max="15363" width="15.6640625" style="5" customWidth="1"/>
    <col min="15364" max="15364" width="13.88671875" style="5" customWidth="1"/>
    <col min="15365" max="15365" width="3.44140625" style="5" customWidth="1"/>
    <col min="15366" max="15366" width="6" style="5" customWidth="1"/>
    <col min="15367" max="15367" width="5.77734375" style="5" customWidth="1"/>
    <col min="15368" max="15368" width="6.21875" style="5" customWidth="1"/>
    <col min="15369" max="15371" width="5.109375" style="5" customWidth="1"/>
    <col min="15372" max="15372" width="6" style="5" customWidth="1"/>
    <col min="15373" max="15377" width="5.109375" style="5" customWidth="1"/>
    <col min="15378" max="15378" width="6.21875" style="5" customWidth="1"/>
    <col min="15379" max="15379" width="5.6640625" style="5" customWidth="1"/>
    <col min="15380" max="15616" width="8.88671875" style="5"/>
    <col min="15617" max="15617" width="0.5546875" style="5" customWidth="1"/>
    <col min="15618" max="15618" width="2.88671875" style="5" customWidth="1"/>
    <col min="15619" max="15619" width="15.6640625" style="5" customWidth="1"/>
    <col min="15620" max="15620" width="13.88671875" style="5" customWidth="1"/>
    <col min="15621" max="15621" width="3.44140625" style="5" customWidth="1"/>
    <col min="15622" max="15622" width="6" style="5" customWidth="1"/>
    <col min="15623" max="15623" width="5.77734375" style="5" customWidth="1"/>
    <col min="15624" max="15624" width="6.21875" style="5" customWidth="1"/>
    <col min="15625" max="15627" width="5.109375" style="5" customWidth="1"/>
    <col min="15628" max="15628" width="6" style="5" customWidth="1"/>
    <col min="15629" max="15633" width="5.109375" style="5" customWidth="1"/>
    <col min="15634" max="15634" width="6.21875" style="5" customWidth="1"/>
    <col min="15635" max="15635" width="5.6640625" style="5" customWidth="1"/>
    <col min="15636" max="15872" width="8.88671875" style="5"/>
    <col min="15873" max="15873" width="0.5546875" style="5" customWidth="1"/>
    <col min="15874" max="15874" width="2.88671875" style="5" customWidth="1"/>
    <col min="15875" max="15875" width="15.6640625" style="5" customWidth="1"/>
    <col min="15876" max="15876" width="13.88671875" style="5" customWidth="1"/>
    <col min="15877" max="15877" width="3.44140625" style="5" customWidth="1"/>
    <col min="15878" max="15878" width="6" style="5" customWidth="1"/>
    <col min="15879" max="15879" width="5.77734375" style="5" customWidth="1"/>
    <col min="15880" max="15880" width="6.21875" style="5" customWidth="1"/>
    <col min="15881" max="15883" width="5.109375" style="5" customWidth="1"/>
    <col min="15884" max="15884" width="6" style="5" customWidth="1"/>
    <col min="15885" max="15889" width="5.109375" style="5" customWidth="1"/>
    <col min="15890" max="15890" width="6.21875" style="5" customWidth="1"/>
    <col min="15891" max="15891" width="5.6640625" style="5" customWidth="1"/>
    <col min="15892" max="16128" width="8.88671875" style="5"/>
    <col min="16129" max="16129" width="0.5546875" style="5" customWidth="1"/>
    <col min="16130" max="16130" width="2.88671875" style="5" customWidth="1"/>
    <col min="16131" max="16131" width="15.6640625" style="5" customWidth="1"/>
    <col min="16132" max="16132" width="13.88671875" style="5" customWidth="1"/>
    <col min="16133" max="16133" width="3.44140625" style="5" customWidth="1"/>
    <col min="16134" max="16134" width="6" style="5" customWidth="1"/>
    <col min="16135" max="16135" width="5.77734375" style="5" customWidth="1"/>
    <col min="16136" max="16136" width="6.21875" style="5" customWidth="1"/>
    <col min="16137" max="16139" width="5.109375" style="5" customWidth="1"/>
    <col min="16140" max="16140" width="6" style="5" customWidth="1"/>
    <col min="16141" max="16145" width="5.109375" style="5" customWidth="1"/>
    <col min="16146" max="16146" width="6.21875" style="5" customWidth="1"/>
    <col min="16147" max="16147" width="5.6640625" style="5" customWidth="1"/>
    <col min="16148" max="16384" width="8.88671875" style="5"/>
  </cols>
  <sheetData>
    <row r="1" spans="2:19" ht="24.95" customHeight="1" x14ac:dyDescent="0.2">
      <c r="B1" s="166" t="s">
        <v>278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</row>
    <row r="2" spans="2:19" ht="9.9499999999999993" customHeight="1" x14ac:dyDescent="0.2"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2:19" ht="15.4" customHeight="1" x14ac:dyDescent="0.2">
      <c r="B3" s="172" t="s">
        <v>149</v>
      </c>
      <c r="C3" s="174" t="s">
        <v>279</v>
      </c>
      <c r="D3" s="174" t="s">
        <v>95</v>
      </c>
      <c r="E3" s="174" t="s">
        <v>97</v>
      </c>
      <c r="F3" s="176" t="s">
        <v>280</v>
      </c>
      <c r="G3" s="177"/>
      <c r="H3" s="176" t="s">
        <v>281</v>
      </c>
      <c r="I3" s="177"/>
      <c r="J3" s="176" t="s">
        <v>282</v>
      </c>
      <c r="K3" s="177"/>
      <c r="L3" s="176" t="s">
        <v>283</v>
      </c>
      <c r="M3" s="177"/>
      <c r="N3" s="176" t="s">
        <v>284</v>
      </c>
      <c r="O3" s="177"/>
      <c r="P3" s="176" t="s">
        <v>285</v>
      </c>
      <c r="Q3" s="177"/>
      <c r="R3" s="174" t="s">
        <v>286</v>
      </c>
      <c r="S3" s="170" t="s">
        <v>287</v>
      </c>
    </row>
    <row r="4" spans="2:19" ht="22.35" customHeight="1" x14ac:dyDescent="0.2">
      <c r="B4" s="173"/>
      <c r="C4" s="175"/>
      <c r="D4" s="175"/>
      <c r="E4" s="175"/>
      <c r="F4" s="36" t="s">
        <v>125</v>
      </c>
      <c r="G4" s="37" t="s">
        <v>288</v>
      </c>
      <c r="H4" s="36" t="s">
        <v>125</v>
      </c>
      <c r="I4" s="37" t="s">
        <v>288</v>
      </c>
      <c r="J4" s="36" t="s">
        <v>125</v>
      </c>
      <c r="K4" s="37" t="s">
        <v>288</v>
      </c>
      <c r="L4" s="36" t="s">
        <v>125</v>
      </c>
      <c r="M4" s="37" t="s">
        <v>288</v>
      </c>
      <c r="N4" s="36" t="s">
        <v>125</v>
      </c>
      <c r="O4" s="37" t="s">
        <v>288</v>
      </c>
      <c r="P4" s="36" t="s">
        <v>125</v>
      </c>
      <c r="Q4" s="37" t="s">
        <v>288</v>
      </c>
      <c r="R4" s="175"/>
      <c r="S4" s="171"/>
    </row>
    <row r="5" spans="2:19" x14ac:dyDescent="0.2">
      <c r="B5" s="49" t="s">
        <v>12</v>
      </c>
      <c r="C5" s="46" t="s">
        <v>250</v>
      </c>
      <c r="D5" s="46" t="s">
        <v>9</v>
      </c>
      <c r="E5" s="47" t="s">
        <v>251</v>
      </c>
      <c r="F5" s="48">
        <v>1844</v>
      </c>
      <c r="G5" s="46">
        <v>2025.8</v>
      </c>
      <c r="H5" s="48"/>
      <c r="I5" s="46" t="s">
        <v>9</v>
      </c>
      <c r="J5" s="48"/>
      <c r="K5" s="46" t="s">
        <v>9</v>
      </c>
      <c r="L5" s="48"/>
      <c r="M5" s="46" t="s">
        <v>9</v>
      </c>
      <c r="N5" s="48"/>
      <c r="O5" s="46" t="s">
        <v>9</v>
      </c>
      <c r="P5" s="48"/>
      <c r="Q5" s="46" t="s">
        <v>9</v>
      </c>
      <c r="R5" s="27">
        <f>MIN(F5,H5,J5,L5,N5,P5)</f>
        <v>1844</v>
      </c>
      <c r="S5" s="29" t="s">
        <v>289</v>
      </c>
    </row>
    <row r="6" spans="2:19" x14ac:dyDescent="0.2"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</sheetData>
  <mergeCells count="13">
    <mergeCell ref="P3:Q3"/>
    <mergeCell ref="R3:R4"/>
    <mergeCell ref="S3:S4"/>
    <mergeCell ref="B1:S2"/>
    <mergeCell ref="B3:B4"/>
    <mergeCell ref="C3:C4"/>
    <mergeCell ref="D3:D4"/>
    <mergeCell ref="E3:E4"/>
    <mergeCell ref="F3:G3"/>
    <mergeCell ref="H3:I3"/>
    <mergeCell ref="J3:K3"/>
    <mergeCell ref="L3:M3"/>
    <mergeCell ref="N3:O3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109A4-3EDB-4DF3-9EFF-3C3CC8F238F2}">
  <dimension ref="B1:G9"/>
  <sheetViews>
    <sheetView zoomScaleNormal="100" zoomScaleSheetLayoutView="115" workbookViewId="0">
      <pane ySplit="3" topLeftCell="A4" activePane="bottomLeft" state="frozen"/>
      <selection pane="bottomLeft" activeCell="D26" sqref="D26"/>
    </sheetView>
  </sheetViews>
  <sheetFormatPr defaultRowHeight="12.75" x14ac:dyDescent="0.2"/>
  <cols>
    <col min="1" max="1" width="0.5546875" style="5" customWidth="1"/>
    <col min="2" max="2" width="7.5546875" style="5" customWidth="1"/>
    <col min="3" max="3" width="33.6640625" style="5" customWidth="1"/>
    <col min="4" max="4" width="27.44140625" style="5" customWidth="1"/>
    <col min="5" max="5" width="7.5546875" style="5" customWidth="1"/>
    <col min="6" max="6" width="14.21875" style="5" customWidth="1"/>
    <col min="7" max="7" width="22.5546875" style="5" customWidth="1"/>
    <col min="8" max="256" width="8.88671875" style="5"/>
    <col min="257" max="257" width="0.5546875" style="5" customWidth="1"/>
    <col min="258" max="258" width="7.5546875" style="5" customWidth="1"/>
    <col min="259" max="259" width="33.6640625" style="5" customWidth="1"/>
    <col min="260" max="260" width="27.44140625" style="5" customWidth="1"/>
    <col min="261" max="261" width="7.5546875" style="5" customWidth="1"/>
    <col min="262" max="262" width="14.21875" style="5" customWidth="1"/>
    <col min="263" max="263" width="22.5546875" style="5" customWidth="1"/>
    <col min="264" max="512" width="8.88671875" style="5"/>
    <col min="513" max="513" width="0.5546875" style="5" customWidth="1"/>
    <col min="514" max="514" width="7.5546875" style="5" customWidth="1"/>
    <col min="515" max="515" width="33.6640625" style="5" customWidth="1"/>
    <col min="516" max="516" width="27.44140625" style="5" customWidth="1"/>
    <col min="517" max="517" width="7.5546875" style="5" customWidth="1"/>
    <col min="518" max="518" width="14.21875" style="5" customWidth="1"/>
    <col min="519" max="519" width="22.5546875" style="5" customWidth="1"/>
    <col min="520" max="768" width="8.88671875" style="5"/>
    <col min="769" max="769" width="0.5546875" style="5" customWidth="1"/>
    <col min="770" max="770" width="7.5546875" style="5" customWidth="1"/>
    <col min="771" max="771" width="33.6640625" style="5" customWidth="1"/>
    <col min="772" max="772" width="27.44140625" style="5" customWidth="1"/>
    <col min="773" max="773" width="7.5546875" style="5" customWidth="1"/>
    <col min="774" max="774" width="14.21875" style="5" customWidth="1"/>
    <col min="775" max="775" width="22.5546875" style="5" customWidth="1"/>
    <col min="776" max="1024" width="8.88671875" style="5"/>
    <col min="1025" max="1025" width="0.5546875" style="5" customWidth="1"/>
    <col min="1026" max="1026" width="7.5546875" style="5" customWidth="1"/>
    <col min="1027" max="1027" width="33.6640625" style="5" customWidth="1"/>
    <col min="1028" max="1028" width="27.44140625" style="5" customWidth="1"/>
    <col min="1029" max="1029" width="7.5546875" style="5" customWidth="1"/>
    <col min="1030" max="1030" width="14.21875" style="5" customWidth="1"/>
    <col min="1031" max="1031" width="22.5546875" style="5" customWidth="1"/>
    <col min="1032" max="1280" width="8.88671875" style="5"/>
    <col min="1281" max="1281" width="0.5546875" style="5" customWidth="1"/>
    <col min="1282" max="1282" width="7.5546875" style="5" customWidth="1"/>
    <col min="1283" max="1283" width="33.6640625" style="5" customWidth="1"/>
    <col min="1284" max="1284" width="27.44140625" style="5" customWidth="1"/>
    <col min="1285" max="1285" width="7.5546875" style="5" customWidth="1"/>
    <col min="1286" max="1286" width="14.21875" style="5" customWidth="1"/>
    <col min="1287" max="1287" width="22.5546875" style="5" customWidth="1"/>
    <col min="1288" max="1536" width="8.88671875" style="5"/>
    <col min="1537" max="1537" width="0.5546875" style="5" customWidth="1"/>
    <col min="1538" max="1538" width="7.5546875" style="5" customWidth="1"/>
    <col min="1539" max="1539" width="33.6640625" style="5" customWidth="1"/>
    <col min="1540" max="1540" width="27.44140625" style="5" customWidth="1"/>
    <col min="1541" max="1541" width="7.5546875" style="5" customWidth="1"/>
    <col min="1542" max="1542" width="14.21875" style="5" customWidth="1"/>
    <col min="1543" max="1543" width="22.5546875" style="5" customWidth="1"/>
    <col min="1544" max="1792" width="8.88671875" style="5"/>
    <col min="1793" max="1793" width="0.5546875" style="5" customWidth="1"/>
    <col min="1794" max="1794" width="7.5546875" style="5" customWidth="1"/>
    <col min="1795" max="1795" width="33.6640625" style="5" customWidth="1"/>
    <col min="1796" max="1796" width="27.44140625" style="5" customWidth="1"/>
    <col min="1797" max="1797" width="7.5546875" style="5" customWidth="1"/>
    <col min="1798" max="1798" width="14.21875" style="5" customWidth="1"/>
    <col min="1799" max="1799" width="22.5546875" style="5" customWidth="1"/>
    <col min="1800" max="2048" width="8.88671875" style="5"/>
    <col min="2049" max="2049" width="0.5546875" style="5" customWidth="1"/>
    <col min="2050" max="2050" width="7.5546875" style="5" customWidth="1"/>
    <col min="2051" max="2051" width="33.6640625" style="5" customWidth="1"/>
    <col min="2052" max="2052" width="27.44140625" style="5" customWidth="1"/>
    <col min="2053" max="2053" width="7.5546875" style="5" customWidth="1"/>
    <col min="2054" max="2054" width="14.21875" style="5" customWidth="1"/>
    <col min="2055" max="2055" width="22.5546875" style="5" customWidth="1"/>
    <col min="2056" max="2304" width="8.88671875" style="5"/>
    <col min="2305" max="2305" width="0.5546875" style="5" customWidth="1"/>
    <col min="2306" max="2306" width="7.5546875" style="5" customWidth="1"/>
    <col min="2307" max="2307" width="33.6640625" style="5" customWidth="1"/>
    <col min="2308" max="2308" width="27.44140625" style="5" customWidth="1"/>
    <col min="2309" max="2309" width="7.5546875" style="5" customWidth="1"/>
    <col min="2310" max="2310" width="14.21875" style="5" customWidth="1"/>
    <col min="2311" max="2311" width="22.5546875" style="5" customWidth="1"/>
    <col min="2312" max="2560" width="8.88671875" style="5"/>
    <col min="2561" max="2561" width="0.5546875" style="5" customWidth="1"/>
    <col min="2562" max="2562" width="7.5546875" style="5" customWidth="1"/>
    <col min="2563" max="2563" width="33.6640625" style="5" customWidth="1"/>
    <col min="2564" max="2564" width="27.44140625" style="5" customWidth="1"/>
    <col min="2565" max="2565" width="7.5546875" style="5" customWidth="1"/>
    <col min="2566" max="2566" width="14.21875" style="5" customWidth="1"/>
    <col min="2567" max="2567" width="22.5546875" style="5" customWidth="1"/>
    <col min="2568" max="2816" width="8.88671875" style="5"/>
    <col min="2817" max="2817" width="0.5546875" style="5" customWidth="1"/>
    <col min="2818" max="2818" width="7.5546875" style="5" customWidth="1"/>
    <col min="2819" max="2819" width="33.6640625" style="5" customWidth="1"/>
    <col min="2820" max="2820" width="27.44140625" style="5" customWidth="1"/>
    <col min="2821" max="2821" width="7.5546875" style="5" customWidth="1"/>
    <col min="2822" max="2822" width="14.21875" style="5" customWidth="1"/>
    <col min="2823" max="2823" width="22.5546875" style="5" customWidth="1"/>
    <col min="2824" max="3072" width="8.88671875" style="5"/>
    <col min="3073" max="3073" width="0.5546875" style="5" customWidth="1"/>
    <col min="3074" max="3074" width="7.5546875" style="5" customWidth="1"/>
    <col min="3075" max="3075" width="33.6640625" style="5" customWidth="1"/>
    <col min="3076" max="3076" width="27.44140625" style="5" customWidth="1"/>
    <col min="3077" max="3077" width="7.5546875" style="5" customWidth="1"/>
    <col min="3078" max="3078" width="14.21875" style="5" customWidth="1"/>
    <col min="3079" max="3079" width="22.5546875" style="5" customWidth="1"/>
    <col min="3080" max="3328" width="8.88671875" style="5"/>
    <col min="3329" max="3329" width="0.5546875" style="5" customWidth="1"/>
    <col min="3330" max="3330" width="7.5546875" style="5" customWidth="1"/>
    <col min="3331" max="3331" width="33.6640625" style="5" customWidth="1"/>
    <col min="3332" max="3332" width="27.44140625" style="5" customWidth="1"/>
    <col min="3333" max="3333" width="7.5546875" style="5" customWidth="1"/>
    <col min="3334" max="3334" width="14.21875" style="5" customWidth="1"/>
    <col min="3335" max="3335" width="22.5546875" style="5" customWidth="1"/>
    <col min="3336" max="3584" width="8.88671875" style="5"/>
    <col min="3585" max="3585" width="0.5546875" style="5" customWidth="1"/>
    <col min="3586" max="3586" width="7.5546875" style="5" customWidth="1"/>
    <col min="3587" max="3587" width="33.6640625" style="5" customWidth="1"/>
    <col min="3588" max="3588" width="27.44140625" style="5" customWidth="1"/>
    <col min="3589" max="3589" width="7.5546875" style="5" customWidth="1"/>
    <col min="3590" max="3590" width="14.21875" style="5" customWidth="1"/>
    <col min="3591" max="3591" width="22.5546875" style="5" customWidth="1"/>
    <col min="3592" max="3840" width="8.88671875" style="5"/>
    <col min="3841" max="3841" width="0.5546875" style="5" customWidth="1"/>
    <col min="3842" max="3842" width="7.5546875" style="5" customWidth="1"/>
    <col min="3843" max="3843" width="33.6640625" style="5" customWidth="1"/>
    <col min="3844" max="3844" width="27.44140625" style="5" customWidth="1"/>
    <col min="3845" max="3845" width="7.5546875" style="5" customWidth="1"/>
    <col min="3846" max="3846" width="14.21875" style="5" customWidth="1"/>
    <col min="3847" max="3847" width="22.5546875" style="5" customWidth="1"/>
    <col min="3848" max="4096" width="8.88671875" style="5"/>
    <col min="4097" max="4097" width="0.5546875" style="5" customWidth="1"/>
    <col min="4098" max="4098" width="7.5546875" style="5" customWidth="1"/>
    <col min="4099" max="4099" width="33.6640625" style="5" customWidth="1"/>
    <col min="4100" max="4100" width="27.44140625" style="5" customWidth="1"/>
    <col min="4101" max="4101" width="7.5546875" style="5" customWidth="1"/>
    <col min="4102" max="4102" width="14.21875" style="5" customWidth="1"/>
    <col min="4103" max="4103" width="22.5546875" style="5" customWidth="1"/>
    <col min="4104" max="4352" width="8.88671875" style="5"/>
    <col min="4353" max="4353" width="0.5546875" style="5" customWidth="1"/>
    <col min="4354" max="4354" width="7.5546875" style="5" customWidth="1"/>
    <col min="4355" max="4355" width="33.6640625" style="5" customWidth="1"/>
    <col min="4356" max="4356" width="27.44140625" style="5" customWidth="1"/>
    <col min="4357" max="4357" width="7.5546875" style="5" customWidth="1"/>
    <col min="4358" max="4358" width="14.21875" style="5" customWidth="1"/>
    <col min="4359" max="4359" width="22.5546875" style="5" customWidth="1"/>
    <col min="4360" max="4608" width="8.88671875" style="5"/>
    <col min="4609" max="4609" width="0.5546875" style="5" customWidth="1"/>
    <col min="4610" max="4610" width="7.5546875" style="5" customWidth="1"/>
    <col min="4611" max="4611" width="33.6640625" style="5" customWidth="1"/>
    <col min="4612" max="4612" width="27.44140625" style="5" customWidth="1"/>
    <col min="4613" max="4613" width="7.5546875" style="5" customWidth="1"/>
    <col min="4614" max="4614" width="14.21875" style="5" customWidth="1"/>
    <col min="4615" max="4615" width="22.5546875" style="5" customWidth="1"/>
    <col min="4616" max="4864" width="8.88671875" style="5"/>
    <col min="4865" max="4865" width="0.5546875" style="5" customWidth="1"/>
    <col min="4866" max="4866" width="7.5546875" style="5" customWidth="1"/>
    <col min="4867" max="4867" width="33.6640625" style="5" customWidth="1"/>
    <col min="4868" max="4868" width="27.44140625" style="5" customWidth="1"/>
    <col min="4869" max="4869" width="7.5546875" style="5" customWidth="1"/>
    <col min="4870" max="4870" width="14.21875" style="5" customWidth="1"/>
    <col min="4871" max="4871" width="22.5546875" style="5" customWidth="1"/>
    <col min="4872" max="5120" width="8.88671875" style="5"/>
    <col min="5121" max="5121" width="0.5546875" style="5" customWidth="1"/>
    <col min="5122" max="5122" width="7.5546875" style="5" customWidth="1"/>
    <col min="5123" max="5123" width="33.6640625" style="5" customWidth="1"/>
    <col min="5124" max="5124" width="27.44140625" style="5" customWidth="1"/>
    <col min="5125" max="5125" width="7.5546875" style="5" customWidth="1"/>
    <col min="5126" max="5126" width="14.21875" style="5" customWidth="1"/>
    <col min="5127" max="5127" width="22.5546875" style="5" customWidth="1"/>
    <col min="5128" max="5376" width="8.88671875" style="5"/>
    <col min="5377" max="5377" width="0.5546875" style="5" customWidth="1"/>
    <col min="5378" max="5378" width="7.5546875" style="5" customWidth="1"/>
    <col min="5379" max="5379" width="33.6640625" style="5" customWidth="1"/>
    <col min="5380" max="5380" width="27.44140625" style="5" customWidth="1"/>
    <col min="5381" max="5381" width="7.5546875" style="5" customWidth="1"/>
    <col min="5382" max="5382" width="14.21875" style="5" customWidth="1"/>
    <col min="5383" max="5383" width="22.5546875" style="5" customWidth="1"/>
    <col min="5384" max="5632" width="8.88671875" style="5"/>
    <col min="5633" max="5633" width="0.5546875" style="5" customWidth="1"/>
    <col min="5634" max="5634" width="7.5546875" style="5" customWidth="1"/>
    <col min="5635" max="5635" width="33.6640625" style="5" customWidth="1"/>
    <col min="5636" max="5636" width="27.44140625" style="5" customWidth="1"/>
    <col min="5637" max="5637" width="7.5546875" style="5" customWidth="1"/>
    <col min="5638" max="5638" width="14.21875" style="5" customWidth="1"/>
    <col min="5639" max="5639" width="22.5546875" style="5" customWidth="1"/>
    <col min="5640" max="5888" width="8.88671875" style="5"/>
    <col min="5889" max="5889" width="0.5546875" style="5" customWidth="1"/>
    <col min="5890" max="5890" width="7.5546875" style="5" customWidth="1"/>
    <col min="5891" max="5891" width="33.6640625" style="5" customWidth="1"/>
    <col min="5892" max="5892" width="27.44140625" style="5" customWidth="1"/>
    <col min="5893" max="5893" width="7.5546875" style="5" customWidth="1"/>
    <col min="5894" max="5894" width="14.21875" style="5" customWidth="1"/>
    <col min="5895" max="5895" width="22.5546875" style="5" customWidth="1"/>
    <col min="5896" max="6144" width="8.88671875" style="5"/>
    <col min="6145" max="6145" width="0.5546875" style="5" customWidth="1"/>
    <col min="6146" max="6146" width="7.5546875" style="5" customWidth="1"/>
    <col min="6147" max="6147" width="33.6640625" style="5" customWidth="1"/>
    <col min="6148" max="6148" width="27.44140625" style="5" customWidth="1"/>
    <col min="6149" max="6149" width="7.5546875" style="5" customWidth="1"/>
    <col min="6150" max="6150" width="14.21875" style="5" customWidth="1"/>
    <col min="6151" max="6151" width="22.5546875" style="5" customWidth="1"/>
    <col min="6152" max="6400" width="8.88671875" style="5"/>
    <col min="6401" max="6401" width="0.5546875" style="5" customWidth="1"/>
    <col min="6402" max="6402" width="7.5546875" style="5" customWidth="1"/>
    <col min="6403" max="6403" width="33.6640625" style="5" customWidth="1"/>
    <col min="6404" max="6404" width="27.44140625" style="5" customWidth="1"/>
    <col min="6405" max="6405" width="7.5546875" style="5" customWidth="1"/>
    <col min="6406" max="6406" width="14.21875" style="5" customWidth="1"/>
    <col min="6407" max="6407" width="22.5546875" style="5" customWidth="1"/>
    <col min="6408" max="6656" width="8.88671875" style="5"/>
    <col min="6657" max="6657" width="0.5546875" style="5" customWidth="1"/>
    <col min="6658" max="6658" width="7.5546875" style="5" customWidth="1"/>
    <col min="6659" max="6659" width="33.6640625" style="5" customWidth="1"/>
    <col min="6660" max="6660" width="27.44140625" style="5" customWidth="1"/>
    <col min="6661" max="6661" width="7.5546875" style="5" customWidth="1"/>
    <col min="6662" max="6662" width="14.21875" style="5" customWidth="1"/>
    <col min="6663" max="6663" width="22.5546875" style="5" customWidth="1"/>
    <col min="6664" max="6912" width="8.88671875" style="5"/>
    <col min="6913" max="6913" width="0.5546875" style="5" customWidth="1"/>
    <col min="6914" max="6914" width="7.5546875" style="5" customWidth="1"/>
    <col min="6915" max="6915" width="33.6640625" style="5" customWidth="1"/>
    <col min="6916" max="6916" width="27.44140625" style="5" customWidth="1"/>
    <col min="6917" max="6917" width="7.5546875" style="5" customWidth="1"/>
    <col min="6918" max="6918" width="14.21875" style="5" customWidth="1"/>
    <col min="6919" max="6919" width="22.5546875" style="5" customWidth="1"/>
    <col min="6920" max="7168" width="8.88671875" style="5"/>
    <col min="7169" max="7169" width="0.5546875" style="5" customWidth="1"/>
    <col min="7170" max="7170" width="7.5546875" style="5" customWidth="1"/>
    <col min="7171" max="7171" width="33.6640625" style="5" customWidth="1"/>
    <col min="7172" max="7172" width="27.44140625" style="5" customWidth="1"/>
    <col min="7173" max="7173" width="7.5546875" style="5" customWidth="1"/>
    <col min="7174" max="7174" width="14.21875" style="5" customWidth="1"/>
    <col min="7175" max="7175" width="22.5546875" style="5" customWidth="1"/>
    <col min="7176" max="7424" width="8.88671875" style="5"/>
    <col min="7425" max="7425" width="0.5546875" style="5" customWidth="1"/>
    <col min="7426" max="7426" width="7.5546875" style="5" customWidth="1"/>
    <col min="7427" max="7427" width="33.6640625" style="5" customWidth="1"/>
    <col min="7428" max="7428" width="27.44140625" style="5" customWidth="1"/>
    <col min="7429" max="7429" width="7.5546875" style="5" customWidth="1"/>
    <col min="7430" max="7430" width="14.21875" style="5" customWidth="1"/>
    <col min="7431" max="7431" width="22.5546875" style="5" customWidth="1"/>
    <col min="7432" max="7680" width="8.88671875" style="5"/>
    <col min="7681" max="7681" width="0.5546875" style="5" customWidth="1"/>
    <col min="7682" max="7682" width="7.5546875" style="5" customWidth="1"/>
    <col min="7683" max="7683" width="33.6640625" style="5" customWidth="1"/>
    <col min="7684" max="7684" width="27.44140625" style="5" customWidth="1"/>
    <col min="7685" max="7685" width="7.5546875" style="5" customWidth="1"/>
    <col min="7686" max="7686" width="14.21875" style="5" customWidth="1"/>
    <col min="7687" max="7687" width="22.5546875" style="5" customWidth="1"/>
    <col min="7688" max="7936" width="8.88671875" style="5"/>
    <col min="7937" max="7937" width="0.5546875" style="5" customWidth="1"/>
    <col min="7938" max="7938" width="7.5546875" style="5" customWidth="1"/>
    <col min="7939" max="7939" width="33.6640625" style="5" customWidth="1"/>
    <col min="7940" max="7940" width="27.44140625" style="5" customWidth="1"/>
    <col min="7941" max="7941" width="7.5546875" style="5" customWidth="1"/>
    <col min="7942" max="7942" width="14.21875" style="5" customWidth="1"/>
    <col min="7943" max="7943" width="22.5546875" style="5" customWidth="1"/>
    <col min="7944" max="8192" width="8.88671875" style="5"/>
    <col min="8193" max="8193" width="0.5546875" style="5" customWidth="1"/>
    <col min="8194" max="8194" width="7.5546875" style="5" customWidth="1"/>
    <col min="8195" max="8195" width="33.6640625" style="5" customWidth="1"/>
    <col min="8196" max="8196" width="27.44140625" style="5" customWidth="1"/>
    <col min="8197" max="8197" width="7.5546875" style="5" customWidth="1"/>
    <col min="8198" max="8198" width="14.21875" style="5" customWidth="1"/>
    <col min="8199" max="8199" width="22.5546875" style="5" customWidth="1"/>
    <col min="8200" max="8448" width="8.88671875" style="5"/>
    <col min="8449" max="8449" width="0.5546875" style="5" customWidth="1"/>
    <col min="8450" max="8450" width="7.5546875" style="5" customWidth="1"/>
    <col min="8451" max="8451" width="33.6640625" style="5" customWidth="1"/>
    <col min="8452" max="8452" width="27.44140625" style="5" customWidth="1"/>
    <col min="8453" max="8453" width="7.5546875" style="5" customWidth="1"/>
    <col min="8454" max="8454" width="14.21875" style="5" customWidth="1"/>
    <col min="8455" max="8455" width="22.5546875" style="5" customWidth="1"/>
    <col min="8456" max="8704" width="8.88671875" style="5"/>
    <col min="8705" max="8705" width="0.5546875" style="5" customWidth="1"/>
    <col min="8706" max="8706" width="7.5546875" style="5" customWidth="1"/>
    <col min="8707" max="8707" width="33.6640625" style="5" customWidth="1"/>
    <col min="8708" max="8708" width="27.44140625" style="5" customWidth="1"/>
    <col min="8709" max="8709" width="7.5546875" style="5" customWidth="1"/>
    <col min="8710" max="8710" width="14.21875" style="5" customWidth="1"/>
    <col min="8711" max="8711" width="22.5546875" style="5" customWidth="1"/>
    <col min="8712" max="8960" width="8.88671875" style="5"/>
    <col min="8961" max="8961" width="0.5546875" style="5" customWidth="1"/>
    <col min="8962" max="8962" width="7.5546875" style="5" customWidth="1"/>
    <col min="8963" max="8963" width="33.6640625" style="5" customWidth="1"/>
    <col min="8964" max="8964" width="27.44140625" style="5" customWidth="1"/>
    <col min="8965" max="8965" width="7.5546875" style="5" customWidth="1"/>
    <col min="8966" max="8966" width="14.21875" style="5" customWidth="1"/>
    <col min="8967" max="8967" width="22.5546875" style="5" customWidth="1"/>
    <col min="8968" max="9216" width="8.88671875" style="5"/>
    <col min="9217" max="9217" width="0.5546875" style="5" customWidth="1"/>
    <col min="9218" max="9218" width="7.5546875" style="5" customWidth="1"/>
    <col min="9219" max="9219" width="33.6640625" style="5" customWidth="1"/>
    <col min="9220" max="9220" width="27.44140625" style="5" customWidth="1"/>
    <col min="9221" max="9221" width="7.5546875" style="5" customWidth="1"/>
    <col min="9222" max="9222" width="14.21875" style="5" customWidth="1"/>
    <col min="9223" max="9223" width="22.5546875" style="5" customWidth="1"/>
    <col min="9224" max="9472" width="8.88671875" style="5"/>
    <col min="9473" max="9473" width="0.5546875" style="5" customWidth="1"/>
    <col min="9474" max="9474" width="7.5546875" style="5" customWidth="1"/>
    <col min="9475" max="9475" width="33.6640625" style="5" customWidth="1"/>
    <col min="9476" max="9476" width="27.44140625" style="5" customWidth="1"/>
    <col min="9477" max="9477" width="7.5546875" style="5" customWidth="1"/>
    <col min="9478" max="9478" width="14.21875" style="5" customWidth="1"/>
    <col min="9479" max="9479" width="22.5546875" style="5" customWidth="1"/>
    <col min="9480" max="9728" width="8.88671875" style="5"/>
    <col min="9729" max="9729" width="0.5546875" style="5" customWidth="1"/>
    <col min="9730" max="9730" width="7.5546875" style="5" customWidth="1"/>
    <col min="9731" max="9731" width="33.6640625" style="5" customWidth="1"/>
    <col min="9732" max="9732" width="27.44140625" style="5" customWidth="1"/>
    <col min="9733" max="9733" width="7.5546875" style="5" customWidth="1"/>
    <col min="9734" max="9734" width="14.21875" style="5" customWidth="1"/>
    <col min="9735" max="9735" width="22.5546875" style="5" customWidth="1"/>
    <col min="9736" max="9984" width="8.88671875" style="5"/>
    <col min="9985" max="9985" width="0.5546875" style="5" customWidth="1"/>
    <col min="9986" max="9986" width="7.5546875" style="5" customWidth="1"/>
    <col min="9987" max="9987" width="33.6640625" style="5" customWidth="1"/>
    <col min="9988" max="9988" width="27.44140625" style="5" customWidth="1"/>
    <col min="9989" max="9989" width="7.5546875" style="5" customWidth="1"/>
    <col min="9990" max="9990" width="14.21875" style="5" customWidth="1"/>
    <col min="9991" max="9991" width="22.5546875" style="5" customWidth="1"/>
    <col min="9992" max="10240" width="8.88671875" style="5"/>
    <col min="10241" max="10241" width="0.5546875" style="5" customWidth="1"/>
    <col min="10242" max="10242" width="7.5546875" style="5" customWidth="1"/>
    <col min="10243" max="10243" width="33.6640625" style="5" customWidth="1"/>
    <col min="10244" max="10244" width="27.44140625" style="5" customWidth="1"/>
    <col min="10245" max="10245" width="7.5546875" style="5" customWidth="1"/>
    <col min="10246" max="10246" width="14.21875" style="5" customWidth="1"/>
    <col min="10247" max="10247" width="22.5546875" style="5" customWidth="1"/>
    <col min="10248" max="10496" width="8.88671875" style="5"/>
    <col min="10497" max="10497" width="0.5546875" style="5" customWidth="1"/>
    <col min="10498" max="10498" width="7.5546875" style="5" customWidth="1"/>
    <col min="10499" max="10499" width="33.6640625" style="5" customWidth="1"/>
    <col min="10500" max="10500" width="27.44140625" style="5" customWidth="1"/>
    <col min="10501" max="10501" width="7.5546875" style="5" customWidth="1"/>
    <col min="10502" max="10502" width="14.21875" style="5" customWidth="1"/>
    <col min="10503" max="10503" width="22.5546875" style="5" customWidth="1"/>
    <col min="10504" max="10752" width="8.88671875" style="5"/>
    <col min="10753" max="10753" width="0.5546875" style="5" customWidth="1"/>
    <col min="10754" max="10754" width="7.5546875" style="5" customWidth="1"/>
    <col min="10755" max="10755" width="33.6640625" style="5" customWidth="1"/>
    <col min="10756" max="10756" width="27.44140625" style="5" customWidth="1"/>
    <col min="10757" max="10757" width="7.5546875" style="5" customWidth="1"/>
    <col min="10758" max="10758" width="14.21875" style="5" customWidth="1"/>
    <col min="10759" max="10759" width="22.5546875" style="5" customWidth="1"/>
    <col min="10760" max="11008" width="8.88671875" style="5"/>
    <col min="11009" max="11009" width="0.5546875" style="5" customWidth="1"/>
    <col min="11010" max="11010" width="7.5546875" style="5" customWidth="1"/>
    <col min="11011" max="11011" width="33.6640625" style="5" customWidth="1"/>
    <col min="11012" max="11012" width="27.44140625" style="5" customWidth="1"/>
    <col min="11013" max="11013" width="7.5546875" style="5" customWidth="1"/>
    <col min="11014" max="11014" width="14.21875" style="5" customWidth="1"/>
    <col min="11015" max="11015" width="22.5546875" style="5" customWidth="1"/>
    <col min="11016" max="11264" width="8.88671875" style="5"/>
    <col min="11265" max="11265" width="0.5546875" style="5" customWidth="1"/>
    <col min="11266" max="11266" width="7.5546875" style="5" customWidth="1"/>
    <col min="11267" max="11267" width="33.6640625" style="5" customWidth="1"/>
    <col min="11268" max="11268" width="27.44140625" style="5" customWidth="1"/>
    <col min="11269" max="11269" width="7.5546875" style="5" customWidth="1"/>
    <col min="11270" max="11270" width="14.21875" style="5" customWidth="1"/>
    <col min="11271" max="11271" width="22.5546875" style="5" customWidth="1"/>
    <col min="11272" max="11520" width="8.88671875" style="5"/>
    <col min="11521" max="11521" width="0.5546875" style="5" customWidth="1"/>
    <col min="11522" max="11522" width="7.5546875" style="5" customWidth="1"/>
    <col min="11523" max="11523" width="33.6640625" style="5" customWidth="1"/>
    <col min="11524" max="11524" width="27.44140625" style="5" customWidth="1"/>
    <col min="11525" max="11525" width="7.5546875" style="5" customWidth="1"/>
    <col min="11526" max="11526" width="14.21875" style="5" customWidth="1"/>
    <col min="11527" max="11527" width="22.5546875" style="5" customWidth="1"/>
    <col min="11528" max="11776" width="8.88671875" style="5"/>
    <col min="11777" max="11777" width="0.5546875" style="5" customWidth="1"/>
    <col min="11778" max="11778" width="7.5546875" style="5" customWidth="1"/>
    <col min="11779" max="11779" width="33.6640625" style="5" customWidth="1"/>
    <col min="11780" max="11780" width="27.44140625" style="5" customWidth="1"/>
    <col min="11781" max="11781" width="7.5546875" style="5" customWidth="1"/>
    <col min="11782" max="11782" width="14.21875" style="5" customWidth="1"/>
    <col min="11783" max="11783" width="22.5546875" style="5" customWidth="1"/>
    <col min="11784" max="12032" width="8.88671875" style="5"/>
    <col min="12033" max="12033" width="0.5546875" style="5" customWidth="1"/>
    <col min="12034" max="12034" width="7.5546875" style="5" customWidth="1"/>
    <col min="12035" max="12035" width="33.6640625" style="5" customWidth="1"/>
    <col min="12036" max="12036" width="27.44140625" style="5" customWidth="1"/>
    <col min="12037" max="12037" width="7.5546875" style="5" customWidth="1"/>
    <col min="12038" max="12038" width="14.21875" style="5" customWidth="1"/>
    <col min="12039" max="12039" width="22.5546875" style="5" customWidth="1"/>
    <col min="12040" max="12288" width="8.88671875" style="5"/>
    <col min="12289" max="12289" width="0.5546875" style="5" customWidth="1"/>
    <col min="12290" max="12290" width="7.5546875" style="5" customWidth="1"/>
    <col min="12291" max="12291" width="33.6640625" style="5" customWidth="1"/>
    <col min="12292" max="12292" width="27.44140625" style="5" customWidth="1"/>
    <col min="12293" max="12293" width="7.5546875" style="5" customWidth="1"/>
    <col min="12294" max="12294" width="14.21875" style="5" customWidth="1"/>
    <col min="12295" max="12295" width="22.5546875" style="5" customWidth="1"/>
    <col min="12296" max="12544" width="8.88671875" style="5"/>
    <col min="12545" max="12545" width="0.5546875" style="5" customWidth="1"/>
    <col min="12546" max="12546" width="7.5546875" style="5" customWidth="1"/>
    <col min="12547" max="12547" width="33.6640625" style="5" customWidth="1"/>
    <col min="12548" max="12548" width="27.44140625" style="5" customWidth="1"/>
    <col min="12549" max="12549" width="7.5546875" style="5" customWidth="1"/>
    <col min="12550" max="12550" width="14.21875" style="5" customWidth="1"/>
    <col min="12551" max="12551" width="22.5546875" style="5" customWidth="1"/>
    <col min="12552" max="12800" width="8.88671875" style="5"/>
    <col min="12801" max="12801" width="0.5546875" style="5" customWidth="1"/>
    <col min="12802" max="12802" width="7.5546875" style="5" customWidth="1"/>
    <col min="12803" max="12803" width="33.6640625" style="5" customWidth="1"/>
    <col min="12804" max="12804" width="27.44140625" style="5" customWidth="1"/>
    <col min="12805" max="12805" width="7.5546875" style="5" customWidth="1"/>
    <col min="12806" max="12806" width="14.21875" style="5" customWidth="1"/>
    <col min="12807" max="12807" width="22.5546875" style="5" customWidth="1"/>
    <col min="12808" max="13056" width="8.88671875" style="5"/>
    <col min="13057" max="13057" width="0.5546875" style="5" customWidth="1"/>
    <col min="13058" max="13058" width="7.5546875" style="5" customWidth="1"/>
    <col min="13059" max="13059" width="33.6640625" style="5" customWidth="1"/>
    <col min="13060" max="13060" width="27.44140625" style="5" customWidth="1"/>
    <col min="13061" max="13061" width="7.5546875" style="5" customWidth="1"/>
    <col min="13062" max="13062" width="14.21875" style="5" customWidth="1"/>
    <col min="13063" max="13063" width="22.5546875" style="5" customWidth="1"/>
    <col min="13064" max="13312" width="8.88671875" style="5"/>
    <col min="13313" max="13313" width="0.5546875" style="5" customWidth="1"/>
    <col min="13314" max="13314" width="7.5546875" style="5" customWidth="1"/>
    <col min="13315" max="13315" width="33.6640625" style="5" customWidth="1"/>
    <col min="13316" max="13316" width="27.44140625" style="5" customWidth="1"/>
    <col min="13317" max="13317" width="7.5546875" style="5" customWidth="1"/>
    <col min="13318" max="13318" width="14.21875" style="5" customWidth="1"/>
    <col min="13319" max="13319" width="22.5546875" style="5" customWidth="1"/>
    <col min="13320" max="13568" width="8.88671875" style="5"/>
    <col min="13569" max="13569" width="0.5546875" style="5" customWidth="1"/>
    <col min="13570" max="13570" width="7.5546875" style="5" customWidth="1"/>
    <col min="13571" max="13571" width="33.6640625" style="5" customWidth="1"/>
    <col min="13572" max="13572" width="27.44140625" style="5" customWidth="1"/>
    <col min="13573" max="13573" width="7.5546875" style="5" customWidth="1"/>
    <col min="13574" max="13574" width="14.21875" style="5" customWidth="1"/>
    <col min="13575" max="13575" width="22.5546875" style="5" customWidth="1"/>
    <col min="13576" max="13824" width="8.88671875" style="5"/>
    <col min="13825" max="13825" width="0.5546875" style="5" customWidth="1"/>
    <col min="13826" max="13826" width="7.5546875" style="5" customWidth="1"/>
    <col min="13827" max="13827" width="33.6640625" style="5" customWidth="1"/>
    <col min="13828" max="13828" width="27.44140625" style="5" customWidth="1"/>
    <col min="13829" max="13829" width="7.5546875" style="5" customWidth="1"/>
    <col min="13830" max="13830" width="14.21875" style="5" customWidth="1"/>
    <col min="13831" max="13831" width="22.5546875" style="5" customWidth="1"/>
    <col min="13832" max="14080" width="8.88671875" style="5"/>
    <col min="14081" max="14081" width="0.5546875" style="5" customWidth="1"/>
    <col min="14082" max="14082" width="7.5546875" style="5" customWidth="1"/>
    <col min="14083" max="14083" width="33.6640625" style="5" customWidth="1"/>
    <col min="14084" max="14084" width="27.44140625" style="5" customWidth="1"/>
    <col min="14085" max="14085" width="7.5546875" style="5" customWidth="1"/>
    <col min="14086" max="14086" width="14.21875" style="5" customWidth="1"/>
    <col min="14087" max="14087" width="22.5546875" style="5" customWidth="1"/>
    <col min="14088" max="14336" width="8.88671875" style="5"/>
    <col min="14337" max="14337" width="0.5546875" style="5" customWidth="1"/>
    <col min="14338" max="14338" width="7.5546875" style="5" customWidth="1"/>
    <col min="14339" max="14339" width="33.6640625" style="5" customWidth="1"/>
    <col min="14340" max="14340" width="27.44140625" style="5" customWidth="1"/>
    <col min="14341" max="14341" width="7.5546875" style="5" customWidth="1"/>
    <col min="14342" max="14342" width="14.21875" style="5" customWidth="1"/>
    <col min="14343" max="14343" width="22.5546875" style="5" customWidth="1"/>
    <col min="14344" max="14592" width="8.88671875" style="5"/>
    <col min="14593" max="14593" width="0.5546875" style="5" customWidth="1"/>
    <col min="14594" max="14594" width="7.5546875" style="5" customWidth="1"/>
    <col min="14595" max="14595" width="33.6640625" style="5" customWidth="1"/>
    <col min="14596" max="14596" width="27.44140625" style="5" customWidth="1"/>
    <col min="14597" max="14597" width="7.5546875" style="5" customWidth="1"/>
    <col min="14598" max="14598" width="14.21875" style="5" customWidth="1"/>
    <col min="14599" max="14599" width="22.5546875" style="5" customWidth="1"/>
    <col min="14600" max="14848" width="8.88671875" style="5"/>
    <col min="14849" max="14849" width="0.5546875" style="5" customWidth="1"/>
    <col min="14850" max="14850" width="7.5546875" style="5" customWidth="1"/>
    <col min="14851" max="14851" width="33.6640625" style="5" customWidth="1"/>
    <col min="14852" max="14852" width="27.44140625" style="5" customWidth="1"/>
    <col min="14853" max="14853" width="7.5546875" style="5" customWidth="1"/>
    <col min="14854" max="14854" width="14.21875" style="5" customWidth="1"/>
    <col min="14855" max="14855" width="22.5546875" style="5" customWidth="1"/>
    <col min="14856" max="15104" width="8.88671875" style="5"/>
    <col min="15105" max="15105" width="0.5546875" style="5" customWidth="1"/>
    <col min="15106" max="15106" width="7.5546875" style="5" customWidth="1"/>
    <col min="15107" max="15107" width="33.6640625" style="5" customWidth="1"/>
    <col min="15108" max="15108" width="27.44140625" style="5" customWidth="1"/>
    <col min="15109" max="15109" width="7.5546875" style="5" customWidth="1"/>
    <col min="15110" max="15110" width="14.21875" style="5" customWidth="1"/>
    <col min="15111" max="15111" width="22.5546875" style="5" customWidth="1"/>
    <col min="15112" max="15360" width="8.88671875" style="5"/>
    <col min="15361" max="15361" width="0.5546875" style="5" customWidth="1"/>
    <col min="15362" max="15362" width="7.5546875" style="5" customWidth="1"/>
    <col min="15363" max="15363" width="33.6640625" style="5" customWidth="1"/>
    <col min="15364" max="15364" width="27.44140625" style="5" customWidth="1"/>
    <col min="15365" max="15365" width="7.5546875" style="5" customWidth="1"/>
    <col min="15366" max="15366" width="14.21875" style="5" customWidth="1"/>
    <col min="15367" max="15367" width="22.5546875" style="5" customWidth="1"/>
    <col min="15368" max="15616" width="8.88671875" style="5"/>
    <col min="15617" max="15617" width="0.5546875" style="5" customWidth="1"/>
    <col min="15618" max="15618" width="7.5546875" style="5" customWidth="1"/>
    <col min="15619" max="15619" width="33.6640625" style="5" customWidth="1"/>
    <col min="15620" max="15620" width="27.44140625" style="5" customWidth="1"/>
    <col min="15621" max="15621" width="7.5546875" style="5" customWidth="1"/>
    <col min="15622" max="15622" width="14.21875" style="5" customWidth="1"/>
    <col min="15623" max="15623" width="22.5546875" style="5" customWidth="1"/>
    <col min="15624" max="15872" width="8.88671875" style="5"/>
    <col min="15873" max="15873" width="0.5546875" style="5" customWidth="1"/>
    <col min="15874" max="15874" width="7.5546875" style="5" customWidth="1"/>
    <col min="15875" max="15875" width="33.6640625" style="5" customWidth="1"/>
    <col min="15876" max="15876" width="27.44140625" style="5" customWidth="1"/>
    <col min="15877" max="15877" width="7.5546875" style="5" customWidth="1"/>
    <col min="15878" max="15878" width="14.21875" style="5" customWidth="1"/>
    <col min="15879" max="15879" width="22.5546875" style="5" customWidth="1"/>
    <col min="15880" max="16128" width="8.88671875" style="5"/>
    <col min="16129" max="16129" width="0.5546875" style="5" customWidth="1"/>
    <col min="16130" max="16130" width="7.5546875" style="5" customWidth="1"/>
    <col min="16131" max="16131" width="33.6640625" style="5" customWidth="1"/>
    <col min="16132" max="16132" width="27.44140625" style="5" customWidth="1"/>
    <col min="16133" max="16133" width="7.5546875" style="5" customWidth="1"/>
    <col min="16134" max="16134" width="14.21875" style="5" customWidth="1"/>
    <col min="16135" max="16135" width="22.5546875" style="5" customWidth="1"/>
    <col min="16136" max="16384" width="8.88671875" style="5"/>
  </cols>
  <sheetData>
    <row r="1" spans="2:7" ht="24.95" customHeight="1" x14ac:dyDescent="0.2">
      <c r="B1" s="166" t="s">
        <v>290</v>
      </c>
      <c r="C1" s="166"/>
      <c r="D1" s="166"/>
      <c r="E1" s="166"/>
      <c r="F1" s="166"/>
      <c r="G1" s="166"/>
    </row>
    <row r="2" spans="2:7" ht="9.9499999999999993" customHeight="1" x14ac:dyDescent="0.2">
      <c r="B2" s="167"/>
      <c r="C2" s="167"/>
      <c r="D2" s="167"/>
      <c r="E2" s="167"/>
      <c r="F2" s="167"/>
      <c r="G2" s="167"/>
    </row>
    <row r="3" spans="2:7" ht="30.75" customHeight="1" x14ac:dyDescent="0.2">
      <c r="B3" s="31" t="s">
        <v>149</v>
      </c>
      <c r="C3" s="7" t="s">
        <v>279</v>
      </c>
      <c r="D3" s="7" t="s">
        <v>291</v>
      </c>
      <c r="E3" s="7" t="s">
        <v>97</v>
      </c>
      <c r="F3" s="7" t="s">
        <v>286</v>
      </c>
      <c r="G3" s="8" t="s">
        <v>102</v>
      </c>
    </row>
    <row r="4" spans="2:7" ht="22.35" customHeight="1" x14ac:dyDescent="0.2">
      <c r="B4" s="52" t="s">
        <v>12</v>
      </c>
      <c r="C4" s="21" t="s">
        <v>173</v>
      </c>
      <c r="D4" s="21" t="s">
        <v>9</v>
      </c>
      <c r="E4" s="32" t="s">
        <v>174</v>
      </c>
      <c r="F4" s="18">
        <v>226122</v>
      </c>
      <c r="G4" s="20" t="s">
        <v>348</v>
      </c>
    </row>
    <row r="5" spans="2:7" ht="22.35" customHeight="1" x14ac:dyDescent="0.2">
      <c r="B5" s="52" t="s">
        <v>15</v>
      </c>
      <c r="C5" s="21" t="s">
        <v>176</v>
      </c>
      <c r="D5" s="21" t="s">
        <v>9</v>
      </c>
      <c r="E5" s="32" t="s">
        <v>174</v>
      </c>
      <c r="F5" s="18">
        <v>172068</v>
      </c>
      <c r="G5" s="20" t="s">
        <v>348</v>
      </c>
    </row>
    <row r="6" spans="2:7" ht="22.35" customHeight="1" x14ac:dyDescent="0.2">
      <c r="B6" s="52" t="s">
        <v>18</v>
      </c>
      <c r="C6" s="21" t="s">
        <v>188</v>
      </c>
      <c r="D6" s="21" t="s">
        <v>9</v>
      </c>
      <c r="E6" s="32" t="s">
        <v>174</v>
      </c>
      <c r="F6" s="18">
        <v>235204</v>
      </c>
      <c r="G6" s="20" t="s">
        <v>348</v>
      </c>
    </row>
    <row r="7" spans="2:7" ht="22.35" customHeight="1" x14ac:dyDescent="0.2">
      <c r="B7" s="52" t="s">
        <v>25</v>
      </c>
      <c r="C7" s="21" t="s">
        <v>292</v>
      </c>
      <c r="D7" s="21" t="s">
        <v>9</v>
      </c>
      <c r="E7" s="32" t="s">
        <v>174</v>
      </c>
      <c r="F7" s="18">
        <v>253243</v>
      </c>
      <c r="G7" s="20" t="s">
        <v>348</v>
      </c>
    </row>
    <row r="8" spans="2:7" s="117" customFormat="1" ht="22.35" customHeight="1" x14ac:dyDescent="0.2">
      <c r="B8" s="52" t="s">
        <v>29</v>
      </c>
      <c r="C8" s="135" t="s">
        <v>312</v>
      </c>
      <c r="D8" s="136" t="s">
        <v>9</v>
      </c>
      <c r="E8" s="137" t="s">
        <v>174</v>
      </c>
      <c r="F8" s="138">
        <v>281939</v>
      </c>
      <c r="G8" s="20" t="s">
        <v>348</v>
      </c>
    </row>
    <row r="9" spans="2:7" ht="22.35" customHeight="1" x14ac:dyDescent="0.2">
      <c r="B9" s="134" t="s">
        <v>34</v>
      </c>
      <c r="C9" s="139" t="s">
        <v>254</v>
      </c>
      <c r="D9" s="140" t="s">
        <v>9</v>
      </c>
      <c r="E9" s="141" t="s">
        <v>174</v>
      </c>
      <c r="F9" s="142">
        <v>283297</v>
      </c>
      <c r="G9" s="29" t="s">
        <v>348</v>
      </c>
    </row>
  </sheetData>
  <mergeCells count="1">
    <mergeCell ref="B1:G2"/>
  </mergeCells>
  <phoneticPr fontId="2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5DB92-DECD-49F7-AB41-50812ED81402}">
  <dimension ref="A1:L176"/>
  <sheetViews>
    <sheetView view="pageBreakPreview" zoomScale="70" zoomScaleNormal="70" zoomScaleSheetLayoutView="70" workbookViewId="0">
      <selection activeCell="T177" sqref="T177"/>
    </sheetView>
  </sheetViews>
  <sheetFormatPr defaultRowHeight="13.5" x14ac:dyDescent="0.15"/>
  <sheetData>
    <row r="1" spans="1:12" s="104" customFormat="1" ht="25.5" customHeight="1" x14ac:dyDescent="0.15">
      <c r="A1" s="178" t="s">
        <v>339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80"/>
    </row>
    <row r="2" spans="1:12" s="104" customFormat="1" ht="18" customHeight="1" thickBot="1" x14ac:dyDescent="0.2">
      <c r="A2" s="202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4"/>
    </row>
    <row r="3" spans="1:12" x14ac:dyDescent="0.15">
      <c r="A3" s="113"/>
      <c r="B3" s="114"/>
      <c r="C3" s="114"/>
      <c r="D3" s="114"/>
      <c r="E3" s="114"/>
      <c r="F3" s="114"/>
      <c r="G3" s="114"/>
      <c r="H3" s="114"/>
      <c r="I3" s="115"/>
      <c r="J3" s="114"/>
      <c r="K3" s="114"/>
      <c r="L3" s="116"/>
    </row>
    <row r="4" spans="1:12" x14ac:dyDescent="0.15">
      <c r="A4" s="108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7"/>
    </row>
    <row r="5" spans="1:12" x14ac:dyDescent="0.15">
      <c r="A5" s="108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7"/>
    </row>
    <row r="6" spans="1:12" x14ac:dyDescent="0.15">
      <c r="A6" s="108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7"/>
    </row>
    <row r="7" spans="1:12" x14ac:dyDescent="0.15">
      <c r="A7" s="108"/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7"/>
    </row>
    <row r="8" spans="1:12" x14ac:dyDescent="0.15">
      <c r="A8" s="108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7"/>
    </row>
    <row r="9" spans="1:12" x14ac:dyDescent="0.15">
      <c r="A9" s="108"/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7"/>
    </row>
    <row r="10" spans="1:12" x14ac:dyDescent="0.15">
      <c r="A10" s="108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7"/>
    </row>
    <row r="11" spans="1:12" x14ac:dyDescent="0.15">
      <c r="A11" s="108"/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7"/>
    </row>
    <row r="12" spans="1:12" x14ac:dyDescent="0.15">
      <c r="A12" s="108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7"/>
    </row>
    <row r="13" spans="1:12" x14ac:dyDescent="0.15">
      <c r="A13" s="108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7"/>
    </row>
    <row r="14" spans="1:12" x14ac:dyDescent="0.15">
      <c r="A14" s="108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7"/>
    </row>
    <row r="15" spans="1:12" x14ac:dyDescent="0.15">
      <c r="A15" s="108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7"/>
    </row>
    <row r="16" spans="1:12" x14ac:dyDescent="0.15">
      <c r="A16" s="108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7"/>
    </row>
    <row r="17" spans="1:12" x14ac:dyDescent="0.15">
      <c r="A17" s="108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7"/>
    </row>
    <row r="18" spans="1:12" x14ac:dyDescent="0.15">
      <c r="A18" s="108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7"/>
    </row>
    <row r="19" spans="1:12" x14ac:dyDescent="0.15">
      <c r="A19" s="108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7"/>
    </row>
    <row r="20" spans="1:12" x14ac:dyDescent="0.15">
      <c r="A20" s="108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7"/>
    </row>
    <row r="21" spans="1:12" x14ac:dyDescent="0.15">
      <c r="A21" s="108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7"/>
    </row>
    <row r="22" spans="1:12" x14ac:dyDescent="0.15">
      <c r="A22" s="108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7"/>
    </row>
    <row r="23" spans="1:12" x14ac:dyDescent="0.15">
      <c r="A23" s="108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7"/>
    </row>
    <row r="24" spans="1:12" x14ac:dyDescent="0.15">
      <c r="A24" s="108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7"/>
    </row>
    <row r="25" spans="1:12" x14ac:dyDescent="0.15">
      <c r="A25" s="108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7"/>
    </row>
    <row r="26" spans="1:12" x14ac:dyDescent="0.15">
      <c r="A26" s="108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7"/>
    </row>
    <row r="27" spans="1:12" x14ac:dyDescent="0.15">
      <c r="A27" s="108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7"/>
    </row>
    <row r="28" spans="1:12" x14ac:dyDescent="0.15">
      <c r="A28" s="108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7"/>
    </row>
    <row r="29" spans="1:12" x14ac:dyDescent="0.15">
      <c r="A29" s="105"/>
      <c r="L29" s="109"/>
    </row>
    <row r="30" spans="1:12" x14ac:dyDescent="0.15">
      <c r="A30" s="105"/>
      <c r="L30" s="109"/>
    </row>
    <row r="31" spans="1:12" x14ac:dyDescent="0.15">
      <c r="A31" s="105"/>
      <c r="L31" s="109"/>
    </row>
    <row r="32" spans="1:12" x14ac:dyDescent="0.15">
      <c r="A32" s="105"/>
      <c r="L32" s="109"/>
    </row>
    <row r="33" spans="1:12" x14ac:dyDescent="0.15">
      <c r="A33" s="105"/>
      <c r="L33" s="109"/>
    </row>
    <row r="34" spans="1:12" ht="14.25" thickBot="1" x14ac:dyDescent="0.2">
      <c r="A34" s="110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2"/>
    </row>
    <row r="35" spans="1:12" x14ac:dyDescent="0.15">
      <c r="A35" s="178" t="s">
        <v>339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80"/>
    </row>
    <row r="36" spans="1:12" ht="14.25" thickBot="1" x14ac:dyDescent="0.2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4"/>
    </row>
    <row r="37" spans="1:12" x14ac:dyDescent="0.15">
      <c r="A37" s="113"/>
      <c r="B37" s="114"/>
      <c r="C37" s="114"/>
      <c r="D37" s="114"/>
      <c r="E37" s="114"/>
      <c r="F37" s="114"/>
      <c r="G37" s="114"/>
      <c r="H37" s="114"/>
      <c r="I37" s="115"/>
      <c r="J37" s="114"/>
      <c r="K37" s="114"/>
      <c r="L37" s="116"/>
    </row>
    <row r="38" spans="1:12" x14ac:dyDescent="0.15">
      <c r="A38" s="108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7"/>
    </row>
    <row r="39" spans="1:12" x14ac:dyDescent="0.15">
      <c r="A39" s="108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7"/>
    </row>
    <row r="40" spans="1:12" x14ac:dyDescent="0.15">
      <c r="A40" s="108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7"/>
    </row>
    <row r="41" spans="1:12" x14ac:dyDescent="0.15">
      <c r="A41" s="108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7"/>
    </row>
    <row r="42" spans="1:12" x14ac:dyDescent="0.15">
      <c r="A42" s="108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7"/>
    </row>
    <row r="43" spans="1:12" x14ac:dyDescent="0.15">
      <c r="A43" s="108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7"/>
    </row>
    <row r="44" spans="1:12" x14ac:dyDescent="0.15">
      <c r="A44" s="108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7"/>
    </row>
    <row r="45" spans="1:12" x14ac:dyDescent="0.15">
      <c r="A45" s="108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7"/>
    </row>
    <row r="46" spans="1:12" x14ac:dyDescent="0.15">
      <c r="A46" s="108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7"/>
    </row>
    <row r="47" spans="1:12" x14ac:dyDescent="0.15">
      <c r="A47" s="108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7"/>
    </row>
    <row r="48" spans="1:12" x14ac:dyDescent="0.15">
      <c r="A48" s="108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7"/>
    </row>
    <row r="49" spans="1:12" x14ac:dyDescent="0.15">
      <c r="A49" s="108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7"/>
    </row>
    <row r="50" spans="1:12" x14ac:dyDescent="0.15">
      <c r="A50" s="108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7"/>
    </row>
    <row r="51" spans="1:12" x14ac:dyDescent="0.15">
      <c r="A51" s="108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7"/>
    </row>
    <row r="52" spans="1:12" x14ac:dyDescent="0.15">
      <c r="A52" s="108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7"/>
    </row>
    <row r="53" spans="1:12" x14ac:dyDescent="0.15">
      <c r="A53" s="108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7"/>
    </row>
    <row r="54" spans="1:12" x14ac:dyDescent="0.15">
      <c r="A54" s="108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7"/>
    </row>
    <row r="55" spans="1:12" x14ac:dyDescent="0.15">
      <c r="A55" s="108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7"/>
    </row>
    <row r="56" spans="1:12" x14ac:dyDescent="0.15">
      <c r="A56" s="108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7"/>
    </row>
    <row r="57" spans="1:12" x14ac:dyDescent="0.15">
      <c r="A57" s="108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7"/>
    </row>
    <row r="58" spans="1:12" x14ac:dyDescent="0.15">
      <c r="A58" s="108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7"/>
    </row>
    <row r="59" spans="1:12" x14ac:dyDescent="0.15">
      <c r="A59" s="108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7"/>
    </row>
    <row r="60" spans="1:12" ht="18" customHeight="1" x14ac:dyDescent="0.15">
      <c r="A60" s="108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7"/>
    </row>
    <row r="61" spans="1:12" ht="18" customHeight="1" x14ac:dyDescent="0.15">
      <c r="A61" s="108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7"/>
    </row>
    <row r="62" spans="1:12" x14ac:dyDescent="0.15">
      <c r="A62" s="108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7"/>
    </row>
    <row r="63" spans="1:12" x14ac:dyDescent="0.15">
      <c r="A63" s="108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7"/>
    </row>
    <row r="64" spans="1:12" x14ac:dyDescent="0.15">
      <c r="A64" s="105"/>
      <c r="L64" s="109"/>
    </row>
    <row r="65" spans="1:12" x14ac:dyDescent="0.15">
      <c r="A65" s="105"/>
      <c r="L65" s="109"/>
    </row>
    <row r="66" spans="1:12" x14ac:dyDescent="0.15">
      <c r="A66" s="105"/>
      <c r="L66" s="109"/>
    </row>
    <row r="67" spans="1:12" x14ac:dyDescent="0.15">
      <c r="A67" s="105"/>
      <c r="L67" s="109"/>
    </row>
    <row r="68" spans="1:12" x14ac:dyDescent="0.15">
      <c r="A68" s="105"/>
      <c r="L68" s="109"/>
    </row>
    <row r="69" spans="1:12" ht="14.25" thickBot="1" x14ac:dyDescent="0.2">
      <c r="A69" s="110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2"/>
    </row>
    <row r="70" spans="1:12" x14ac:dyDescent="0.15">
      <c r="A70" s="178" t="s">
        <v>339</v>
      </c>
      <c r="B70" s="179"/>
      <c r="C70" s="179"/>
      <c r="D70" s="179"/>
      <c r="E70" s="179"/>
      <c r="F70" s="179"/>
      <c r="G70" s="179"/>
      <c r="H70" s="179"/>
      <c r="I70" s="179"/>
      <c r="J70" s="179"/>
      <c r="K70" s="179"/>
      <c r="L70" s="180"/>
    </row>
    <row r="71" spans="1:12" ht="14.25" thickBot="1" x14ac:dyDescent="0.2">
      <c r="A71" s="202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4"/>
    </row>
    <row r="72" spans="1:12" x14ac:dyDescent="0.15">
      <c r="A72" s="113"/>
      <c r="B72" s="114"/>
      <c r="C72" s="114"/>
      <c r="D72" s="114"/>
      <c r="E72" s="114"/>
      <c r="F72" s="114"/>
      <c r="G72" s="114"/>
      <c r="H72" s="114"/>
      <c r="I72" s="115"/>
      <c r="J72" s="114"/>
      <c r="K72" s="114"/>
      <c r="L72" s="116"/>
    </row>
    <row r="73" spans="1:12" x14ac:dyDescent="0.15">
      <c r="A73" s="108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7"/>
    </row>
    <row r="74" spans="1:12" x14ac:dyDescent="0.15">
      <c r="A74" s="108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7"/>
    </row>
    <row r="75" spans="1:12" x14ac:dyDescent="0.15">
      <c r="A75" s="108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7"/>
    </row>
    <row r="76" spans="1:12" x14ac:dyDescent="0.15">
      <c r="A76" s="108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7"/>
    </row>
    <row r="77" spans="1:12" x14ac:dyDescent="0.15">
      <c r="A77" s="108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7"/>
    </row>
    <row r="78" spans="1:12" x14ac:dyDescent="0.15">
      <c r="A78" s="108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7"/>
    </row>
    <row r="79" spans="1:12" x14ac:dyDescent="0.15">
      <c r="A79" s="108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7"/>
    </row>
    <row r="80" spans="1:12" x14ac:dyDescent="0.15">
      <c r="A80" s="108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7"/>
    </row>
    <row r="81" spans="1:12" x14ac:dyDescent="0.15">
      <c r="A81" s="108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7"/>
    </row>
    <row r="82" spans="1:12" x14ac:dyDescent="0.15">
      <c r="A82" s="108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7"/>
    </row>
    <row r="83" spans="1:12" x14ac:dyDescent="0.15">
      <c r="A83" s="108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7"/>
    </row>
    <row r="84" spans="1:12" x14ac:dyDescent="0.15">
      <c r="A84" s="108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7"/>
    </row>
    <row r="85" spans="1:12" x14ac:dyDescent="0.15">
      <c r="A85" s="108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7"/>
    </row>
    <row r="86" spans="1:12" x14ac:dyDescent="0.15">
      <c r="A86" s="108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7"/>
    </row>
    <row r="87" spans="1:12" x14ac:dyDescent="0.15">
      <c r="A87" s="108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7"/>
    </row>
    <row r="88" spans="1:12" x14ac:dyDescent="0.15">
      <c r="A88" s="108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7"/>
    </row>
    <row r="89" spans="1:12" x14ac:dyDescent="0.15">
      <c r="A89" s="108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7"/>
    </row>
    <row r="90" spans="1:12" x14ac:dyDescent="0.15">
      <c r="A90" s="108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7"/>
    </row>
    <row r="91" spans="1:12" x14ac:dyDescent="0.15">
      <c r="A91" s="108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7"/>
    </row>
    <row r="92" spans="1:12" x14ac:dyDescent="0.15">
      <c r="A92" s="108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7"/>
    </row>
    <row r="93" spans="1:12" x14ac:dyDescent="0.15">
      <c r="A93" s="108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7"/>
    </row>
    <row r="94" spans="1:12" x14ac:dyDescent="0.15">
      <c r="A94" s="108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7"/>
    </row>
    <row r="95" spans="1:12" x14ac:dyDescent="0.15">
      <c r="A95" s="108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7"/>
    </row>
    <row r="96" spans="1:12" x14ac:dyDescent="0.15">
      <c r="A96" s="108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7"/>
    </row>
    <row r="97" spans="1:12" x14ac:dyDescent="0.15">
      <c r="A97" s="108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7"/>
    </row>
    <row r="98" spans="1:12" x14ac:dyDescent="0.15">
      <c r="A98" s="105"/>
      <c r="L98" s="109"/>
    </row>
    <row r="99" spans="1:12" x14ac:dyDescent="0.15">
      <c r="A99" s="105"/>
      <c r="L99" s="109"/>
    </row>
    <row r="100" spans="1:12" x14ac:dyDescent="0.15">
      <c r="A100" s="105"/>
      <c r="L100" s="109"/>
    </row>
    <row r="101" spans="1:12" x14ac:dyDescent="0.15">
      <c r="A101" s="105"/>
      <c r="L101" s="109"/>
    </row>
    <row r="102" spans="1:12" x14ac:dyDescent="0.15">
      <c r="A102" s="105"/>
      <c r="L102" s="109"/>
    </row>
    <row r="103" spans="1:12" x14ac:dyDescent="0.15">
      <c r="A103" s="105"/>
      <c r="L103" s="109"/>
    </row>
    <row r="104" spans="1:12" ht="14.25" thickBot="1" x14ac:dyDescent="0.2">
      <c r="A104" s="110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2"/>
    </row>
    <row r="105" spans="1:12" x14ac:dyDescent="0.15">
      <c r="A105" s="178" t="s">
        <v>339</v>
      </c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80"/>
    </row>
    <row r="106" spans="1:12" ht="14.25" thickBot="1" x14ac:dyDescent="0.2">
      <c r="A106" s="202"/>
      <c r="B106" s="203"/>
      <c r="C106" s="203"/>
      <c r="D106" s="203"/>
      <c r="E106" s="203"/>
      <c r="F106" s="203"/>
      <c r="G106" s="203"/>
      <c r="H106" s="203"/>
      <c r="I106" s="203"/>
      <c r="J106" s="203"/>
      <c r="K106" s="203"/>
      <c r="L106" s="204"/>
    </row>
    <row r="107" spans="1:12" x14ac:dyDescent="0.15">
      <c r="A107" s="113"/>
      <c r="B107" s="114"/>
      <c r="C107" s="114"/>
      <c r="D107" s="114"/>
      <c r="E107" s="114"/>
      <c r="F107" s="114"/>
      <c r="G107" s="114"/>
      <c r="H107" s="114"/>
      <c r="I107" s="115"/>
      <c r="J107" s="114"/>
      <c r="K107" s="114"/>
      <c r="L107" s="116"/>
    </row>
    <row r="108" spans="1:12" x14ac:dyDescent="0.15">
      <c r="A108" s="108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7"/>
    </row>
    <row r="109" spans="1:12" x14ac:dyDescent="0.15">
      <c r="A109" s="108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7"/>
    </row>
    <row r="110" spans="1:12" x14ac:dyDescent="0.15">
      <c r="A110" s="108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7"/>
    </row>
    <row r="111" spans="1:12" x14ac:dyDescent="0.15">
      <c r="A111" s="108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7"/>
    </row>
    <row r="112" spans="1:12" x14ac:dyDescent="0.15">
      <c r="A112" s="108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7"/>
    </row>
    <row r="113" spans="1:12" x14ac:dyDescent="0.15">
      <c r="A113" s="108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7"/>
    </row>
    <row r="114" spans="1:12" x14ac:dyDescent="0.15">
      <c r="A114" s="108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7"/>
    </row>
    <row r="115" spans="1:12" x14ac:dyDescent="0.15">
      <c r="A115" s="108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7"/>
    </row>
    <row r="116" spans="1:12" x14ac:dyDescent="0.15">
      <c r="A116" s="108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7"/>
    </row>
    <row r="117" spans="1:12" x14ac:dyDescent="0.15">
      <c r="A117" s="108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7"/>
    </row>
    <row r="118" spans="1:12" x14ac:dyDescent="0.15">
      <c r="A118" s="108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7"/>
    </row>
    <row r="119" spans="1:12" x14ac:dyDescent="0.15">
      <c r="A119" s="108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7"/>
    </row>
    <row r="120" spans="1:12" x14ac:dyDescent="0.15">
      <c r="A120" s="108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7"/>
    </row>
    <row r="121" spans="1:12" x14ac:dyDescent="0.15">
      <c r="A121" s="108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7"/>
    </row>
    <row r="122" spans="1:12" x14ac:dyDescent="0.15">
      <c r="A122" s="108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7"/>
    </row>
    <row r="123" spans="1:12" x14ac:dyDescent="0.15">
      <c r="A123" s="108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7"/>
    </row>
    <row r="124" spans="1:12" x14ac:dyDescent="0.15">
      <c r="A124" s="108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7"/>
    </row>
    <row r="125" spans="1:12" x14ac:dyDescent="0.15">
      <c r="A125" s="108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7"/>
    </row>
    <row r="126" spans="1:12" x14ac:dyDescent="0.15">
      <c r="A126" s="108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7"/>
    </row>
    <row r="127" spans="1:12" x14ac:dyDescent="0.15">
      <c r="A127" s="108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7"/>
    </row>
    <row r="128" spans="1:12" x14ac:dyDescent="0.15">
      <c r="A128" s="108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7"/>
    </row>
    <row r="129" spans="1:12" x14ac:dyDescent="0.15">
      <c r="A129" s="108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7"/>
    </row>
    <row r="130" spans="1:12" x14ac:dyDescent="0.15">
      <c r="A130" s="108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7"/>
    </row>
    <row r="131" spans="1:12" x14ac:dyDescent="0.15">
      <c r="A131" s="108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7"/>
    </row>
    <row r="132" spans="1:12" x14ac:dyDescent="0.15">
      <c r="A132" s="108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7"/>
    </row>
    <row r="133" spans="1:12" x14ac:dyDescent="0.15">
      <c r="A133" s="105"/>
      <c r="L133" s="109"/>
    </row>
    <row r="134" spans="1:12" x14ac:dyDescent="0.15">
      <c r="A134" s="105"/>
      <c r="L134" s="109"/>
    </row>
    <row r="135" spans="1:12" x14ac:dyDescent="0.15">
      <c r="A135" s="105"/>
      <c r="L135" s="109"/>
    </row>
    <row r="136" spans="1:12" x14ac:dyDescent="0.15">
      <c r="A136" s="105"/>
      <c r="L136" s="109"/>
    </row>
    <row r="137" spans="1:12" x14ac:dyDescent="0.15">
      <c r="A137" s="105"/>
      <c r="L137" s="109"/>
    </row>
    <row r="138" spans="1:12" x14ac:dyDescent="0.15">
      <c r="A138" s="105"/>
      <c r="L138" s="109"/>
    </row>
    <row r="139" spans="1:12" ht="14.25" thickBot="1" x14ac:dyDescent="0.2">
      <c r="A139" s="110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2"/>
    </row>
    <row r="140" spans="1:12" x14ac:dyDescent="0.15">
      <c r="A140" s="178" t="s">
        <v>339</v>
      </c>
      <c r="B140" s="179"/>
      <c r="C140" s="179"/>
      <c r="D140" s="179"/>
      <c r="E140" s="179"/>
      <c r="F140" s="179"/>
      <c r="G140" s="179"/>
      <c r="H140" s="179"/>
      <c r="I140" s="179"/>
      <c r="J140" s="179"/>
      <c r="K140" s="179"/>
      <c r="L140" s="180"/>
    </row>
    <row r="141" spans="1:12" ht="14.25" thickBot="1" x14ac:dyDescent="0.2">
      <c r="A141" s="202"/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4"/>
    </row>
    <row r="142" spans="1:12" x14ac:dyDescent="0.15">
      <c r="A142" s="113"/>
      <c r="B142" s="114"/>
      <c r="C142" s="114"/>
      <c r="D142" s="114"/>
      <c r="E142" s="114"/>
      <c r="F142" s="114"/>
      <c r="G142" s="114"/>
      <c r="H142" s="114"/>
      <c r="I142" s="115"/>
      <c r="J142" s="114"/>
      <c r="K142" s="114"/>
      <c r="L142" s="116"/>
    </row>
    <row r="143" spans="1:12" x14ac:dyDescent="0.15">
      <c r="A143" s="108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7"/>
    </row>
    <row r="144" spans="1:12" x14ac:dyDescent="0.15">
      <c r="A144" s="108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7"/>
    </row>
    <row r="145" spans="1:12" x14ac:dyDescent="0.15">
      <c r="A145" s="108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7"/>
    </row>
    <row r="146" spans="1:12" x14ac:dyDescent="0.15">
      <c r="A146" s="108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7"/>
    </row>
    <row r="147" spans="1:12" x14ac:dyDescent="0.15">
      <c r="A147" s="108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7"/>
    </row>
    <row r="148" spans="1:12" x14ac:dyDescent="0.15">
      <c r="A148" s="108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7"/>
    </row>
    <row r="149" spans="1:12" x14ac:dyDescent="0.15">
      <c r="A149" s="108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7"/>
    </row>
    <row r="150" spans="1:12" x14ac:dyDescent="0.15">
      <c r="A150" s="108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7"/>
    </row>
    <row r="151" spans="1:12" x14ac:dyDescent="0.15">
      <c r="A151" s="108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7"/>
    </row>
    <row r="152" spans="1:12" x14ac:dyDescent="0.15">
      <c r="A152" s="108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7"/>
    </row>
    <row r="153" spans="1:12" x14ac:dyDescent="0.15">
      <c r="A153" s="108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7"/>
    </row>
    <row r="154" spans="1:12" x14ac:dyDescent="0.15">
      <c r="A154" s="108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7"/>
    </row>
    <row r="155" spans="1:12" x14ac:dyDescent="0.15">
      <c r="A155" s="108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7"/>
    </row>
    <row r="156" spans="1:12" x14ac:dyDescent="0.15">
      <c r="A156" s="108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7"/>
    </row>
    <row r="157" spans="1:12" x14ac:dyDescent="0.15">
      <c r="A157" s="108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7"/>
    </row>
    <row r="158" spans="1:12" x14ac:dyDescent="0.15">
      <c r="A158" s="108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7"/>
    </row>
    <row r="159" spans="1:12" x14ac:dyDescent="0.15">
      <c r="A159" s="108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7"/>
    </row>
    <row r="160" spans="1:12" x14ac:dyDescent="0.15">
      <c r="A160" s="108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7"/>
    </row>
    <row r="161" spans="1:12" x14ac:dyDescent="0.15">
      <c r="A161" s="108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7"/>
    </row>
    <row r="162" spans="1:12" x14ac:dyDescent="0.15">
      <c r="A162" s="108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7"/>
    </row>
    <row r="163" spans="1:12" x14ac:dyDescent="0.15">
      <c r="A163" s="108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7"/>
    </row>
    <row r="164" spans="1:12" x14ac:dyDescent="0.15">
      <c r="A164" s="108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7"/>
    </row>
    <row r="165" spans="1:12" x14ac:dyDescent="0.15">
      <c r="A165" s="108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7"/>
    </row>
    <row r="166" spans="1:12" x14ac:dyDescent="0.15">
      <c r="A166" s="108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7"/>
    </row>
    <row r="167" spans="1:12" x14ac:dyDescent="0.15">
      <c r="A167" s="108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7"/>
    </row>
    <row r="168" spans="1:12" x14ac:dyDescent="0.15">
      <c r="A168" s="105"/>
      <c r="L168" s="109"/>
    </row>
    <row r="169" spans="1:12" x14ac:dyDescent="0.15">
      <c r="A169" s="105"/>
      <c r="L169" s="109"/>
    </row>
    <row r="170" spans="1:12" x14ac:dyDescent="0.15">
      <c r="A170" s="105"/>
      <c r="L170" s="109"/>
    </row>
    <row r="171" spans="1:12" x14ac:dyDescent="0.15">
      <c r="A171" s="105"/>
      <c r="L171" s="109"/>
    </row>
    <row r="172" spans="1:12" x14ac:dyDescent="0.15">
      <c r="A172" s="105"/>
      <c r="L172" s="109"/>
    </row>
    <row r="173" spans="1:12" x14ac:dyDescent="0.15">
      <c r="A173" s="105"/>
      <c r="L173" s="109"/>
    </row>
    <row r="174" spans="1:12" ht="14.25" thickBot="1" x14ac:dyDescent="0.2">
      <c r="A174" s="110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2"/>
    </row>
    <row r="175" spans="1:12" x14ac:dyDescent="0.15">
      <c r="A175" s="178" t="s">
        <v>339</v>
      </c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80"/>
    </row>
    <row r="176" spans="1:12" ht="14.25" thickBot="1" x14ac:dyDescent="0.2">
      <c r="A176" s="202"/>
      <c r="B176" s="203"/>
      <c r="C176" s="203"/>
      <c r="D176" s="203"/>
      <c r="E176" s="203"/>
      <c r="F176" s="203"/>
      <c r="G176" s="203"/>
      <c r="H176" s="203"/>
      <c r="I176" s="203"/>
      <c r="J176" s="203"/>
      <c r="K176" s="203"/>
      <c r="L176" s="204"/>
    </row>
  </sheetData>
  <mergeCells count="6">
    <mergeCell ref="A175:L176"/>
    <mergeCell ref="A1:L2"/>
    <mergeCell ref="A35:L36"/>
    <mergeCell ref="A70:L71"/>
    <mergeCell ref="A105:L106"/>
    <mergeCell ref="A140:L1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D10B-4C76-4E4E-830D-9D4A8E49E83E}">
  <dimension ref="A1"/>
  <sheetViews>
    <sheetView topLeftCell="A4" zoomScaleNormal="100" zoomScaleSheetLayoutView="100" workbookViewId="0">
      <selection activeCell="G46" sqref="G46"/>
    </sheetView>
  </sheetViews>
  <sheetFormatPr defaultRowHeight="13.5" x14ac:dyDescent="0.15"/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24</vt:i4>
      </vt:variant>
    </vt:vector>
  </HeadingPairs>
  <TitlesOfParts>
    <vt:vector size="41" baseType="lpstr">
      <vt:lpstr>표지</vt:lpstr>
      <vt:lpstr>원가계산서</vt:lpstr>
      <vt:lpstr>내역서총괄표</vt:lpstr>
      <vt:lpstr>내역서</vt:lpstr>
      <vt:lpstr>위치도</vt:lpstr>
      <vt:lpstr>일위대가총괄표</vt:lpstr>
      <vt:lpstr>일위대가</vt:lpstr>
      <vt:lpstr>호표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사진대지</vt:lpstr>
      <vt:lpstr>공사기간 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위치도!Print_Area</vt:lpstr>
      <vt:lpstr>일위대가!Print_Area</vt:lpstr>
      <vt:lpstr>일위대가총괄표!Print_Area</vt:lpstr>
      <vt:lpstr>자재단가!Print_Area</vt:lpstr>
      <vt:lpstr>호표!Print_Area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2026-08-25T08:12:37Z</cp:lastPrinted>
  <dcterms:created xsi:type="dcterms:W3CDTF">2024-09-11T08:55:32Z</dcterms:created>
  <dcterms:modified xsi:type="dcterms:W3CDTF">2026-09-04T00:37:42Z</dcterms:modified>
</cp:coreProperties>
</file>