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기능보강\26옥상방수\입찰공고\"/>
    </mc:Choice>
  </mc:AlternateContent>
  <xr:revisionPtr revIDLastSave="0" documentId="13_ncr:1_{F79EF2C3-7C38-4DB2-BADA-8F9A2B4F311E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표지" sheetId="9" r:id="rId1"/>
    <sheet name="원가계산서" sheetId="3" r:id="rId2"/>
    <sheet name="공종별집계표" sheetId="8" r:id="rId3"/>
    <sheet name="공종별내역서" sheetId="7" r:id="rId4"/>
    <sheet name="Sheet1" sheetId="1" r:id="rId5"/>
  </sheets>
  <definedNames>
    <definedName name="_xlnm.Print_Area" localSheetId="3">공종별내역서!$A$1:$M$75</definedName>
    <definedName name="_xlnm.Print_Area" localSheetId="2">공종별집계표!$A$1:$M$29</definedName>
    <definedName name="_xlnm.Print_Area" localSheetId="0">표지!$A$1:$M$25</definedName>
    <definedName name="_xlnm.Print_Titles" localSheetId="3">공종별내역서!$1:$3</definedName>
    <definedName name="_xlnm.Print_Titles" localSheetId="2">공종별집계표!$1:$4</definedName>
    <definedName name="_xlnm.Print_Titles" localSheetId="1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8" l="1"/>
  <c r="J8" i="8" s="1"/>
  <c r="G8" i="8" l="1"/>
  <c r="H8" i="8" s="1"/>
  <c r="E8" i="8"/>
  <c r="I7" i="8"/>
  <c r="J7" i="8" s="1"/>
  <c r="G7" i="8"/>
  <c r="H7" i="8" s="1"/>
  <c r="E7" i="8"/>
  <c r="F8" i="8" l="1"/>
  <c r="L8" i="8" s="1"/>
  <c r="T8" i="8" s="1"/>
  <c r="K8" i="8"/>
  <c r="F7" i="8"/>
  <c r="L7" i="8" s="1"/>
  <c r="T7" i="8" s="1"/>
  <c r="K7" i="8"/>
  <c r="G6" i="8" l="1"/>
  <c r="H6" i="8" s="1"/>
  <c r="G5" i="8" s="1"/>
  <c r="H5" i="8" s="1"/>
  <c r="H29" i="8" s="1"/>
  <c r="I6" i="8"/>
  <c r="J6" i="8" s="1"/>
  <c r="I5" i="8" s="1"/>
  <c r="J5" i="8" s="1"/>
  <c r="E8" i="3" l="1"/>
  <c r="E9" i="3" s="1"/>
  <c r="J29" i="8"/>
  <c r="E11" i="3"/>
  <c r="E10" i="3" l="1"/>
  <c r="E13" i="3" l="1"/>
  <c r="E12" i="3"/>
  <c r="E6" i="8" l="1"/>
  <c r="F6" i="8" l="1"/>
  <c r="K6" i="8"/>
  <c r="E5" i="8" l="1"/>
  <c r="L6" i="8"/>
  <c r="K5" i="8" l="1"/>
  <c r="F5" i="8"/>
  <c r="L5" i="8" l="1"/>
  <c r="L29" i="8" s="1"/>
  <c r="F29" i="8"/>
  <c r="E4" i="3"/>
  <c r="E7" i="3" s="1"/>
  <c r="E16" i="3" s="1"/>
  <c r="E17" i="3" l="1"/>
  <c r="E14" i="3"/>
  <c r="E15" i="3"/>
  <c r="E18" i="3" l="1"/>
  <c r="E19" i="3" l="1"/>
  <c r="E20" i="3" s="1"/>
  <c r="E21" i="3" s="1"/>
</calcChain>
</file>

<file path=xl/sharedStrings.xml><?xml version="1.0" encoding="utf-8"?>
<sst xmlns="http://schemas.openxmlformats.org/spreadsheetml/2006/main" count="492" uniqueCount="212">
  <si>
    <t>공 종 별 집 계 표</t>
  </si>
  <si>
    <t>[ 참사랑의집 옥상방수공사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</si>
  <si>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</si>
  <si>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</si>
  <si>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</si>
  <si>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</si>
  <si>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</si>
  <si>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</si>
  <si>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</si>
  <si>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</si>
  <si>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</si>
  <si>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</si>
  <si>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</si>
  <si>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</si>
  <si>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</si>
  <si>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</si>
  <si>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</si>
  <si>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</si>
  <si>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</si>
  <si>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</si>
  <si>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</si>
  <si>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</si>
  <si>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</si>
  <si>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</si>
  <si>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</si>
  <si>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</si>
  <si>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</si>
  <si>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</si>
  <si>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</si>
  <si>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</si>
  <si>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</si>
  <si>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</si>
  <si>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</si>
  <si>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</si>
  <si>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</si>
  <si>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</si>
  <si>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</si>
  <si>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</si>
  <si>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</si>
  <si>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</si>
  <si>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</si>
  <si>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</si>
  <si>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</si>
  <si>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</si>
  <si>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</si>
  <si>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</si>
  <si>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</si>
  <si>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</si>
  <si>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</si>
  <si>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</si>
  <si>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</si>
  <si>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참사랑의집 옥상방수공사</t>
  </si>
  <si>
    <t/>
  </si>
  <si>
    <t>01</t>
  </si>
  <si>
    <t>0101  방 수 공 사</t>
  </si>
  <si>
    <t>0101</t>
  </si>
  <si>
    <t>기존방수층 제거 및 바탕처리</t>
  </si>
  <si>
    <t>바닥</t>
  </si>
  <si>
    <t>M2</t>
  </si>
  <si>
    <t>59996577B9544493A18D46CE0243DF</t>
  </si>
  <si>
    <t>T</t>
  </si>
  <si>
    <t>F</t>
  </si>
  <si>
    <t>010159996577B9544493A18D46CE0243DF</t>
  </si>
  <si>
    <t>트럭탑재형 크레인</t>
  </si>
  <si>
    <t>5ton</t>
  </si>
  <si>
    <t>HR</t>
  </si>
  <si>
    <t>5E8CC5D75758EB73128D2B128C431933BCF02D0B</t>
  </si>
  <si>
    <t>01015E8CC5D75758EB73128D2B128C431933BCF02D0B</t>
  </si>
  <si>
    <t>고강도방수모르타르(시멘트혼입폴리머계방수재)</t>
  </si>
  <si>
    <t>바닥, 10mm</t>
  </si>
  <si>
    <t>59980526FD5E31C3058CFD38834642</t>
  </si>
  <si>
    <t>010159980526FD5E31C3058CFD38834642</t>
  </si>
  <si>
    <t>두겁설치</t>
  </si>
  <si>
    <t>W590</t>
  </si>
  <si>
    <t>M</t>
  </si>
  <si>
    <t>5998D551445C57B3B98EAF65054E15DC</t>
  </si>
  <si>
    <t>01015998D551445C57B3B98EAF65054E15DC</t>
  </si>
  <si>
    <t>W350</t>
  </si>
  <si>
    <t>5998D551445C57B3B98EAF65054E15DF</t>
  </si>
  <si>
    <t>01015998D551445C57B3B98EAF65054E15DF</t>
  </si>
  <si>
    <t>W460</t>
  </si>
  <si>
    <t>5998D551445C57B3B98EAF65054E15D9</t>
  </si>
  <si>
    <t>01015998D551445C57B3B98EAF65054E15D9</t>
  </si>
  <si>
    <t>W510</t>
  </si>
  <si>
    <t>5998D551445C57B3B98EAF65054E15DE</t>
  </si>
  <si>
    <t>01015998D551445C57B3B98EAF65054E15DE</t>
  </si>
  <si>
    <t>W380</t>
  </si>
  <si>
    <t>5998D551445C57B3B98EAF65054E15D8</t>
  </si>
  <si>
    <t>01015998D551445C57B3B98EAF65054E15D8</t>
  </si>
  <si>
    <t>선홈통(강관) 설치</t>
  </si>
  <si>
    <t>100*40*1.2T, 스테인리스관</t>
  </si>
  <si>
    <t>5998C573645AE9B38787FD1B9942B5</t>
  </si>
  <si>
    <t>01015998C573645AE9B38787FD1B9942B5</t>
  </si>
  <si>
    <t>스텐판 처마홈통 설치</t>
  </si>
  <si>
    <t>100*100*100*1.2T</t>
  </si>
  <si>
    <t>5998C573615D80F3528BB3C1984297</t>
  </si>
  <si>
    <t>01015998C573615D80F3528BB3C1984297</t>
  </si>
  <si>
    <t>선홈통철거</t>
  </si>
  <si>
    <t>59996574E45D84E3DD89D1F8F149CD</t>
  </si>
  <si>
    <t>010159996574E45D84E3DD89D1F8F149CD</t>
  </si>
  <si>
    <t>[ 합           계 ]</t>
  </si>
  <si>
    <t>TOTAL</t>
  </si>
  <si>
    <t>0102  건설폐기물처리</t>
  </si>
  <si>
    <t>0102</t>
  </si>
  <si>
    <t>6</t>
  </si>
  <si>
    <t>건설폐기물-가연성</t>
  </si>
  <si>
    <t>폐합성수지</t>
  </si>
  <si>
    <t>TON</t>
  </si>
  <si>
    <t>100톤미만</t>
  </si>
  <si>
    <t>5998658D0458BCF32C822CEFED4CF8</t>
  </si>
  <si>
    <t>01025998658D0458BCF32C822CEFED4CF8</t>
  </si>
  <si>
    <t>건설폐기물운반비-가연성</t>
  </si>
  <si>
    <t>가연성</t>
  </si>
  <si>
    <t>5998658D0458BCF32C822CEFED4EA7</t>
  </si>
  <si>
    <t>01025998658D0458BCF32C822CEFED4EA7</t>
  </si>
  <si>
    <t>건설폐기물 -중간처리</t>
  </si>
  <si>
    <t>폐콘크리트</t>
  </si>
  <si>
    <t>5998658D0458BCF32C822CEF9549D9</t>
  </si>
  <si>
    <t>01025998658D0458BCF32C822CEF9549D9</t>
  </si>
  <si>
    <t>건설폐기물운반비-중간처리</t>
  </si>
  <si>
    <t>15ton 덤프트럭, 30km</t>
  </si>
  <si>
    <t>5998658D0458BCF32C822CEF9543B1</t>
  </si>
  <si>
    <t>01025998658D0458BCF32C822CEF9543B1</t>
  </si>
  <si>
    <t>건설폐기물상차비</t>
  </si>
  <si>
    <t>15ton 덤프트럭</t>
  </si>
  <si>
    <t>5998658D0458BCF32C822CFD2344C1</t>
  </si>
  <si>
    <t>01025998658D0458BCF32C822CFD2344C1</t>
  </si>
  <si>
    <t>0103  관급자재</t>
  </si>
  <si>
    <t>0103</t>
  </si>
  <si>
    <t>3</t>
  </si>
  <si>
    <t>폴리우레아도막방수재</t>
  </si>
  <si>
    <t>2MM,현장설치도</t>
  </si>
  <si>
    <t>식별번호2426663</t>
  </si>
  <si>
    <t>5824D5DF5E5B54334F85A22DEC43B693C94C04</t>
  </si>
  <si>
    <t>01035824D5DF5E5B54334F85A22DEC43B693C94C04</t>
  </si>
  <si>
    <t>조달수수료</t>
  </si>
  <si>
    <t>주재료비의 0.8%</t>
  </si>
  <si>
    <t>식</t>
  </si>
  <si>
    <t>588245DAEF56BA33528F9D2D1045001</t>
  </si>
  <si>
    <t>0103588245DAEF56BA33528F9D2D1046002</t>
  </si>
  <si>
    <t>비      고</t>
  </si>
  <si>
    <t>공 사 원 가 계 산 서</t>
  </si>
  <si>
    <t>공사명 : 참사랑의집 옥상방수공사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</si>
  <si>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</si>
  <si>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</si>
  <si>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</si>
  <si>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</si>
  <si>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</si>
  <si>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</si>
  <si>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</si>
  <si>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</si>
  <si>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</si>
  <si>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</si>
  <si>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</si>
  <si>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</si>
  <si>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</si>
  <si>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</si>
  <si>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</si>
  <si>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</si>
  <si>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</si>
  <si>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</si>
  <si>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</si>
  <si>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</si>
  <si>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</si>
  <si>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기   계    경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</si>
  <si>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</si>
  <si>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</si>
  <si>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</si>
  <si>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</si>
  <si>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</si>
  <si>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</si>
  <si>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CA</t>
  </si>
  <si>
    <t>산업안전보건관리비</t>
  </si>
  <si>
    <t>CH</t>
  </si>
  <si>
    <t>환  경  보  전  비</t>
  </si>
  <si>
    <t>(재료비+직노+기계경비) * 0.3%</t>
  </si>
  <si>
    <t>CG</t>
  </si>
  <si>
    <t>기   타    경   비</t>
  </si>
  <si>
    <t>CL</t>
  </si>
  <si>
    <t>건설기계대여금지급보증서발급수수료</t>
  </si>
  <si>
    <t>(재료비+직노+기계경비) * 0.07%</t>
  </si>
  <si>
    <t>CS</t>
  </si>
  <si>
    <t>S1</t>
  </si>
  <si>
    <t xml:space="preserve">        계</t>
  </si>
  <si>
    <t>D1</t>
  </si>
  <si>
    <t>일  반  관  리  비</t>
  </si>
  <si>
    <t>D2</t>
  </si>
  <si>
    <t>이              윤</t>
  </si>
  <si>
    <t>D3</t>
  </si>
  <si>
    <t>건설폐기물처리비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</si>
  <si>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</si>
  <si>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</si>
  <si>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</si>
  <si>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</si>
  <si>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</si>
  <si>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</si>
  <si>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</si>
  <si>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DJ</t>
  </si>
  <si>
    <t>관 급 자 재 비</t>
  </si>
  <si>
    <t>S2</t>
  </si>
  <si>
    <t>총   공   사    비</t>
  </si>
  <si>
    <t>참사랑의집 옥상방수공사</t>
    <phoneticPr fontId="1" type="noConversion"/>
  </si>
  <si>
    <t>참사랑의 집</t>
    <phoneticPr fontId="1" type="noConversion"/>
  </si>
  <si>
    <t>스텐상자홈통설치</t>
    <phoneticPr fontId="1" type="noConversion"/>
  </si>
  <si>
    <t>200*200*200*1.5t</t>
    <phoneticPr fontId="1" type="noConversion"/>
  </si>
  <si>
    <t>EA</t>
    <phoneticPr fontId="1" type="noConversion"/>
  </si>
  <si>
    <t>직접노무비 * 5.5%</t>
    <phoneticPr fontId="1" type="noConversion"/>
  </si>
  <si>
    <t>(재료비+노무비) * 2.3%</t>
    <phoneticPr fontId="1" type="noConversion"/>
  </si>
  <si>
    <t>계 * 3.1%</t>
    <phoneticPr fontId="1" type="noConversion"/>
  </si>
  <si>
    <t>(노무비+경비+일반관리비) * 11.7%</t>
    <phoneticPr fontId="1" type="noConversion"/>
  </si>
  <si>
    <t>(재료비+직노) * 3.11%</t>
    <phoneticPr fontId="1" type="noConversion"/>
  </si>
  <si>
    <t>2026.09.   .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</si>
</sst>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#;\-#,###;#;"/>
    <numFmt numFmtId="178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0" fontId="0" fillId="0" borderId="0" xfId="0" applyAlignment="1">
      <alignment horizontal="right" vertical="center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quotePrefix="1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distributed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quotePrefix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7:L19"/>
  <sheetViews>
    <sheetView view="pageBreakPreview" zoomScaleNormal="100" zoomScaleSheetLayoutView="100" workbookViewId="0">
      <selection activeCell="I15" sqref="I15"/>
    </sheetView>
  </sheetViews>
  <sheetFormatPr defaultRowHeight="16.5" x14ac:dyDescent="0.3"/>
  <sheetData>
    <row r="7" spans="2:12" ht="34.5" customHeight="1" x14ac:dyDescent="0.3">
      <c r="B7" s="17" t="s">
        <v>201</v>
      </c>
      <c r="C7" s="18"/>
      <c r="D7" s="18"/>
      <c r="E7" s="18"/>
      <c r="F7" s="18"/>
      <c r="G7" s="18"/>
      <c r="H7" s="18"/>
      <c r="I7" s="18"/>
      <c r="J7" s="18"/>
      <c r="K7" s="18"/>
      <c r="L7" s="18"/>
    </row>
    <row r="8" spans="2:12" ht="26.25" x14ac:dyDescent="0.3">
      <c r="B8" s="19" t="s">
        <v>211</v>
      </c>
      <c r="C8" s="20"/>
      <c r="D8" s="20"/>
      <c r="E8" s="20"/>
      <c r="F8" s="20"/>
      <c r="G8" s="20"/>
      <c r="H8" s="20"/>
      <c r="I8" s="20"/>
      <c r="J8" s="20"/>
      <c r="K8" s="20"/>
      <c r="L8" s="20"/>
    </row>
    <row r="19" spans="2:12" ht="26.25" x14ac:dyDescent="0.3">
      <c r="B19" s="21" t="s">
        <v>202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</row>
  </sheetData>
  <mergeCells count="3">
    <mergeCell ref="B7:L7"/>
    <mergeCell ref="B8:L8"/>
    <mergeCell ref="B19:L19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3"/>
  <sheetViews>
    <sheetView topLeftCell="B1" workbookViewId="0">
      <selection activeCell="I7" sqref="I7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  <col min="8" max="8" width="9.5" bestFit="1" customWidth="1"/>
  </cols>
  <sheetData>
    <row r="1" spans="1:7" ht="24" customHeight="1" x14ac:dyDescent="0.3">
      <c r="B1" s="23" t="s">
        <v>141</v>
      </c>
      <c r="C1" s="23"/>
      <c r="D1" s="23"/>
      <c r="E1" s="23"/>
      <c r="F1" s="23"/>
      <c r="G1" s="23"/>
    </row>
    <row r="2" spans="1:7" ht="21.95" customHeight="1" x14ac:dyDescent="0.3">
      <c r="B2" s="24" t="s">
        <v>142</v>
      </c>
      <c r="C2" s="24"/>
      <c r="D2" s="24"/>
      <c r="E2" s="24"/>
      <c r="F2" s="25"/>
      <c r="G2" s="25"/>
    </row>
    <row r="3" spans="1:7" ht="21.95" customHeight="1" x14ac:dyDescent="0.3">
      <c r="B3" s="26" t="s">
        <v>143</v>
      </c>
      <c r="C3" s="26"/>
      <c r="D3" s="26"/>
      <c r="E3" s="10" t="s">
        <v>144</v>
      </c>
      <c r="F3" s="10" t="s">
        <v>145</v>
      </c>
      <c r="G3" s="10" t="s">
        <v>140</v>
      </c>
    </row>
    <row r="4" spans="1:7" ht="21.95" customHeight="1" x14ac:dyDescent="0.3">
      <c r="A4" s="1" t="s">
        <v>150</v>
      </c>
      <c r="B4" s="27" t="s">
        <v>146</v>
      </c>
      <c r="C4" s="27" t="s">
        <v>147</v>
      </c>
      <c r="D4" s="11" t="s">
        <v>151</v>
      </c>
      <c r="E4" s="12">
        <f>TRUNC(공종별집계표!F5, 0)</f>
        <v>0</v>
      </c>
      <c r="F4" s="9" t="s">
        <v>52</v>
      </c>
      <c r="G4" s="9" t="s">
        <v>52</v>
      </c>
    </row>
    <row r="5" spans="1:7" ht="21.95" customHeight="1" x14ac:dyDescent="0.3">
      <c r="A5" s="1" t="s">
        <v>152</v>
      </c>
      <c r="B5" s="27"/>
      <c r="C5" s="27"/>
      <c r="D5" s="11" t="s">
        <v>153</v>
      </c>
      <c r="E5" s="12">
        <v>0</v>
      </c>
      <c r="F5" s="9" t="s">
        <v>52</v>
      </c>
      <c r="G5" s="9" t="s">
        <v>52</v>
      </c>
    </row>
    <row r="6" spans="1:7" ht="21.95" customHeight="1" x14ac:dyDescent="0.3">
      <c r="A6" s="1" t="s">
        <v>154</v>
      </c>
      <c r="B6" s="27"/>
      <c r="C6" s="27"/>
      <c r="D6" s="11" t="s">
        <v>155</v>
      </c>
      <c r="E6" s="12">
        <v>0</v>
      </c>
      <c r="F6" s="9" t="s">
        <v>52</v>
      </c>
      <c r="G6" s="9" t="s">
        <v>52</v>
      </c>
    </row>
    <row r="7" spans="1:7" ht="21.95" customHeight="1" x14ac:dyDescent="0.3">
      <c r="A7" s="1" t="s">
        <v>156</v>
      </c>
      <c r="B7" s="27"/>
      <c r="C7" s="27"/>
      <c r="D7" s="11" t="s">
        <v>157</v>
      </c>
      <c r="E7" s="12">
        <f>TRUNC(E4+E5-E6, 0)</f>
        <v>0</v>
      </c>
      <c r="F7" s="9" t="s">
        <v>52</v>
      </c>
      <c r="G7" s="9" t="s">
        <v>52</v>
      </c>
    </row>
    <row r="8" spans="1:7" ht="21.95" customHeight="1" x14ac:dyDescent="0.3">
      <c r="A8" s="1" t="s">
        <v>158</v>
      </c>
      <c r="B8" s="27"/>
      <c r="C8" s="27" t="s">
        <v>148</v>
      </c>
      <c r="D8" s="11" t="s">
        <v>159</v>
      </c>
      <c r="E8" s="12">
        <f>TRUNC(공종별집계표!H5, 0)</f>
        <v>0</v>
      </c>
      <c r="F8" s="9" t="s">
        <v>52</v>
      </c>
      <c r="G8" s="9" t="s">
        <v>52</v>
      </c>
    </row>
    <row r="9" spans="1:7" ht="21.95" customHeight="1" x14ac:dyDescent="0.3">
      <c r="A9" s="1" t="s">
        <v>160</v>
      </c>
      <c r="B9" s="27"/>
      <c r="C9" s="27"/>
      <c r="D9" s="11" t="s">
        <v>161</v>
      </c>
      <c r="E9" s="12">
        <f>TRUNC(E8*0.055, 0)</f>
        <v>0</v>
      </c>
      <c r="F9" s="9" t="s">
        <v>206</v>
      </c>
      <c r="G9" s="9" t="s">
        <v>52</v>
      </c>
    </row>
    <row r="10" spans="1:7" ht="21.95" customHeight="1" x14ac:dyDescent="0.3">
      <c r="A10" s="1" t="s">
        <v>162</v>
      </c>
      <c r="B10" s="27"/>
      <c r="C10" s="27"/>
      <c r="D10" s="11" t="s">
        <v>157</v>
      </c>
      <c r="E10" s="12">
        <f>TRUNC(E8+E9, 0)</f>
        <v>0</v>
      </c>
      <c r="F10" s="9" t="s">
        <v>52</v>
      </c>
      <c r="G10" s="9" t="s">
        <v>52</v>
      </c>
    </row>
    <row r="11" spans="1:7" ht="21.95" customHeight="1" x14ac:dyDescent="0.3">
      <c r="A11" s="1" t="s">
        <v>163</v>
      </c>
      <c r="B11" s="27"/>
      <c r="C11" s="27" t="s">
        <v>149</v>
      </c>
      <c r="D11" s="11" t="s">
        <v>164</v>
      </c>
      <c r="E11" s="12">
        <f>TRUNC(공종별집계표!J5, 0)</f>
        <v>0</v>
      </c>
      <c r="F11" s="9" t="s">
        <v>52</v>
      </c>
      <c r="G11" s="9" t="s">
        <v>52</v>
      </c>
    </row>
    <row r="12" spans="1:7" ht="21.95" customHeight="1" x14ac:dyDescent="0.3">
      <c r="A12" s="1" t="s">
        <v>165</v>
      </c>
      <c r="B12" s="27"/>
      <c r="C12" s="27"/>
      <c r="D12" s="11" t="s">
        <v>166</v>
      </c>
      <c r="E12" s="12">
        <f>TRUNC(E10*0.0356, 0)</f>
        <v>0</v>
      </c>
      <c r="F12" s="9" t="s">
        <v>167</v>
      </c>
      <c r="G12" s="9" t="s">
        <v>52</v>
      </c>
    </row>
    <row r="13" spans="1:7" ht="21.95" customHeight="1" x14ac:dyDescent="0.3">
      <c r="A13" s="1" t="s">
        <v>168</v>
      </c>
      <c r="B13" s="27"/>
      <c r="C13" s="27"/>
      <c r="D13" s="11" t="s">
        <v>169</v>
      </c>
      <c r="E13" s="12">
        <f>TRUNC(E10*0.0101, 0)</f>
        <v>0</v>
      </c>
      <c r="F13" s="9" t="s">
        <v>170</v>
      </c>
      <c r="G13" s="9" t="s">
        <v>52</v>
      </c>
    </row>
    <row r="14" spans="1:7" ht="21.95" customHeight="1" x14ac:dyDescent="0.3">
      <c r="A14" s="1" t="s">
        <v>171</v>
      </c>
      <c r="B14" s="27"/>
      <c r="C14" s="27"/>
      <c r="D14" s="11" t="s">
        <v>172</v>
      </c>
      <c r="E14" s="12">
        <f>TRUNC((E7+E8+E26)*0.0311, 0)</f>
        <v>0</v>
      </c>
      <c r="F14" s="9" t="s">
        <v>210</v>
      </c>
      <c r="G14" s="9" t="s">
        <v>52</v>
      </c>
    </row>
    <row r="15" spans="1:7" ht="21.95" customHeight="1" x14ac:dyDescent="0.3">
      <c r="A15" s="1" t="s">
        <v>173</v>
      </c>
      <c r="B15" s="27"/>
      <c r="C15" s="27"/>
      <c r="D15" s="11" t="s">
        <v>174</v>
      </c>
      <c r="E15" s="12">
        <f>TRUNC((E7+E8+E11)*0.003, 0)</f>
        <v>0</v>
      </c>
      <c r="F15" s="9" t="s">
        <v>175</v>
      </c>
      <c r="G15" s="9" t="s">
        <v>52</v>
      </c>
    </row>
    <row r="16" spans="1:7" ht="21.95" customHeight="1" x14ac:dyDescent="0.3">
      <c r="A16" s="1" t="s">
        <v>176</v>
      </c>
      <c r="B16" s="27"/>
      <c r="C16" s="27"/>
      <c r="D16" s="11" t="s">
        <v>177</v>
      </c>
      <c r="E16" s="12">
        <f>TRUNC((E7+E10)*0.023, 0)</f>
        <v>0</v>
      </c>
      <c r="F16" s="9" t="s">
        <v>207</v>
      </c>
      <c r="G16" s="9" t="s">
        <v>52</v>
      </c>
    </row>
    <row r="17" spans="1:7" ht="21.95" customHeight="1" x14ac:dyDescent="0.3">
      <c r="A17" s="1" t="s">
        <v>178</v>
      </c>
      <c r="B17" s="27"/>
      <c r="C17" s="27"/>
      <c r="D17" s="11" t="s">
        <v>179</v>
      </c>
      <c r="E17" s="12">
        <f>TRUNC((E7+E8+E11)*0.0007, 0)</f>
        <v>0</v>
      </c>
      <c r="F17" s="9" t="s">
        <v>180</v>
      </c>
      <c r="G17" s="9" t="s">
        <v>52</v>
      </c>
    </row>
    <row r="18" spans="1:7" ht="21.95" customHeight="1" x14ac:dyDescent="0.3">
      <c r="A18" s="1" t="s">
        <v>181</v>
      </c>
      <c r="B18" s="27"/>
      <c r="C18" s="27"/>
      <c r="D18" s="11" t="s">
        <v>157</v>
      </c>
      <c r="E18" s="12">
        <f>TRUNC(E11+E12+E13+E14+E16+E15+E17, 0)</f>
        <v>0</v>
      </c>
      <c r="F18" s="9" t="s">
        <v>52</v>
      </c>
      <c r="G18" s="9" t="s">
        <v>52</v>
      </c>
    </row>
    <row r="19" spans="1:7" ht="21.95" customHeight="1" x14ac:dyDescent="0.3">
      <c r="A19" s="1" t="s">
        <v>182</v>
      </c>
      <c r="B19" s="28" t="s">
        <v>183</v>
      </c>
      <c r="C19" s="28"/>
      <c r="D19" s="29"/>
      <c r="E19" s="12">
        <f>TRUNC(E7+E10+E18, 0)</f>
        <v>0</v>
      </c>
      <c r="F19" s="9" t="s">
        <v>52</v>
      </c>
      <c r="G19" s="9" t="s">
        <v>52</v>
      </c>
    </row>
    <row r="20" spans="1:7" ht="21.95" customHeight="1" x14ac:dyDescent="0.3">
      <c r="A20" s="1" t="s">
        <v>184</v>
      </c>
      <c r="B20" s="28" t="s">
        <v>185</v>
      </c>
      <c r="C20" s="28"/>
      <c r="D20" s="29"/>
      <c r="E20" s="12">
        <f>TRUNC(E19*0.031, 0)</f>
        <v>0</v>
      </c>
      <c r="F20" s="9" t="s">
        <v>208</v>
      </c>
      <c r="G20" s="9" t="s">
        <v>52</v>
      </c>
    </row>
    <row r="21" spans="1:7" ht="21.95" customHeight="1" x14ac:dyDescent="0.3">
      <c r="A21" s="1" t="s">
        <v>186</v>
      </c>
      <c r="B21" s="28" t="s">
        <v>187</v>
      </c>
      <c r="C21" s="28"/>
      <c r="D21" s="29"/>
      <c r="E21" s="12">
        <f>TRUNC((E10+E18+E20)*0.117, 0)</f>
        <v>0</v>
      </c>
      <c r="F21" s="9" t="s">
        <v>209</v>
      </c>
      <c r="G21" s="9" t="s">
        <v>52</v>
      </c>
    </row>
    <row r="22" spans="1:7" ht="21.95" customHeight="1" x14ac:dyDescent="0.3">
      <c r="A22" s="1" t="s">
        <v>188</v>
      </c>
      <c r="B22" s="28" t="s">
        <v>189</v>
      </c>
      <c r="C22" s="28"/>
      <c r="D22" s="29"/>
      <c r="E22" s="12"/>
      <c r="F22" s="9" t="s">
        <v>52</v>
      </c>
      <c r="G22" s="9" t="s">
        <v>52</v>
      </c>
    </row>
    <row r="23" spans="1:7" ht="21.95" customHeight="1" x14ac:dyDescent="0.3">
      <c r="A23" s="1" t="s">
        <v>190</v>
      </c>
      <c r="B23" s="28" t="s">
        <v>191</v>
      </c>
      <c r="C23" s="28"/>
      <c r="D23" s="29"/>
      <c r="E23" s="12"/>
      <c r="F23" s="9" t="s">
        <v>52</v>
      </c>
      <c r="G23" s="9" t="s">
        <v>52</v>
      </c>
    </row>
    <row r="24" spans="1:7" ht="21.95" customHeight="1" x14ac:dyDescent="0.3">
      <c r="A24" s="1" t="s">
        <v>192</v>
      </c>
      <c r="B24" s="28" t="s">
        <v>193</v>
      </c>
      <c r="C24" s="28"/>
      <c r="D24" s="29"/>
      <c r="E24" s="12"/>
      <c r="F24" s="9" t="s">
        <v>194</v>
      </c>
      <c r="G24" s="9" t="s">
        <v>52</v>
      </c>
    </row>
    <row r="25" spans="1:7" ht="21.95" customHeight="1" x14ac:dyDescent="0.3">
      <c r="A25" s="1" t="s">
        <v>195</v>
      </c>
      <c r="B25" s="28" t="s">
        <v>196</v>
      </c>
      <c r="C25" s="28"/>
      <c r="D25" s="29"/>
      <c r="E25" s="12"/>
      <c r="F25" s="9" t="s">
        <v>52</v>
      </c>
      <c r="G25" s="9" t="s">
        <v>52</v>
      </c>
    </row>
    <row r="26" spans="1:7" ht="21.95" customHeight="1" x14ac:dyDescent="0.3">
      <c r="A26" s="1" t="s">
        <v>197</v>
      </c>
      <c r="B26" s="28" t="s">
        <v>198</v>
      </c>
      <c r="C26" s="28"/>
      <c r="D26" s="29"/>
      <c r="E26" s="12"/>
      <c r="F26" s="9" t="s">
        <v>52</v>
      </c>
      <c r="G26" s="9" t="s">
        <v>52</v>
      </c>
    </row>
    <row r="27" spans="1:7" ht="21.95" customHeight="1" x14ac:dyDescent="0.3">
      <c r="A27" s="1" t="s">
        <v>199</v>
      </c>
      <c r="B27" s="28" t="s">
        <v>200</v>
      </c>
      <c r="C27" s="28"/>
      <c r="D27" s="29"/>
      <c r="E27" s="12"/>
      <c r="F27" s="9" t="s">
        <v>52</v>
      </c>
      <c r="G27" s="9" t="s">
        <v>52</v>
      </c>
    </row>
    <row r="29" spans="1:7" x14ac:dyDescent="0.3">
      <c r="D29" s="14"/>
      <c r="E29" s="15"/>
    </row>
    <row r="30" spans="1:7" x14ac:dyDescent="0.3">
      <c r="D30" s="14"/>
      <c r="E30" s="16"/>
      <c r="F30" s="3"/>
    </row>
    <row r="31" spans="1:7" x14ac:dyDescent="0.3">
      <c r="D31" s="14"/>
      <c r="E31" s="3"/>
      <c r="F31" s="3"/>
      <c r="G31" s="3"/>
    </row>
    <row r="32" spans="1:7" x14ac:dyDescent="0.3">
      <c r="D32" s="14"/>
      <c r="E32" s="3"/>
    </row>
    <row r="33" spans="4:5" x14ac:dyDescent="0.3">
      <c r="D33" s="14"/>
      <c r="E33" s="15"/>
    </row>
  </sheetData>
  <mergeCells count="17">
    <mergeCell ref="B25:D25"/>
    <mergeCell ref="B26:D26"/>
    <mergeCell ref="B27:D27"/>
    <mergeCell ref="B19:D19"/>
    <mergeCell ref="B20:D20"/>
    <mergeCell ref="B21:D21"/>
    <mergeCell ref="B22:D22"/>
    <mergeCell ref="B23:D23"/>
    <mergeCell ref="B24:D24"/>
    <mergeCell ref="B1:G1"/>
    <mergeCell ref="B2:E2"/>
    <mergeCell ref="F2:G2"/>
    <mergeCell ref="B3:D3"/>
    <mergeCell ref="B4:B18"/>
    <mergeCell ref="C4:C7"/>
    <mergeCell ref="C8:C10"/>
    <mergeCell ref="C11:C18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29"/>
  <sheetViews>
    <sheetView topLeftCell="A41" workbookViewId="0">
      <selection activeCell="D15" sqref="D15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20" ht="30" customHeight="1" x14ac:dyDescent="0.3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20" ht="30" customHeight="1" x14ac:dyDescent="0.3">
      <c r="A3" s="32" t="s">
        <v>2</v>
      </c>
      <c r="B3" s="32" t="s">
        <v>3</v>
      </c>
      <c r="C3" s="32" t="s">
        <v>4</v>
      </c>
      <c r="D3" s="32" t="s">
        <v>5</v>
      </c>
      <c r="E3" s="32" t="s">
        <v>6</v>
      </c>
      <c r="F3" s="32"/>
      <c r="G3" s="32" t="s">
        <v>9</v>
      </c>
      <c r="H3" s="32"/>
      <c r="I3" s="32" t="s">
        <v>10</v>
      </c>
      <c r="J3" s="32"/>
      <c r="K3" s="32" t="s">
        <v>11</v>
      </c>
      <c r="L3" s="32"/>
      <c r="M3" s="32" t="s">
        <v>12</v>
      </c>
      <c r="N3" s="31" t="s">
        <v>13</v>
      </c>
      <c r="O3" s="31" t="s">
        <v>14</v>
      </c>
      <c r="P3" s="31" t="s">
        <v>15</v>
      </c>
      <c r="Q3" s="31" t="s">
        <v>16</v>
      </c>
      <c r="R3" s="31" t="s">
        <v>17</v>
      </c>
      <c r="S3" s="31" t="s">
        <v>18</v>
      </c>
      <c r="T3" s="31" t="s">
        <v>19</v>
      </c>
    </row>
    <row r="4" spans="1:20" ht="30" customHeight="1" x14ac:dyDescent="0.3">
      <c r="A4" s="33"/>
      <c r="B4" s="33"/>
      <c r="C4" s="33"/>
      <c r="D4" s="33"/>
      <c r="E4" s="4" t="s">
        <v>7</v>
      </c>
      <c r="F4" s="4" t="s">
        <v>8</v>
      </c>
      <c r="G4" s="4" t="s">
        <v>7</v>
      </c>
      <c r="H4" s="4" t="s">
        <v>8</v>
      </c>
      <c r="I4" s="4" t="s">
        <v>7</v>
      </c>
      <c r="J4" s="4" t="s">
        <v>8</v>
      </c>
      <c r="K4" s="4" t="s">
        <v>7</v>
      </c>
      <c r="L4" s="4" t="s">
        <v>8</v>
      </c>
      <c r="M4" s="33"/>
      <c r="N4" s="31"/>
      <c r="O4" s="31"/>
      <c r="P4" s="31"/>
      <c r="Q4" s="31"/>
      <c r="R4" s="31"/>
      <c r="S4" s="31"/>
      <c r="T4" s="31"/>
    </row>
    <row r="5" spans="1:20" ht="30" customHeight="1" x14ac:dyDescent="0.3">
      <c r="A5" s="5" t="s">
        <v>51</v>
      </c>
      <c r="B5" s="5" t="s">
        <v>52</v>
      </c>
      <c r="C5" s="5" t="s">
        <v>52</v>
      </c>
      <c r="D5" s="6">
        <v>1</v>
      </c>
      <c r="E5" s="7">
        <f>F6</f>
        <v>0</v>
      </c>
      <c r="F5" s="7">
        <f>E5*D5</f>
        <v>0</v>
      </c>
      <c r="G5" s="7">
        <f>H6</f>
        <v>0</v>
      </c>
      <c r="H5" s="7">
        <f>G5*D5</f>
        <v>0</v>
      </c>
      <c r="I5" s="7">
        <f>J6</f>
        <v>0</v>
      </c>
      <c r="J5" s="7">
        <f>I5*D5</f>
        <v>0</v>
      </c>
      <c r="K5" s="7">
        <f t="shared" ref="K5:L8" si="0">E5+G5+I5</f>
        <v>0</v>
      </c>
      <c r="L5" s="7">
        <f t="shared" si="0"/>
        <v>0</v>
      </c>
      <c r="M5" s="5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3"/>
    </row>
    <row r="6" spans="1:20" ht="30" customHeight="1" x14ac:dyDescent="0.3">
      <c r="A6" s="5" t="s">
        <v>54</v>
      </c>
      <c r="B6" s="5" t="s">
        <v>52</v>
      </c>
      <c r="C6" s="5" t="s">
        <v>52</v>
      </c>
      <c r="D6" s="6">
        <v>1</v>
      </c>
      <c r="E6" s="7">
        <f>공종별내역서!F27</f>
        <v>0</v>
      </c>
      <c r="F6" s="7">
        <f>E6*D6</f>
        <v>0</v>
      </c>
      <c r="G6" s="7">
        <f>공종별내역서!H27</f>
        <v>0</v>
      </c>
      <c r="H6" s="7">
        <f>G6*D6</f>
        <v>0</v>
      </c>
      <c r="I6" s="7">
        <f>공종별내역서!J27</f>
        <v>0</v>
      </c>
      <c r="J6" s="7">
        <f>I6*D6</f>
        <v>0</v>
      </c>
      <c r="K6" s="7">
        <f t="shared" si="0"/>
        <v>0</v>
      </c>
      <c r="L6" s="7">
        <f t="shared" si="0"/>
        <v>0</v>
      </c>
      <c r="M6" s="5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3"/>
    </row>
    <row r="7" spans="1:20" ht="30" customHeight="1" x14ac:dyDescent="0.3">
      <c r="A7" s="5" t="s">
        <v>102</v>
      </c>
      <c r="B7" s="5" t="s">
        <v>52</v>
      </c>
      <c r="C7" s="5" t="s">
        <v>52</v>
      </c>
      <c r="D7" s="6">
        <v>1</v>
      </c>
      <c r="E7" s="7">
        <f>공종별내역서!F51</f>
        <v>0</v>
      </c>
      <c r="F7" s="7">
        <f>E7*D7</f>
        <v>0</v>
      </c>
      <c r="G7" s="7">
        <f>공종별내역서!H51</f>
        <v>0</v>
      </c>
      <c r="H7" s="7">
        <f>G7*D7</f>
        <v>0</v>
      </c>
      <c r="I7" s="7">
        <f>공종별내역서!J51</f>
        <v>0</v>
      </c>
      <c r="J7" s="7">
        <f>I7*D7</f>
        <v>0</v>
      </c>
      <c r="K7" s="7">
        <f t="shared" si="0"/>
        <v>0</v>
      </c>
      <c r="L7" s="7">
        <f t="shared" si="0"/>
        <v>0</v>
      </c>
      <c r="M7" s="5" t="s">
        <v>52</v>
      </c>
      <c r="N7" s="1" t="s">
        <v>103</v>
      </c>
      <c r="O7" s="1" t="s">
        <v>52</v>
      </c>
      <c r="P7" s="1" t="s">
        <v>52</v>
      </c>
      <c r="Q7" s="1" t="s">
        <v>104</v>
      </c>
      <c r="R7">
        <v>2</v>
      </c>
      <c r="S7" s="1" t="s">
        <v>52</v>
      </c>
      <c r="T7" s="3">
        <f>L7*1</f>
        <v>0</v>
      </c>
    </row>
    <row r="8" spans="1:20" ht="30" customHeight="1" x14ac:dyDescent="0.3">
      <c r="A8" s="5" t="s">
        <v>127</v>
      </c>
      <c r="B8" s="5" t="s">
        <v>52</v>
      </c>
      <c r="C8" s="5" t="s">
        <v>52</v>
      </c>
      <c r="D8" s="6">
        <v>1</v>
      </c>
      <c r="E8" s="7">
        <f>공종별내역서!F75</f>
        <v>0</v>
      </c>
      <c r="F8" s="7">
        <f>E8*D8</f>
        <v>0</v>
      </c>
      <c r="G8" s="7">
        <f>공종별내역서!H75</f>
        <v>0</v>
      </c>
      <c r="H8" s="7">
        <f>G8*D8</f>
        <v>0</v>
      </c>
      <c r="I8" s="7">
        <f>공종별내역서!J75</f>
        <v>0</v>
      </c>
      <c r="J8" s="7">
        <f>I8*D8</f>
        <v>0</v>
      </c>
      <c r="K8" s="7">
        <f t="shared" si="0"/>
        <v>0</v>
      </c>
      <c r="L8" s="7">
        <f t="shared" si="0"/>
        <v>0</v>
      </c>
      <c r="M8" s="5" t="s">
        <v>52</v>
      </c>
      <c r="N8" s="1" t="s">
        <v>128</v>
      </c>
      <c r="O8" s="1" t="s">
        <v>52</v>
      </c>
      <c r="P8" s="1" t="s">
        <v>52</v>
      </c>
      <c r="Q8" s="1" t="s">
        <v>129</v>
      </c>
      <c r="R8">
        <v>2</v>
      </c>
      <c r="S8" s="1" t="s">
        <v>52</v>
      </c>
      <c r="T8" s="3">
        <f>L8*1</f>
        <v>0</v>
      </c>
    </row>
    <row r="9" spans="1:20" ht="30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T9" s="3"/>
    </row>
    <row r="10" spans="1:20" ht="30" customHeight="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T10" s="3"/>
    </row>
    <row r="11" spans="1:20" ht="30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T11" s="3"/>
    </row>
    <row r="12" spans="1:20" ht="30" customHeight="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T12" s="3"/>
    </row>
    <row r="13" spans="1:20" ht="30" customHeight="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T13" s="3"/>
    </row>
    <row r="14" spans="1:20" ht="30" customHeight="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T14" s="3"/>
    </row>
    <row r="15" spans="1:20" ht="30" customHeight="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T15" s="3"/>
    </row>
    <row r="16" spans="1:20" ht="30" customHeight="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T16" s="3"/>
    </row>
    <row r="17" spans="1:20" ht="30" customHeight="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T17" s="3"/>
    </row>
    <row r="18" spans="1:20" ht="30" customHeight="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T18" s="3"/>
    </row>
    <row r="19" spans="1:20" ht="30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T19" s="3"/>
    </row>
    <row r="20" spans="1:20" ht="30" customHeigh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T20" s="3"/>
    </row>
    <row r="21" spans="1:20" ht="30" customHeight="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T21" s="3"/>
    </row>
    <row r="22" spans="1:20" ht="30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T22" s="3"/>
    </row>
    <row r="23" spans="1:20" ht="30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T23" s="3"/>
    </row>
    <row r="24" spans="1:20" ht="30" customHeight="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T24" s="3"/>
    </row>
    <row r="25" spans="1:20" ht="30" customHeight="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T25" s="3"/>
    </row>
    <row r="26" spans="1:20" ht="30" customHeight="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T26" s="3"/>
    </row>
    <row r="27" spans="1:20" ht="30" customHeight="1" x14ac:dyDescent="0.3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T27" s="3"/>
    </row>
    <row r="28" spans="1:20" ht="30" customHeight="1" x14ac:dyDescent="0.3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T28" s="3"/>
    </row>
    <row r="29" spans="1:20" ht="30" customHeight="1" x14ac:dyDescent="0.3">
      <c r="A29" s="5" t="s">
        <v>100</v>
      </c>
      <c r="B29" s="6"/>
      <c r="C29" s="6"/>
      <c r="D29" s="6"/>
      <c r="E29" s="6"/>
      <c r="F29" s="7">
        <f>F5</f>
        <v>0</v>
      </c>
      <c r="G29" s="6"/>
      <c r="H29" s="7">
        <f>H5</f>
        <v>0</v>
      </c>
      <c r="I29" s="6"/>
      <c r="J29" s="7">
        <f>J5</f>
        <v>0</v>
      </c>
      <c r="K29" s="6"/>
      <c r="L29" s="7">
        <f>L5</f>
        <v>0</v>
      </c>
      <c r="M29" s="6"/>
      <c r="T29" s="3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75"/>
  <sheetViews>
    <sheetView tabSelected="1" topLeftCell="A16" workbookViewId="0">
      <selection activeCell="G22" sqref="G22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31" t="s">
        <v>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48" ht="30" customHeight="1" x14ac:dyDescent="0.3">
      <c r="A2" s="32" t="s">
        <v>2</v>
      </c>
      <c r="B2" s="32" t="s">
        <v>3</v>
      </c>
      <c r="C2" s="32" t="s">
        <v>4</v>
      </c>
      <c r="D2" s="32" t="s">
        <v>5</v>
      </c>
      <c r="E2" s="32" t="s">
        <v>6</v>
      </c>
      <c r="F2" s="32"/>
      <c r="G2" s="32" t="s">
        <v>9</v>
      </c>
      <c r="H2" s="32"/>
      <c r="I2" s="32" t="s">
        <v>10</v>
      </c>
      <c r="J2" s="32"/>
      <c r="K2" s="32" t="s">
        <v>11</v>
      </c>
      <c r="L2" s="32"/>
      <c r="M2" s="32" t="s">
        <v>12</v>
      </c>
      <c r="N2" s="31" t="s">
        <v>20</v>
      </c>
      <c r="O2" s="31" t="s">
        <v>14</v>
      </c>
      <c r="P2" s="31" t="s">
        <v>21</v>
      </c>
      <c r="Q2" s="31" t="s">
        <v>13</v>
      </c>
      <c r="R2" s="31" t="s">
        <v>22</v>
      </c>
      <c r="S2" s="31" t="s">
        <v>23</v>
      </c>
      <c r="T2" s="31" t="s">
        <v>24</v>
      </c>
      <c r="U2" s="31" t="s">
        <v>25</v>
      </c>
      <c r="V2" s="31" t="s">
        <v>26</v>
      </c>
      <c r="W2" s="31" t="s">
        <v>27</v>
      </c>
      <c r="X2" s="31" t="s">
        <v>28</v>
      </c>
      <c r="Y2" s="31" t="s">
        <v>29</v>
      </c>
      <c r="Z2" s="31" t="s">
        <v>30</v>
      </c>
      <c r="AA2" s="31" t="s">
        <v>31</v>
      </c>
      <c r="AB2" s="31" t="s">
        <v>32</v>
      </c>
      <c r="AC2" s="31" t="s">
        <v>33</v>
      </c>
      <c r="AD2" s="31" t="s">
        <v>34</v>
      </c>
      <c r="AE2" s="31" t="s">
        <v>35</v>
      </c>
      <c r="AF2" s="31" t="s">
        <v>36</v>
      </c>
      <c r="AG2" s="31" t="s">
        <v>37</v>
      </c>
      <c r="AH2" s="31" t="s">
        <v>38</v>
      </c>
      <c r="AI2" s="31" t="s">
        <v>39</v>
      </c>
      <c r="AJ2" s="31" t="s">
        <v>40</v>
      </c>
      <c r="AK2" s="31" t="s">
        <v>41</v>
      </c>
      <c r="AL2" s="31" t="s">
        <v>42</v>
      </c>
      <c r="AM2" s="31" t="s">
        <v>43</v>
      </c>
      <c r="AN2" s="31" t="s">
        <v>44</v>
      </c>
      <c r="AO2" s="31" t="s">
        <v>45</v>
      </c>
      <c r="AP2" s="31" t="s">
        <v>46</v>
      </c>
      <c r="AQ2" s="31" t="s">
        <v>47</v>
      </c>
      <c r="AR2" s="31" t="s">
        <v>48</v>
      </c>
      <c r="AS2" s="31" t="s">
        <v>16</v>
      </c>
      <c r="AT2" s="31" t="s">
        <v>17</v>
      </c>
      <c r="AU2" s="31" t="s">
        <v>49</v>
      </c>
      <c r="AV2" s="31" t="s">
        <v>50</v>
      </c>
    </row>
    <row r="3" spans="1:48" ht="30" customHeight="1" x14ac:dyDescent="0.3">
      <c r="A3" s="32"/>
      <c r="B3" s="32"/>
      <c r="C3" s="32"/>
      <c r="D3" s="32"/>
      <c r="E3" s="2" t="s">
        <v>7</v>
      </c>
      <c r="F3" s="2" t="s">
        <v>8</v>
      </c>
      <c r="G3" s="2" t="s">
        <v>7</v>
      </c>
      <c r="H3" s="2" t="s">
        <v>8</v>
      </c>
      <c r="I3" s="2" t="s">
        <v>7</v>
      </c>
      <c r="J3" s="2" t="s">
        <v>8</v>
      </c>
      <c r="K3" s="2" t="s">
        <v>7</v>
      </c>
      <c r="L3" s="2" t="s">
        <v>8</v>
      </c>
      <c r="M3" s="32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</row>
    <row r="4" spans="1:48" ht="30" customHeight="1" x14ac:dyDescent="0.3">
      <c r="A4" s="5" t="s">
        <v>54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Q4" s="1" t="s">
        <v>55</v>
      </c>
    </row>
    <row r="5" spans="1:48" ht="30" customHeight="1" x14ac:dyDescent="0.3">
      <c r="A5" s="5" t="s">
        <v>56</v>
      </c>
      <c r="B5" s="5" t="s">
        <v>57</v>
      </c>
      <c r="C5" s="5" t="s">
        <v>58</v>
      </c>
      <c r="D5" s="6">
        <v>819</v>
      </c>
      <c r="E5" s="8"/>
      <c r="F5" s="8"/>
      <c r="G5" s="8"/>
      <c r="H5" s="8"/>
      <c r="I5" s="8"/>
      <c r="J5" s="8"/>
      <c r="K5" s="8"/>
      <c r="L5" s="8"/>
      <c r="M5" s="5" t="s">
        <v>52</v>
      </c>
      <c r="N5" s="1" t="s">
        <v>59</v>
      </c>
      <c r="O5" s="1" t="s">
        <v>52</v>
      </c>
      <c r="P5" s="1" t="s">
        <v>52</v>
      </c>
      <c r="Q5" s="1" t="s">
        <v>55</v>
      </c>
      <c r="R5" s="1" t="s">
        <v>60</v>
      </c>
      <c r="S5" s="1" t="s">
        <v>61</v>
      </c>
      <c r="T5" s="1" t="s">
        <v>61</v>
      </c>
      <c r="AR5" s="1" t="s">
        <v>52</v>
      </c>
      <c r="AS5" s="1" t="s">
        <v>52</v>
      </c>
      <c r="AU5" s="1" t="s">
        <v>62</v>
      </c>
      <c r="AV5">
        <v>2</v>
      </c>
    </row>
    <row r="6" spans="1:48" ht="30" customHeight="1" x14ac:dyDescent="0.3">
      <c r="A6" s="5" t="s">
        <v>63</v>
      </c>
      <c r="B6" s="5" t="s">
        <v>64</v>
      </c>
      <c r="C6" s="5" t="s">
        <v>65</v>
      </c>
      <c r="D6" s="6">
        <v>21</v>
      </c>
      <c r="E6" s="8"/>
      <c r="F6" s="8"/>
      <c r="G6" s="8"/>
      <c r="H6" s="8"/>
      <c r="I6" s="8"/>
      <c r="J6" s="8"/>
      <c r="K6" s="8"/>
      <c r="L6" s="8"/>
      <c r="M6" s="5" t="s">
        <v>52</v>
      </c>
      <c r="N6" s="1" t="s">
        <v>66</v>
      </c>
      <c r="O6" s="1" t="s">
        <v>52</v>
      </c>
      <c r="P6" s="1" t="s">
        <v>52</v>
      </c>
      <c r="Q6" s="1" t="s">
        <v>55</v>
      </c>
      <c r="R6" s="1" t="s">
        <v>60</v>
      </c>
      <c r="S6" s="1" t="s">
        <v>61</v>
      </c>
      <c r="T6" s="1" t="s">
        <v>61</v>
      </c>
      <c r="AR6" s="1" t="s">
        <v>52</v>
      </c>
      <c r="AS6" s="1" t="s">
        <v>52</v>
      </c>
      <c r="AU6" s="1" t="s">
        <v>67</v>
      </c>
      <c r="AV6">
        <v>6</v>
      </c>
    </row>
    <row r="7" spans="1:48" ht="30" customHeight="1" x14ac:dyDescent="0.3">
      <c r="A7" s="5" t="s">
        <v>68</v>
      </c>
      <c r="B7" s="5" t="s">
        <v>69</v>
      </c>
      <c r="C7" s="5" t="s">
        <v>58</v>
      </c>
      <c r="D7" s="6">
        <v>232</v>
      </c>
      <c r="E7" s="8"/>
      <c r="F7" s="8"/>
      <c r="G7" s="8"/>
      <c r="H7" s="8"/>
      <c r="I7" s="8"/>
      <c r="J7" s="8"/>
      <c r="K7" s="8"/>
      <c r="L7" s="8"/>
      <c r="M7" s="5" t="s">
        <v>52</v>
      </c>
      <c r="N7" s="1" t="s">
        <v>70</v>
      </c>
      <c r="O7" s="1" t="s">
        <v>52</v>
      </c>
      <c r="P7" s="1" t="s">
        <v>52</v>
      </c>
      <c r="Q7" s="1" t="s">
        <v>55</v>
      </c>
      <c r="R7" s="1" t="s">
        <v>60</v>
      </c>
      <c r="S7" s="1" t="s">
        <v>61</v>
      </c>
      <c r="T7" s="1" t="s">
        <v>61</v>
      </c>
      <c r="AR7" s="1" t="s">
        <v>52</v>
      </c>
      <c r="AS7" s="1" t="s">
        <v>52</v>
      </c>
      <c r="AU7" s="1" t="s">
        <v>71</v>
      </c>
      <c r="AV7">
        <v>18</v>
      </c>
    </row>
    <row r="8" spans="1:48" ht="30" customHeight="1" x14ac:dyDescent="0.3">
      <c r="A8" s="5" t="s">
        <v>72</v>
      </c>
      <c r="B8" s="5" t="s">
        <v>73</v>
      </c>
      <c r="C8" s="5" t="s">
        <v>74</v>
      </c>
      <c r="D8" s="6">
        <v>13</v>
      </c>
      <c r="E8" s="8"/>
      <c r="F8" s="8"/>
      <c r="G8" s="8"/>
      <c r="H8" s="8"/>
      <c r="I8" s="8"/>
      <c r="J8" s="8"/>
      <c r="K8" s="8"/>
      <c r="L8" s="8"/>
      <c r="M8" s="5" t="s">
        <v>52</v>
      </c>
      <c r="N8" s="1" t="s">
        <v>75</v>
      </c>
      <c r="O8" s="1" t="s">
        <v>52</v>
      </c>
      <c r="P8" s="1" t="s">
        <v>52</v>
      </c>
      <c r="Q8" s="1" t="s">
        <v>55</v>
      </c>
      <c r="R8" s="1" t="s">
        <v>60</v>
      </c>
      <c r="S8" s="1" t="s">
        <v>61</v>
      </c>
      <c r="T8" s="1" t="s">
        <v>61</v>
      </c>
      <c r="AR8" s="1" t="s">
        <v>52</v>
      </c>
      <c r="AS8" s="1" t="s">
        <v>52</v>
      </c>
      <c r="AU8" s="1" t="s">
        <v>76</v>
      </c>
      <c r="AV8">
        <v>11</v>
      </c>
    </row>
    <row r="9" spans="1:48" ht="30" customHeight="1" x14ac:dyDescent="0.3">
      <c r="A9" s="5" t="s">
        <v>72</v>
      </c>
      <c r="B9" s="5" t="s">
        <v>77</v>
      </c>
      <c r="C9" s="5" t="s">
        <v>74</v>
      </c>
      <c r="D9" s="6">
        <v>61</v>
      </c>
      <c r="E9" s="8"/>
      <c r="F9" s="8"/>
      <c r="G9" s="8"/>
      <c r="H9" s="8"/>
      <c r="I9" s="8"/>
      <c r="J9" s="8"/>
      <c r="K9" s="8"/>
      <c r="L9" s="8"/>
      <c r="M9" s="5" t="s">
        <v>52</v>
      </c>
      <c r="N9" s="1" t="s">
        <v>78</v>
      </c>
      <c r="O9" s="1" t="s">
        <v>52</v>
      </c>
      <c r="P9" s="1" t="s">
        <v>52</v>
      </c>
      <c r="Q9" s="1" t="s">
        <v>55</v>
      </c>
      <c r="R9" s="1" t="s">
        <v>60</v>
      </c>
      <c r="S9" s="1" t="s">
        <v>61</v>
      </c>
      <c r="T9" s="1" t="s">
        <v>61</v>
      </c>
      <c r="AR9" s="1" t="s">
        <v>52</v>
      </c>
      <c r="AS9" s="1" t="s">
        <v>52</v>
      </c>
      <c r="AU9" s="1" t="s">
        <v>79</v>
      </c>
      <c r="AV9">
        <v>12</v>
      </c>
    </row>
    <row r="10" spans="1:48" ht="30" customHeight="1" x14ac:dyDescent="0.3">
      <c r="A10" s="5" t="s">
        <v>72</v>
      </c>
      <c r="B10" s="5" t="s">
        <v>80</v>
      </c>
      <c r="C10" s="5" t="s">
        <v>74</v>
      </c>
      <c r="D10" s="6">
        <v>50</v>
      </c>
      <c r="E10" s="8"/>
      <c r="F10" s="8"/>
      <c r="G10" s="8"/>
      <c r="H10" s="8"/>
      <c r="I10" s="8"/>
      <c r="J10" s="8"/>
      <c r="K10" s="8"/>
      <c r="L10" s="8"/>
      <c r="M10" s="5" t="s">
        <v>52</v>
      </c>
      <c r="N10" s="1" t="s">
        <v>81</v>
      </c>
      <c r="O10" s="1" t="s">
        <v>52</v>
      </c>
      <c r="P10" s="1" t="s">
        <v>52</v>
      </c>
      <c r="Q10" s="1" t="s">
        <v>55</v>
      </c>
      <c r="R10" s="1" t="s">
        <v>60</v>
      </c>
      <c r="S10" s="1" t="s">
        <v>61</v>
      </c>
      <c r="T10" s="1" t="s">
        <v>61</v>
      </c>
      <c r="AR10" s="1" t="s">
        <v>52</v>
      </c>
      <c r="AS10" s="1" t="s">
        <v>52</v>
      </c>
      <c r="AU10" s="1" t="s">
        <v>82</v>
      </c>
      <c r="AV10">
        <v>13</v>
      </c>
    </row>
    <row r="11" spans="1:48" ht="30" customHeight="1" x14ac:dyDescent="0.3">
      <c r="A11" s="5" t="s">
        <v>72</v>
      </c>
      <c r="B11" s="5" t="s">
        <v>83</v>
      </c>
      <c r="C11" s="5" t="s">
        <v>74</v>
      </c>
      <c r="D11" s="6">
        <v>13</v>
      </c>
      <c r="E11" s="8"/>
      <c r="F11" s="8"/>
      <c r="G11" s="8"/>
      <c r="H11" s="8"/>
      <c r="I11" s="8"/>
      <c r="J11" s="8"/>
      <c r="K11" s="8"/>
      <c r="L11" s="8"/>
      <c r="M11" s="5" t="s">
        <v>52</v>
      </c>
      <c r="N11" s="1" t="s">
        <v>84</v>
      </c>
      <c r="O11" s="1" t="s">
        <v>52</v>
      </c>
      <c r="P11" s="1" t="s">
        <v>52</v>
      </c>
      <c r="Q11" s="1" t="s">
        <v>55</v>
      </c>
      <c r="R11" s="1" t="s">
        <v>60</v>
      </c>
      <c r="S11" s="1" t="s">
        <v>61</v>
      </c>
      <c r="T11" s="1" t="s">
        <v>61</v>
      </c>
      <c r="AR11" s="1" t="s">
        <v>52</v>
      </c>
      <c r="AS11" s="1" t="s">
        <v>52</v>
      </c>
      <c r="AU11" s="1" t="s">
        <v>85</v>
      </c>
      <c r="AV11">
        <v>14</v>
      </c>
    </row>
    <row r="12" spans="1:48" ht="30" customHeight="1" x14ac:dyDescent="0.3">
      <c r="A12" s="5" t="s">
        <v>72</v>
      </c>
      <c r="B12" s="5" t="s">
        <v>86</v>
      </c>
      <c r="C12" s="5" t="s">
        <v>74</v>
      </c>
      <c r="D12" s="6">
        <v>93</v>
      </c>
      <c r="E12" s="8"/>
      <c r="F12" s="8"/>
      <c r="G12" s="8"/>
      <c r="H12" s="8"/>
      <c r="I12" s="8"/>
      <c r="J12" s="8"/>
      <c r="K12" s="8"/>
      <c r="L12" s="8"/>
      <c r="M12" s="5" t="s">
        <v>52</v>
      </c>
      <c r="N12" s="1" t="s">
        <v>87</v>
      </c>
      <c r="O12" s="1" t="s">
        <v>52</v>
      </c>
      <c r="P12" s="1" t="s">
        <v>52</v>
      </c>
      <c r="Q12" s="1" t="s">
        <v>55</v>
      </c>
      <c r="R12" s="1" t="s">
        <v>60</v>
      </c>
      <c r="S12" s="1" t="s">
        <v>61</v>
      </c>
      <c r="T12" s="1" t="s">
        <v>61</v>
      </c>
      <c r="AR12" s="1" t="s">
        <v>52</v>
      </c>
      <c r="AS12" s="1" t="s">
        <v>52</v>
      </c>
      <c r="AU12" s="1" t="s">
        <v>88</v>
      </c>
      <c r="AV12">
        <v>15</v>
      </c>
    </row>
    <row r="13" spans="1:48" ht="30" customHeight="1" x14ac:dyDescent="0.3">
      <c r="A13" s="5" t="s">
        <v>89</v>
      </c>
      <c r="B13" s="5" t="s">
        <v>90</v>
      </c>
      <c r="C13" s="5" t="s">
        <v>74</v>
      </c>
      <c r="D13" s="6">
        <v>102</v>
      </c>
      <c r="E13" s="8"/>
      <c r="F13" s="8"/>
      <c r="G13" s="8"/>
      <c r="H13" s="8"/>
      <c r="I13" s="8"/>
      <c r="J13" s="8"/>
      <c r="K13" s="8"/>
      <c r="L13" s="8"/>
      <c r="M13" s="5" t="s">
        <v>52</v>
      </c>
      <c r="N13" s="1" t="s">
        <v>91</v>
      </c>
      <c r="O13" s="1" t="s">
        <v>52</v>
      </c>
      <c r="P13" s="1" t="s">
        <v>52</v>
      </c>
      <c r="Q13" s="1" t="s">
        <v>55</v>
      </c>
      <c r="R13" s="1" t="s">
        <v>60</v>
      </c>
      <c r="S13" s="1" t="s">
        <v>61</v>
      </c>
      <c r="T13" s="1" t="s">
        <v>61</v>
      </c>
      <c r="AR13" s="1" t="s">
        <v>52</v>
      </c>
      <c r="AS13" s="1" t="s">
        <v>52</v>
      </c>
      <c r="AU13" s="1" t="s">
        <v>92</v>
      </c>
      <c r="AV13">
        <v>22</v>
      </c>
    </row>
    <row r="14" spans="1:48" ht="30" customHeight="1" x14ac:dyDescent="0.3">
      <c r="A14" s="5" t="s">
        <v>93</v>
      </c>
      <c r="B14" s="5" t="s">
        <v>94</v>
      </c>
      <c r="C14" s="5" t="s">
        <v>74</v>
      </c>
      <c r="D14" s="6">
        <v>177</v>
      </c>
      <c r="E14" s="8"/>
      <c r="F14" s="8"/>
      <c r="G14" s="8"/>
      <c r="H14" s="8"/>
      <c r="I14" s="8"/>
      <c r="J14" s="8"/>
      <c r="K14" s="8"/>
      <c r="L14" s="8"/>
      <c r="M14" s="5" t="s">
        <v>52</v>
      </c>
      <c r="N14" s="1" t="s">
        <v>95</v>
      </c>
      <c r="O14" s="1" t="s">
        <v>52</v>
      </c>
      <c r="P14" s="1" t="s">
        <v>52</v>
      </c>
      <c r="Q14" s="1" t="s">
        <v>55</v>
      </c>
      <c r="R14" s="1" t="s">
        <v>60</v>
      </c>
      <c r="S14" s="1" t="s">
        <v>61</v>
      </c>
      <c r="T14" s="1" t="s">
        <v>61</v>
      </c>
      <c r="AR14" s="1" t="s">
        <v>52</v>
      </c>
      <c r="AS14" s="1" t="s">
        <v>52</v>
      </c>
      <c r="AU14" s="1" t="s">
        <v>96</v>
      </c>
      <c r="AV14">
        <v>24</v>
      </c>
    </row>
    <row r="15" spans="1:48" ht="30" customHeight="1" x14ac:dyDescent="0.3">
      <c r="A15" s="5" t="s">
        <v>97</v>
      </c>
      <c r="B15" s="5" t="s">
        <v>52</v>
      </c>
      <c r="C15" s="5" t="s">
        <v>74</v>
      </c>
      <c r="D15" s="6">
        <v>102</v>
      </c>
      <c r="E15" s="8"/>
      <c r="F15" s="8"/>
      <c r="G15" s="8"/>
      <c r="H15" s="8"/>
      <c r="I15" s="8"/>
      <c r="J15" s="8"/>
      <c r="K15" s="8"/>
      <c r="L15" s="8"/>
      <c r="M15" s="5" t="s">
        <v>52</v>
      </c>
      <c r="N15" s="1" t="s">
        <v>98</v>
      </c>
      <c r="O15" s="1" t="s">
        <v>52</v>
      </c>
      <c r="P15" s="1" t="s">
        <v>52</v>
      </c>
      <c r="Q15" s="1" t="s">
        <v>55</v>
      </c>
      <c r="R15" s="1" t="s">
        <v>60</v>
      </c>
      <c r="S15" s="1" t="s">
        <v>61</v>
      </c>
      <c r="T15" s="1" t="s">
        <v>61</v>
      </c>
      <c r="AR15" s="1" t="s">
        <v>52</v>
      </c>
      <c r="AS15" s="1" t="s">
        <v>52</v>
      </c>
      <c r="AU15" s="1" t="s">
        <v>99</v>
      </c>
      <c r="AV15">
        <v>23</v>
      </c>
    </row>
    <row r="16" spans="1:48" ht="30" customHeight="1" x14ac:dyDescent="0.3">
      <c r="A16" s="6" t="s">
        <v>203</v>
      </c>
      <c r="B16" s="6" t="s">
        <v>204</v>
      </c>
      <c r="C16" s="6" t="s">
        <v>205</v>
      </c>
      <c r="D16" s="6">
        <v>5</v>
      </c>
      <c r="E16" s="13"/>
      <c r="F16" s="13"/>
      <c r="G16" s="13"/>
      <c r="H16" s="13"/>
      <c r="I16" s="13"/>
      <c r="J16" s="13"/>
      <c r="K16" s="13"/>
      <c r="L16" s="13"/>
      <c r="M16" s="6"/>
    </row>
    <row r="17" spans="1:48" ht="30" customHeight="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48" ht="30" customHeight="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48" ht="30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48" ht="30" customHeigh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48" ht="30" customHeight="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48" ht="30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1:48" ht="30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48" ht="30" customHeight="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48" ht="30" customHeight="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</row>
    <row r="26" spans="1:48" ht="30" customHeight="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48" ht="30" customHeight="1" x14ac:dyDescent="0.3">
      <c r="A27" s="5" t="s">
        <v>100</v>
      </c>
      <c r="B27" s="6"/>
      <c r="C27" s="6"/>
      <c r="D27" s="6"/>
      <c r="E27" s="6"/>
      <c r="F27" s="8"/>
      <c r="G27" s="6"/>
      <c r="H27" s="8"/>
      <c r="I27" s="6"/>
      <c r="J27" s="8"/>
      <c r="K27" s="6"/>
      <c r="L27" s="8"/>
      <c r="M27" s="6"/>
      <c r="N27" t="s">
        <v>101</v>
      </c>
    </row>
    <row r="28" spans="1:48" ht="30" customHeight="1" x14ac:dyDescent="0.3">
      <c r="A28" s="5" t="s">
        <v>102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Q28" s="1" t="s">
        <v>103</v>
      </c>
    </row>
    <row r="29" spans="1:48" ht="30" customHeight="1" x14ac:dyDescent="0.3">
      <c r="A29" s="5" t="s">
        <v>105</v>
      </c>
      <c r="B29" s="5" t="s">
        <v>106</v>
      </c>
      <c r="C29" s="5" t="s">
        <v>107</v>
      </c>
      <c r="D29" s="6">
        <v>2.2999999999999998</v>
      </c>
      <c r="E29" s="8"/>
      <c r="F29" s="8"/>
      <c r="G29" s="8"/>
      <c r="H29" s="8"/>
      <c r="I29" s="8"/>
      <c r="J29" s="8"/>
      <c r="K29" s="8"/>
      <c r="L29" s="8"/>
      <c r="M29" s="5" t="s">
        <v>108</v>
      </c>
      <c r="N29" s="1" t="s">
        <v>109</v>
      </c>
      <c r="O29" s="1" t="s">
        <v>52</v>
      </c>
      <c r="P29" s="1" t="s">
        <v>52</v>
      </c>
      <c r="Q29" s="1" t="s">
        <v>103</v>
      </c>
      <c r="R29" s="1" t="s">
        <v>60</v>
      </c>
      <c r="S29" s="1" t="s">
        <v>61</v>
      </c>
      <c r="T29" s="1" t="s">
        <v>61</v>
      </c>
      <c r="AR29" s="1" t="s">
        <v>52</v>
      </c>
      <c r="AS29" s="1" t="s">
        <v>52</v>
      </c>
      <c r="AU29" s="1" t="s">
        <v>110</v>
      </c>
      <c r="AV29">
        <v>16</v>
      </c>
    </row>
    <row r="30" spans="1:48" ht="30" customHeight="1" x14ac:dyDescent="0.3">
      <c r="A30" s="5" t="s">
        <v>111</v>
      </c>
      <c r="B30" s="5" t="s">
        <v>112</v>
      </c>
      <c r="C30" s="5" t="s">
        <v>107</v>
      </c>
      <c r="D30" s="6">
        <v>2.2999999999999998</v>
      </c>
      <c r="E30" s="8"/>
      <c r="F30" s="8"/>
      <c r="G30" s="8"/>
      <c r="H30" s="8"/>
      <c r="I30" s="8"/>
      <c r="J30" s="8"/>
      <c r="K30" s="8"/>
      <c r="L30" s="8"/>
      <c r="M30" s="5" t="s">
        <v>108</v>
      </c>
      <c r="N30" s="1" t="s">
        <v>113</v>
      </c>
      <c r="O30" s="1" t="s">
        <v>52</v>
      </c>
      <c r="P30" s="1" t="s">
        <v>52</v>
      </c>
      <c r="Q30" s="1" t="s">
        <v>103</v>
      </c>
      <c r="R30" s="1" t="s">
        <v>60</v>
      </c>
      <c r="S30" s="1" t="s">
        <v>61</v>
      </c>
      <c r="T30" s="1" t="s">
        <v>61</v>
      </c>
      <c r="AR30" s="1" t="s">
        <v>52</v>
      </c>
      <c r="AS30" s="1" t="s">
        <v>52</v>
      </c>
      <c r="AU30" s="1" t="s">
        <v>114</v>
      </c>
      <c r="AV30">
        <v>17</v>
      </c>
    </row>
    <row r="31" spans="1:48" ht="30" customHeight="1" x14ac:dyDescent="0.3">
      <c r="A31" s="5" t="s">
        <v>115</v>
      </c>
      <c r="B31" s="5" t="s">
        <v>116</v>
      </c>
      <c r="C31" s="5" t="s">
        <v>107</v>
      </c>
      <c r="D31" s="6">
        <v>2.6</v>
      </c>
      <c r="E31" s="8"/>
      <c r="F31" s="8"/>
      <c r="G31" s="8"/>
      <c r="H31" s="8"/>
      <c r="I31" s="8"/>
      <c r="J31" s="8"/>
      <c r="K31" s="8"/>
      <c r="L31" s="8"/>
      <c r="M31" s="5" t="s">
        <v>108</v>
      </c>
      <c r="N31" s="1" t="s">
        <v>117</v>
      </c>
      <c r="O31" s="1" t="s">
        <v>52</v>
      </c>
      <c r="P31" s="1" t="s">
        <v>52</v>
      </c>
      <c r="Q31" s="1" t="s">
        <v>103</v>
      </c>
      <c r="R31" s="1" t="s">
        <v>60</v>
      </c>
      <c r="S31" s="1" t="s">
        <v>61</v>
      </c>
      <c r="T31" s="1" t="s">
        <v>61</v>
      </c>
      <c r="AR31" s="1" t="s">
        <v>52</v>
      </c>
      <c r="AS31" s="1" t="s">
        <v>52</v>
      </c>
      <c r="AU31" s="1" t="s">
        <v>118</v>
      </c>
      <c r="AV31">
        <v>20</v>
      </c>
    </row>
    <row r="32" spans="1:48" ht="30" customHeight="1" x14ac:dyDescent="0.3">
      <c r="A32" s="5" t="s">
        <v>119</v>
      </c>
      <c r="B32" s="5" t="s">
        <v>120</v>
      </c>
      <c r="C32" s="5" t="s">
        <v>107</v>
      </c>
      <c r="D32" s="6">
        <v>2.6</v>
      </c>
      <c r="E32" s="8"/>
      <c r="F32" s="8"/>
      <c r="G32" s="8"/>
      <c r="H32" s="8"/>
      <c r="I32" s="8"/>
      <c r="J32" s="8"/>
      <c r="K32" s="8"/>
      <c r="L32" s="8"/>
      <c r="M32" s="5" t="s">
        <v>108</v>
      </c>
      <c r="N32" s="1" t="s">
        <v>121</v>
      </c>
      <c r="O32" s="1" t="s">
        <v>52</v>
      </c>
      <c r="P32" s="1" t="s">
        <v>52</v>
      </c>
      <c r="Q32" s="1" t="s">
        <v>103</v>
      </c>
      <c r="R32" s="1" t="s">
        <v>60</v>
      </c>
      <c r="S32" s="1" t="s">
        <v>61</v>
      </c>
      <c r="T32" s="1" t="s">
        <v>61</v>
      </c>
      <c r="AR32" s="1" t="s">
        <v>52</v>
      </c>
      <c r="AS32" s="1" t="s">
        <v>52</v>
      </c>
      <c r="AU32" s="1" t="s">
        <v>122</v>
      </c>
      <c r="AV32">
        <v>21</v>
      </c>
    </row>
    <row r="33" spans="1:48" ht="30" customHeight="1" x14ac:dyDescent="0.3">
      <c r="A33" s="5" t="s">
        <v>123</v>
      </c>
      <c r="B33" s="5" t="s">
        <v>124</v>
      </c>
      <c r="C33" s="5" t="s">
        <v>107</v>
      </c>
      <c r="D33" s="6">
        <v>2.6</v>
      </c>
      <c r="E33" s="8"/>
      <c r="F33" s="8"/>
      <c r="G33" s="8"/>
      <c r="H33" s="8"/>
      <c r="I33" s="8"/>
      <c r="J33" s="8"/>
      <c r="K33" s="8"/>
      <c r="L33" s="8"/>
      <c r="M33" s="5" t="s">
        <v>52</v>
      </c>
      <c r="N33" s="1" t="s">
        <v>125</v>
      </c>
      <c r="O33" s="1" t="s">
        <v>52</v>
      </c>
      <c r="P33" s="1" t="s">
        <v>52</v>
      </c>
      <c r="Q33" s="1" t="s">
        <v>103</v>
      </c>
      <c r="R33" s="1" t="s">
        <v>60</v>
      </c>
      <c r="S33" s="1" t="s">
        <v>61</v>
      </c>
      <c r="T33" s="1" t="s">
        <v>61</v>
      </c>
      <c r="AR33" s="1" t="s">
        <v>52</v>
      </c>
      <c r="AS33" s="1" t="s">
        <v>52</v>
      </c>
      <c r="AU33" s="1" t="s">
        <v>126</v>
      </c>
      <c r="AV33">
        <v>19</v>
      </c>
    </row>
    <row r="34" spans="1:48" ht="30" customHeight="1" x14ac:dyDescent="0.3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48" ht="30" customHeight="1" x14ac:dyDescent="0.3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48" ht="30" customHeight="1" x14ac:dyDescent="0.3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48" ht="30" customHeight="1" x14ac:dyDescent="0.3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48" ht="30" customHeight="1" x14ac:dyDescent="0.3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48" ht="30" customHeight="1" x14ac:dyDescent="0.3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48" ht="30" customHeight="1" x14ac:dyDescent="0.3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48" ht="30" customHeight="1" x14ac:dyDescent="0.3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48" ht="30" customHeight="1" x14ac:dyDescent="0.3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48" ht="30" customHeight="1" x14ac:dyDescent="0.3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48" ht="30" customHeight="1" x14ac:dyDescent="0.3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48" ht="30" customHeight="1" x14ac:dyDescent="0.3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48" ht="30" customHeight="1" x14ac:dyDescent="0.3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48" ht="30" customHeight="1" x14ac:dyDescent="0.3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48" ht="30" customHeight="1" x14ac:dyDescent="0.3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48" ht="30" customHeight="1" x14ac:dyDescent="0.3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48" ht="30" customHeight="1" x14ac:dyDescent="0.3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48" ht="30" customHeight="1" x14ac:dyDescent="0.3">
      <c r="A51" s="5" t="s">
        <v>100</v>
      </c>
      <c r="B51" s="6"/>
      <c r="C51" s="6"/>
      <c r="D51" s="6"/>
      <c r="E51" s="6"/>
      <c r="F51" s="8"/>
      <c r="G51" s="6"/>
      <c r="H51" s="8"/>
      <c r="I51" s="6"/>
      <c r="J51" s="8"/>
      <c r="K51" s="6"/>
      <c r="L51" s="8"/>
      <c r="M51" s="6"/>
      <c r="N51" t="s">
        <v>101</v>
      </c>
    </row>
    <row r="52" spans="1:48" ht="30" customHeight="1" x14ac:dyDescent="0.3">
      <c r="A52" s="5" t="s">
        <v>127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Q52" s="1" t="s">
        <v>128</v>
      </c>
    </row>
    <row r="53" spans="1:48" ht="30" customHeight="1" x14ac:dyDescent="0.3">
      <c r="A53" s="5" t="s">
        <v>130</v>
      </c>
      <c r="B53" s="5" t="s">
        <v>131</v>
      </c>
      <c r="C53" s="5" t="s">
        <v>58</v>
      </c>
      <c r="D53" s="6">
        <v>819</v>
      </c>
      <c r="E53" s="8"/>
      <c r="F53" s="8"/>
      <c r="G53" s="8"/>
      <c r="H53" s="8"/>
      <c r="I53" s="8"/>
      <c r="J53" s="8"/>
      <c r="K53" s="8"/>
      <c r="L53" s="8"/>
      <c r="M53" s="5" t="s">
        <v>132</v>
      </c>
      <c r="N53" s="1" t="s">
        <v>133</v>
      </c>
      <c r="O53" s="1" t="s">
        <v>52</v>
      </c>
      <c r="P53" s="1" t="s">
        <v>52</v>
      </c>
      <c r="Q53" s="1" t="s">
        <v>128</v>
      </c>
      <c r="R53" s="1" t="s">
        <v>61</v>
      </c>
      <c r="S53" s="1" t="s">
        <v>61</v>
      </c>
      <c r="T53" s="1" t="s">
        <v>60</v>
      </c>
      <c r="X53">
        <v>1</v>
      </c>
      <c r="AR53" s="1" t="s">
        <v>52</v>
      </c>
      <c r="AS53" s="1" t="s">
        <v>52</v>
      </c>
      <c r="AU53" s="1" t="s">
        <v>134</v>
      </c>
      <c r="AV53">
        <v>7</v>
      </c>
    </row>
    <row r="54" spans="1:48" ht="30" customHeight="1" x14ac:dyDescent="0.3">
      <c r="A54" s="5" t="s">
        <v>135</v>
      </c>
      <c r="B54" s="5" t="s">
        <v>136</v>
      </c>
      <c r="C54" s="5" t="s">
        <v>137</v>
      </c>
      <c r="D54" s="6">
        <v>1</v>
      </c>
      <c r="E54" s="8"/>
      <c r="F54" s="8"/>
      <c r="G54" s="8"/>
      <c r="H54" s="8"/>
      <c r="I54" s="8"/>
      <c r="J54" s="8"/>
      <c r="K54" s="8"/>
      <c r="L54" s="8"/>
      <c r="M54" s="5" t="s">
        <v>52</v>
      </c>
      <c r="N54" s="1" t="s">
        <v>138</v>
      </c>
      <c r="O54" s="1" t="s">
        <v>52</v>
      </c>
      <c r="P54" s="1" t="s">
        <v>52</v>
      </c>
      <c r="Q54" s="1" t="s">
        <v>128</v>
      </c>
      <c r="R54" s="1" t="s">
        <v>61</v>
      </c>
      <c r="S54" s="1" t="s">
        <v>61</v>
      </c>
      <c r="T54" s="1" t="s">
        <v>61</v>
      </c>
      <c r="U54">
        <v>0</v>
      </c>
      <c r="V54">
        <v>0</v>
      </c>
      <c r="W54">
        <v>8.0000000000000002E-3</v>
      </c>
      <c r="AR54" s="1" t="s">
        <v>52</v>
      </c>
      <c r="AS54" s="1" t="s">
        <v>52</v>
      </c>
      <c r="AU54" s="1" t="s">
        <v>139</v>
      </c>
      <c r="AV54">
        <v>9</v>
      </c>
    </row>
    <row r="55" spans="1:48" ht="30" customHeight="1" x14ac:dyDescent="0.3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</row>
    <row r="56" spans="1:48" ht="30" customHeight="1" x14ac:dyDescent="0.3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</row>
    <row r="57" spans="1:48" ht="30" customHeight="1" x14ac:dyDescent="0.3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</row>
    <row r="58" spans="1:48" ht="30" customHeight="1" x14ac:dyDescent="0.3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</row>
    <row r="59" spans="1:48" ht="30" customHeight="1" x14ac:dyDescent="0.3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</row>
    <row r="60" spans="1:48" ht="30" customHeight="1" x14ac:dyDescent="0.3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</row>
    <row r="61" spans="1:48" ht="30" customHeight="1" x14ac:dyDescent="0.3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</row>
    <row r="62" spans="1:48" ht="30" customHeight="1" x14ac:dyDescent="0.3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</row>
    <row r="63" spans="1:48" ht="30" customHeight="1" x14ac:dyDescent="0.3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</row>
    <row r="64" spans="1:48" ht="30" customHeight="1" x14ac:dyDescent="0.3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</row>
    <row r="65" spans="1:14" ht="30" customHeight="1" x14ac:dyDescent="0.3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</row>
    <row r="66" spans="1:14" ht="30" customHeight="1" x14ac:dyDescent="0.3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</row>
    <row r="67" spans="1:14" ht="30" customHeight="1" x14ac:dyDescent="0.3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</row>
    <row r="68" spans="1:14" ht="30" customHeight="1" x14ac:dyDescent="0.3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</row>
    <row r="69" spans="1:14" ht="30" customHeight="1" x14ac:dyDescent="0.3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</row>
    <row r="70" spans="1:14" ht="30" customHeight="1" x14ac:dyDescent="0.3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</row>
    <row r="71" spans="1:14" ht="30" customHeight="1" x14ac:dyDescent="0.3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</row>
    <row r="72" spans="1:14" ht="30" customHeight="1" x14ac:dyDescent="0.3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</row>
    <row r="73" spans="1:14" ht="30" customHeight="1" x14ac:dyDescent="0.3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</row>
    <row r="74" spans="1:14" ht="30" customHeight="1" x14ac:dyDescent="0.3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</row>
    <row r="75" spans="1:14" ht="30" customHeight="1" x14ac:dyDescent="0.3">
      <c r="A75" s="5" t="s">
        <v>100</v>
      </c>
      <c r="B75" s="6"/>
      <c r="C75" s="6"/>
      <c r="D75" s="6"/>
      <c r="E75" s="6"/>
      <c r="F75" s="8"/>
      <c r="G75" s="6"/>
      <c r="H75" s="8"/>
      <c r="I75" s="6"/>
      <c r="J75" s="8"/>
      <c r="K75" s="6"/>
      <c r="L75" s="8"/>
      <c r="M75" s="6"/>
      <c r="N75" t="s">
        <v>101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3" manualBreakCount="3">
    <brk id="27" max="16383" man="1"/>
    <brk id="51" max="16383" man="1"/>
    <brk id="7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6</vt:i4>
      </vt:variant>
    </vt:vector>
  </HeadingPairs>
  <TitlesOfParts>
    <vt:vector size="11" baseType="lpstr">
      <vt:lpstr>표지</vt:lpstr>
      <vt:lpstr>원가계산서</vt:lpstr>
      <vt:lpstr>공종별집계표</vt:lpstr>
      <vt:lpstr>공종별내역서</vt:lpstr>
      <vt:lpstr>Sheet1</vt:lpstr>
      <vt:lpstr>공종별내역서!Print_Area</vt:lpstr>
      <vt:lpstr>공종별집계표!Print_Area</vt:lpstr>
      <vt:lpstr>표지!Print_Area</vt:lpstr>
      <vt:lpstr>공종별내역서!Print_Titles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현미 하</cp:lastModifiedBy>
  <cp:lastPrinted>2026-08-28T00:24:33Z</cp:lastPrinted>
  <dcterms:created xsi:type="dcterms:W3CDTF">2026-08-22T23:12:56Z</dcterms:created>
  <dcterms:modified xsi:type="dcterms:W3CDTF">2026-09-07T08:29:05Z</dcterms:modified>
</cp:coreProperties>
</file>