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6년\01.사업관련\2.취약지역\4.운산리\4.지역역량강화\"/>
    </mc:Choice>
  </mc:AlternateContent>
  <xr:revisionPtr revIDLastSave="0" documentId="13_ncr:1_{67B7738D-14FB-47F7-B8D9-1C1FF5DED6D7}" xr6:coauthVersionLast="47" xr6:coauthVersionMax="47" xr10:uidLastSave="{00000000-0000-0000-0000-000000000000}"/>
  <bookViews>
    <workbookView xWindow="0" yWindow="0" windowWidth="3105" windowHeight="3105" tabRatio="859" xr2:uid="{00000000-000D-0000-FFFF-FFFF00000000}"/>
  </bookViews>
  <sheets>
    <sheet name="표지 (2)" sheetId="70" r:id="rId1"/>
    <sheet name="리더교육(1일 6시간)" sheetId="2" state="hidden" r:id="rId2"/>
    <sheet name="리더교육(1박2일)" sheetId="5" state="hidden" r:id="rId3"/>
    <sheet name="리더교육(2일 10시간)" sheetId="4" state="hidden" r:id="rId4"/>
    <sheet name="리더교육(2박3일)" sheetId="6" state="hidden" r:id="rId5"/>
    <sheet name="위탁교육(인건비 외부위탁비 별도)" sheetId="7" state="hidden" r:id="rId6"/>
    <sheet name="주민교육(당일 2시간, 일회성)" sheetId="8" state="hidden" r:id="rId7"/>
    <sheet name="휴먼케어(장춘드론기능인양성-11인기준)" sheetId="29" state="hidden" r:id="rId8"/>
    <sheet name="휴먼케어(사업성과물 동영상제작)" sheetId="32" state="hidden" r:id="rId9"/>
    <sheet name="휴먼케어(장춘 화합의날)" sheetId="20" state="hidden" r:id="rId10"/>
    <sheet name="주민교육(1일 4시간, 일회성)" sheetId="11" state="hidden" r:id="rId11"/>
    <sheet name="주민워크습(주민50인)" sheetId="12" state="hidden" r:id="rId12"/>
    <sheet name="선진지견학(국내 1박2일)" sheetId="14" state="hidden" r:id="rId13"/>
    <sheet name="선진지견학(국내 2박3일)" sheetId="15" state="hidden" r:id="rId14"/>
    <sheet name="선진지견학(국외 4박5일)" sheetId="25" state="hidden" r:id="rId15"/>
    <sheet name="선진지견학(국외 6박8일)" sheetId="27" state="hidden" r:id="rId16"/>
    <sheet name="컨설팅(전문분야 상급)" sheetId="16" state="hidden" r:id="rId17"/>
    <sheet name="컨설팅(전문분야 중급)" sheetId="17" state="hidden" r:id="rId18"/>
    <sheet name="컨설팅(일반분야 중급)" sheetId="18" state="hidden" r:id="rId19"/>
    <sheet name="홍보마케팅(브랜드개발)" sheetId="19" state="hidden" r:id="rId20"/>
    <sheet name="홍보마케팅(도시민초청행사)" sheetId="31" state="hidden" r:id="rId21"/>
    <sheet name="마을가꾸기 문패달기활동" sheetId="37" state="hidden" r:id="rId22"/>
    <sheet name="전문가초청교육" sheetId="38" state="hidden" r:id="rId23"/>
    <sheet name="마을발전워크숍" sheetId="39" state="hidden" r:id="rId24"/>
    <sheet name="총괄표" sheetId="30" r:id="rId25"/>
    <sheet name="우수지구 선진지견학(국내 당일)" sheetId="67" r:id="rId26"/>
    <sheet name="운산리 마을발전 공감교육" sheetId="66" r:id="rId27"/>
    <sheet name="운산리 어울림교실(1일 2시간, 2식 연속10회)" sheetId="69" r:id="rId28"/>
    <sheet name="교통비산출 (3)" sheetId="65" r:id="rId29"/>
    <sheet name="교통비산출" sheetId="28" state="hidden" r:id="rId30"/>
    <sheet name="홍보마케팅(주민블로그유튜브기자단)" sheetId="33" state="hidden" r:id="rId31"/>
    <sheet name="홍보마케팅(인플루언서 콘텐츠 제작 및 운영)" sheetId="34" state="hidden" r:id="rId32"/>
    <sheet name="정보화 구축(홈페이지 개발)" sheetId="21" state="hidden" r:id="rId33"/>
  </sheets>
  <externalReferences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  <externalReference r:id="rId264"/>
    <externalReference r:id="rId265"/>
    <externalReference r:id="rId266"/>
    <externalReference r:id="rId267"/>
    <externalReference r:id="rId268"/>
    <externalReference r:id="rId269"/>
    <externalReference r:id="rId270"/>
    <externalReference r:id="rId271"/>
    <externalReference r:id="rId272"/>
    <externalReference r:id="rId273"/>
    <externalReference r:id="rId274"/>
    <externalReference r:id="rId275"/>
    <externalReference r:id="rId276"/>
    <externalReference r:id="rId277"/>
    <externalReference r:id="rId278"/>
    <externalReference r:id="rId279"/>
    <externalReference r:id="rId280"/>
    <externalReference r:id="rId281"/>
    <externalReference r:id="rId282"/>
  </externalReferences>
  <definedNames>
    <definedName name="_">#N/A</definedName>
    <definedName name="__10">#REF!</definedName>
    <definedName name="__11">#REF!</definedName>
    <definedName name="__6">#REF!</definedName>
    <definedName name="__7">#REF!</definedName>
    <definedName name="__8">#REF!</definedName>
    <definedName name="__9">#REF!</definedName>
    <definedName name="__A1">[1]Sheet1!#REF!</definedName>
    <definedName name="__DemandLoad">TRUE</definedName>
    <definedName name="__각재">#REF!</definedName>
    <definedName name="__경유">#REF!</definedName>
    <definedName name="__경첩">#REF!</definedName>
    <definedName name="__구리스">#REF!</definedName>
    <definedName name="__모래">#REF!</definedName>
    <definedName name="__모빌유">#REF!</definedName>
    <definedName name="__박리제">#REF!</definedName>
    <definedName name="__벤토나이트">#REF!</definedName>
    <definedName name="__복사비a3">#REF!</definedName>
    <definedName name="__복사비A4">#REF!</definedName>
    <definedName name="__상하수도료">#REF!</definedName>
    <definedName name="__시멘트">#REF!</definedName>
    <definedName name="__시멘트포대">#REF!</definedName>
    <definedName name="__용지대a3">#REF!</definedName>
    <definedName name="__용지대A4">#REF!</definedName>
    <definedName name="__자갈">#REF!</definedName>
    <definedName name="__잠금고리">#REF!</definedName>
    <definedName name="__전기료">#REF!</definedName>
    <definedName name="__제본비a3">#REF!</definedName>
    <definedName name="__제본비A4">#REF!</definedName>
    <definedName name="__철못">#REF!</definedName>
    <definedName name="__철못1">#REF!</definedName>
    <definedName name="__철선">#REF!</definedName>
    <definedName name="__청사진">#REF!</definedName>
    <definedName name="__청사진제본비">#REF!</definedName>
    <definedName name="__축소비a3">#REF!</definedName>
    <definedName name="__판재">#REF!</definedName>
    <definedName name="__합판">#REF!</definedName>
    <definedName name="__합판1">#REF!</definedName>
    <definedName name="__화강암">#REF!</definedName>
    <definedName name="__휘발유">#REF!</definedName>
    <definedName name="_1" localSheetId="0">#REF!</definedName>
    <definedName name="_1">"★★"</definedName>
    <definedName name="_10">#N/A</definedName>
    <definedName name="_11">#N/A</definedName>
    <definedName name="_12">#N/A</definedName>
    <definedName name="_12_G_0Extract">#REF!</definedName>
    <definedName name="_13">#N/A</definedName>
    <definedName name="_14">#N/A</definedName>
    <definedName name="_15">#N/A</definedName>
    <definedName name="_15A">[2]금액내역서!$D$3:$D$10</definedName>
    <definedName name="_16">#N/A</definedName>
    <definedName name="_17">#N/A</definedName>
    <definedName name="_18">#N/A</definedName>
    <definedName name="_19">#N/A</definedName>
    <definedName name="_1공장">#REF!</definedName>
    <definedName name="_2" localSheetId="0">#REF!</definedName>
    <definedName name="_2">#N/A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>#REF!</definedName>
    <definedName name="_3" localSheetId="0">#REF!</definedName>
    <definedName name="_3">#N/A</definedName>
    <definedName name="_3_3_0Crite">#REF!</definedName>
    <definedName name="_30">#N/A</definedName>
    <definedName name="_30신설일위대가">'[3]30신설일위대가'!$A$4:$M$1603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공장">#REF!</definedName>
    <definedName name="_3년간매출">[4]경영상태!#REF!</definedName>
    <definedName name="_4" localSheetId="0">#REF!</definedName>
    <definedName name="_4">#N/A</definedName>
    <definedName name="_40">#N/A</definedName>
    <definedName name="_40총괄">'[5]40총괄'!$A$4:$O$76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 localSheetId="0">#REF!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 localSheetId="0">#REF!</definedName>
    <definedName name="_6">#N/A</definedName>
    <definedName name="_6_3_0Criteria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 localSheetId="0">#REF!</definedName>
    <definedName name="_7">#N/A</definedName>
    <definedName name="_7_15_17_13.5_13.5">'[6]산출2-기기동력'!#REF!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_G_0Extr">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5년_포상금_지급내역">#REF!</definedName>
    <definedName name="_96">#N/A</definedName>
    <definedName name="_97">#N/A</definedName>
    <definedName name="_98">#N/A</definedName>
    <definedName name="_99">#N/A</definedName>
    <definedName name="_A1">#REF!</definedName>
    <definedName name="_A183154">#REF!</definedName>
    <definedName name="_a2">'[1]Sheet1 (2)'!#REF!</definedName>
    <definedName name="_aab42">[7]Sheet1!$G$48</definedName>
    <definedName name="_B">#REF!</definedName>
    <definedName name="_B2">'[8]단면 (2)'!$K$55</definedName>
    <definedName name="_B22">[9]일위대가!$1400:$1413=[9]일위대가!$A$1400</definedName>
    <definedName name="_C">#REF!</definedName>
    <definedName name="_CSA8">'[10]INPUT(덕도방향-시점)'!#REF!</definedName>
    <definedName name="_ctc1">#REF!</definedName>
    <definedName name="_ctc2">#REF!</definedName>
    <definedName name="_ctc3">#REF!</definedName>
    <definedName name="_ctc4">#REF!</definedName>
    <definedName name="_ctc5">#REF!</definedName>
    <definedName name="_ctc6">#REF!</definedName>
    <definedName name="_dia300">[11]대로근거!#REF!</definedName>
    <definedName name="_dia350">[11]대로근거!#REF!</definedName>
    <definedName name="_Dist_Bin" hidden="1">#REF!</definedName>
    <definedName name="_Dist_Values" hidden="1">#REF!</definedName>
    <definedName name="_DP1">[12]INPUT!$S$4</definedName>
    <definedName name="_DP2">[12]INPUT!$S$5</definedName>
    <definedName name="_DP3">[12]INPUT!$S$6</definedName>
    <definedName name="_DP4">[12]INPUT!$S$7</definedName>
    <definedName name="_DP5">[12]INPUT!$S$8</definedName>
    <definedName name="_DP6">[12]INPUT!$S$9</definedName>
    <definedName name="_Fill" hidden="1">#REF!</definedName>
    <definedName name="_xlnm._FilterDatabase" hidden="1">#REF!</definedName>
    <definedName name="_flm1">#REF!</definedName>
    <definedName name="_flm2">#REF!</definedName>
    <definedName name="_flm3">#REF!</definedName>
    <definedName name="_flm4">#REF!</definedName>
    <definedName name="_flm5">#REF!</definedName>
    <definedName name="_flm6">#REF!</definedName>
    <definedName name="_flm7">#REF!</definedName>
    <definedName name="_flv1">#REF!</definedName>
    <definedName name="_flv2">#REF!</definedName>
    <definedName name="_flv3">#REF!</definedName>
    <definedName name="_flv4">#REF!</definedName>
    <definedName name="_flv5">#REF!</definedName>
    <definedName name="_flv6">#REF!</definedName>
    <definedName name="_flv7">#REF!</definedName>
    <definedName name="_gdg54">#REF!</definedName>
    <definedName name="_hor1">[13]단면가정!$G$36</definedName>
    <definedName name="_HSH1">#REF!</definedName>
    <definedName name="_HSH2">#REF!</definedName>
    <definedName name="_hun1">[14]설계조건!#REF!</definedName>
    <definedName name="_hun2">[14]설계조건!#REF!</definedName>
    <definedName name="_IU69997">#REF!</definedName>
    <definedName name="_IU79997">#REF!</definedName>
    <definedName name="_IV65999">#REF!</definedName>
    <definedName name="_IV67999">#REF!</definedName>
    <definedName name="_IV68999">#REF!</definedName>
    <definedName name="_IV69999">#REF!</definedName>
    <definedName name="_IV88888">#REF!</definedName>
    <definedName name="_IV99999">#REF!</definedName>
    <definedName name="_IV999999">#REF!</definedName>
    <definedName name="_JJ132">[15]중기일위대가!$J$136</definedName>
    <definedName name="_JJ21">[16]중기일위대가!$J$25</definedName>
    <definedName name="_JK132">[15]중기일위대가!$K$136</definedName>
    <definedName name="_JK21">[16]중기일위대가!$K$25</definedName>
    <definedName name="_JN132">[15]중기일위대가!$I$136</definedName>
    <definedName name="_JN21">[16]중기일위대가!$I$25</definedName>
    <definedName name="_K">#N/A</definedName>
    <definedName name="_K02">[9]일위대가!$732:$745=[9]일위대가!$A$732</definedName>
    <definedName name="_Key1" hidden="1">#REF!</definedName>
    <definedName name="_Key2" hidden="1">#REF!</definedName>
    <definedName name="_KK1">#REF!</definedName>
    <definedName name="_LL1">[17]수질정화시설!#REF!</definedName>
    <definedName name="_LL2">[17]수질정화시설!#REF!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O">"○"</definedName>
    <definedName name="_O03">[9]일위대가!$1516:$1529=[9]일위대가!$A$1516</definedName>
    <definedName name="_Order1" hidden="1">255</definedName>
    <definedName name="_Order2" hidden="1">255</definedName>
    <definedName name="_p1">#REF!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1">#REF!</definedName>
    <definedName name="_pa2">#REF!</definedName>
    <definedName name="_Parse_Out" hidden="1">#REF!</definedName>
    <definedName name="_PE1">#REF!</definedName>
    <definedName name="_PE10">#REF!</definedName>
    <definedName name="_PE11">#REF!</definedName>
    <definedName name="_PE12">#REF!</definedName>
    <definedName name="_PE13">#REF!</definedName>
    <definedName name="_PE14">#REF!</definedName>
    <definedName name="_PE15">#REF!</definedName>
    <definedName name="_PE16">#REF!</definedName>
    <definedName name="_PE17">#REF!</definedName>
    <definedName name="_PE18">#REF!</definedName>
    <definedName name="_PE19">#REF!</definedName>
    <definedName name="_PE2">#REF!</definedName>
    <definedName name="_PE20">#REF!</definedName>
    <definedName name="_PE21">#REF!</definedName>
    <definedName name="_PE22">#REF!</definedName>
    <definedName name="_PE23">#REF!</definedName>
    <definedName name="_PE24">#REF!</definedName>
    <definedName name="_PE25">#REF!</definedName>
    <definedName name="_PE26">#REF!</definedName>
    <definedName name="_PE27">#REF!</definedName>
    <definedName name="_PE28">#REF!</definedName>
    <definedName name="_PE29">#REF!</definedName>
    <definedName name="_PE3">#REF!</definedName>
    <definedName name="_PE30">#REF!</definedName>
    <definedName name="_PE31">#REF!</definedName>
    <definedName name="_PE32">#REF!</definedName>
    <definedName name="_PE33">#REF!</definedName>
    <definedName name="_PE34">#REF!</definedName>
    <definedName name="_PE35">#REF!</definedName>
    <definedName name="_PE36">#REF!</definedName>
    <definedName name="_PE37">#REF!</definedName>
    <definedName name="_PE38">#REF!</definedName>
    <definedName name="_PE39">#REF!</definedName>
    <definedName name="_PE4">#REF!</definedName>
    <definedName name="_PE40">#REF!</definedName>
    <definedName name="_PE41">#REF!</definedName>
    <definedName name="_PE42">#REF!</definedName>
    <definedName name="_PE43">#REF!</definedName>
    <definedName name="_PE44">#REF!</definedName>
    <definedName name="_PE45">#REF!</definedName>
    <definedName name="_PE46">#REF!</definedName>
    <definedName name="_PE47">#REF!</definedName>
    <definedName name="_PE48">#REF!</definedName>
    <definedName name="_PE49">#REF!</definedName>
    <definedName name="_PE5">#REF!</definedName>
    <definedName name="_PE50">#REF!</definedName>
    <definedName name="_PE51">#REF!</definedName>
    <definedName name="_PE52">#REF!</definedName>
    <definedName name="_PE53">#REF!</definedName>
    <definedName name="_PE54">#REF!</definedName>
    <definedName name="_PE55">#REF!</definedName>
    <definedName name="_PE56">#REF!</definedName>
    <definedName name="_PE57">#REF!</definedName>
    <definedName name="_PE58">#REF!</definedName>
    <definedName name="_PE59">#REF!</definedName>
    <definedName name="_PE6">#REF!</definedName>
    <definedName name="_PE60">#REF!</definedName>
    <definedName name="_PE61">#REF!</definedName>
    <definedName name="_PE62">#REF!</definedName>
    <definedName name="_PE7">#REF!</definedName>
    <definedName name="_PE8">#REF!</definedName>
    <definedName name="_PE9">#REF!</definedName>
    <definedName name="_PH2">'[18]기둥(원형)'!#REF!</definedName>
    <definedName name="_PL1">#REF!</definedName>
    <definedName name="_PL10">#REF!</definedName>
    <definedName name="_PL11">#REF!</definedName>
    <definedName name="_PL12">#REF!</definedName>
    <definedName name="_PL13">#REF!</definedName>
    <definedName name="_PL14">#REF!</definedName>
    <definedName name="_PL15">#REF!</definedName>
    <definedName name="_PL16">#REF!</definedName>
    <definedName name="_PL17">#REF!</definedName>
    <definedName name="_PL18">#REF!</definedName>
    <definedName name="_PL19">#REF!</definedName>
    <definedName name="_PL2">#REF!</definedName>
    <definedName name="_PL20">#REF!</definedName>
    <definedName name="_PL21">#REF!</definedName>
    <definedName name="_PL22">#REF!</definedName>
    <definedName name="_PL23">#REF!</definedName>
    <definedName name="_PL24">#REF!</definedName>
    <definedName name="_PL25">#REF!</definedName>
    <definedName name="_PL26">#REF!</definedName>
    <definedName name="_PL27">#REF!</definedName>
    <definedName name="_PL28">#REF!</definedName>
    <definedName name="_PL29">#REF!</definedName>
    <definedName name="_PL3">#REF!</definedName>
    <definedName name="_PL30">#REF!</definedName>
    <definedName name="_PL31">#REF!</definedName>
    <definedName name="_PL32">#REF!</definedName>
    <definedName name="_PL33">#REF!</definedName>
    <definedName name="_PL34">#REF!</definedName>
    <definedName name="_PL35">#REF!</definedName>
    <definedName name="_PL36">#REF!</definedName>
    <definedName name="_PL37">#REF!</definedName>
    <definedName name="_PL38">#REF!</definedName>
    <definedName name="_PL39">#REF!</definedName>
    <definedName name="_PL4">#REF!</definedName>
    <definedName name="_PL40">#REF!</definedName>
    <definedName name="_PL41">#REF!</definedName>
    <definedName name="_PL42">#REF!</definedName>
    <definedName name="_PL43">#REF!</definedName>
    <definedName name="_PL44">#REF!</definedName>
    <definedName name="_PL45">#REF!</definedName>
    <definedName name="_PL46">#REF!</definedName>
    <definedName name="_PL47">#REF!</definedName>
    <definedName name="_PL48">#REF!</definedName>
    <definedName name="_PL49">#REF!</definedName>
    <definedName name="_PL5">#REF!</definedName>
    <definedName name="_PL50">#REF!</definedName>
    <definedName name="_PL51">#REF!</definedName>
    <definedName name="_PL52">#REF!</definedName>
    <definedName name="_PL53">#REF!</definedName>
    <definedName name="_PL54">#REF!</definedName>
    <definedName name="_PL55">#REF!</definedName>
    <definedName name="_PL56">#REF!</definedName>
    <definedName name="_PL57">#REF!</definedName>
    <definedName name="_PL58">#REF!</definedName>
    <definedName name="_PL59">#REF!</definedName>
    <definedName name="_PL6">#REF!</definedName>
    <definedName name="_PL60">#REF!</definedName>
    <definedName name="_PL61">#REF!</definedName>
    <definedName name="_PL62">#REF!</definedName>
    <definedName name="_PL7">#REF!</definedName>
    <definedName name="_PL8">#REF!</definedName>
    <definedName name="_PL9">#REF!</definedName>
    <definedName name="_PM1">#REF!</definedName>
    <definedName name="_PM10">#REF!</definedName>
    <definedName name="_PM11">#REF!</definedName>
    <definedName name="_PM12">#REF!</definedName>
    <definedName name="_PM13">#REF!</definedName>
    <definedName name="_PM14">#REF!</definedName>
    <definedName name="_PM15">#REF!</definedName>
    <definedName name="_PM16">#REF!</definedName>
    <definedName name="_PM17">#REF!</definedName>
    <definedName name="_PM18">#REF!</definedName>
    <definedName name="_PM19">#REF!</definedName>
    <definedName name="_PM2">#REF!</definedName>
    <definedName name="_PM20">#REF!</definedName>
    <definedName name="_PM21">#REF!</definedName>
    <definedName name="_PM22">#REF!</definedName>
    <definedName name="_PM23">#REF!</definedName>
    <definedName name="_PM24">#REF!</definedName>
    <definedName name="_PM25">#REF!</definedName>
    <definedName name="_PM26">#REF!</definedName>
    <definedName name="_PM27">#REF!</definedName>
    <definedName name="_PM28">#REF!</definedName>
    <definedName name="_PM29">#REF!</definedName>
    <definedName name="_PM3">#REF!</definedName>
    <definedName name="_PM30">#REF!</definedName>
    <definedName name="_PM31">#REF!</definedName>
    <definedName name="_PM32">#REF!</definedName>
    <definedName name="_PM33">#REF!</definedName>
    <definedName name="_PM34">#REF!</definedName>
    <definedName name="_PM35">#REF!</definedName>
    <definedName name="_PM36">#REF!</definedName>
    <definedName name="_PM37">#REF!</definedName>
    <definedName name="_PM38">#REF!</definedName>
    <definedName name="_PM39">#REF!</definedName>
    <definedName name="_PM4">#REF!</definedName>
    <definedName name="_PM40">#REF!</definedName>
    <definedName name="_PM41">#REF!</definedName>
    <definedName name="_PM42">#REF!</definedName>
    <definedName name="_PM43">#REF!</definedName>
    <definedName name="_PM44">#REF!</definedName>
    <definedName name="_PM45">#REF!</definedName>
    <definedName name="_PM46">#REF!</definedName>
    <definedName name="_PM47">#REF!</definedName>
    <definedName name="_PM48">#REF!</definedName>
    <definedName name="_PM49">#REF!</definedName>
    <definedName name="_PM5">#REF!</definedName>
    <definedName name="_PM50">#REF!</definedName>
    <definedName name="_PM51">#REF!</definedName>
    <definedName name="_PM52">#REF!</definedName>
    <definedName name="_PM53">#REF!</definedName>
    <definedName name="_PM54">#REF!</definedName>
    <definedName name="_PM55">#REF!</definedName>
    <definedName name="_PM56">#REF!</definedName>
    <definedName name="_PM57">#REF!</definedName>
    <definedName name="_PM58">#REF!</definedName>
    <definedName name="_PM59">#REF!</definedName>
    <definedName name="_PM6">#REF!</definedName>
    <definedName name="_PM60">#REF!</definedName>
    <definedName name="_PM61">#REF!</definedName>
    <definedName name="_PM62">#REF!</definedName>
    <definedName name="_PM7">#REF!</definedName>
    <definedName name="_PM8">#REF!</definedName>
    <definedName name="_PM9">#REF!</definedName>
    <definedName name="_qs1">[14]설계조건!#REF!</definedName>
    <definedName name="_qs12">[14]설계조건!#REF!</definedName>
    <definedName name="_qs2">[14]설계조건!#REF!</definedName>
    <definedName name="_qs22">[14]설계조건!#REF!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lm1">#REF!</definedName>
    <definedName name="_slm2">#REF!</definedName>
    <definedName name="_slm3">#REF!</definedName>
    <definedName name="_slm4">#REF!</definedName>
    <definedName name="_slm5">#REF!</definedName>
    <definedName name="_slm6">#REF!</definedName>
    <definedName name="_slm7">#REF!</definedName>
    <definedName name="_Sort" hidden="1">#REF!</definedName>
    <definedName name="_t3">#REF!</definedName>
    <definedName name="_T4">#REF!</definedName>
    <definedName name="_Table1_In1" hidden="1">#REF!</definedName>
    <definedName name="_Table1_Out" hidden="1">#REF!</definedName>
    <definedName name="_Ted1">#REF!</definedName>
    <definedName name="_Ts1">#REF!</definedName>
    <definedName name="_tt1">"tt1"</definedName>
    <definedName name="_TW2">#REF!</definedName>
    <definedName name="_UAS1">#REF!</definedName>
    <definedName name="_ver1">[13]단면가정!$C$16</definedName>
    <definedName name="_ver3">[13]단면가정!$C$30</definedName>
    <definedName name="_wd1">[14]설계조건!#REF!</definedName>
    <definedName name="_wd2">[14]설계조건!#REF!</definedName>
    <definedName name="_XP2">[12]MODELING!$Q$27</definedName>
    <definedName name="_YO1">'[19]01'!#REF!</definedName>
    <definedName name="_ZP1">[12]MODELING!$W$11</definedName>
    <definedName name="_건축목공">'[20]노임단가(문화)'!#REF!</definedName>
    <definedName name="_고급기능사">'[20]노임단가(문화)'!#REF!</definedName>
    <definedName name="_고급기술자">'[20]노임단가(문화)'!$B$6</definedName>
    <definedName name="_과업명">#REF!</definedName>
    <definedName name="_교량개소">#REF!</definedName>
    <definedName name="_교차로개소">#REF!</definedName>
    <definedName name="_구조물측량연장">#REF!</definedName>
    <definedName name="_기술사">'[20]노임단가(문화)'!$B$4</definedName>
    <definedName name="_목도">'[20]노임단가(문화)'!#REF!</definedName>
    <definedName name="_보링공">'[20]노임단가(문화)'!#REF!</definedName>
    <definedName name="_보통인부">'[20]노임단가(문화)'!#REF!</definedName>
    <definedName name="_석공">'[20]노임단가(문화)'!#REF!</definedName>
    <definedName name="_수준점개소">[21]설계제원!#REF!</definedName>
    <definedName name="_시험보조수">'[20]노임단가(문화)'!#REF!</definedName>
    <definedName name="_시험사1급">'[20]노임단가(문화)'!#REF!</definedName>
    <definedName name="_시험사2급">'[20]노임단가(문화)'!#REF!</definedName>
    <definedName name="_유역면적">#REF!</definedName>
    <definedName name="_제내지">#REF!</definedName>
    <definedName name="_제도사">'[20]노임단가(문화)'!#REF!</definedName>
    <definedName name="_중급기능사">'[20]노임단가(문화)'!#REF!</definedName>
    <definedName name="_중급기술자">'[20]노임단가(문화)'!$B$7</definedName>
    <definedName name="_초급기능사">'[20]노임단가(문화)'!#REF!</definedName>
    <definedName name="_측량고급기능사">'[20]노임단가(문화)'!#REF!</definedName>
    <definedName name="_측량고급기술자">'[20]노임단가(문화)'!#REF!</definedName>
    <definedName name="_측량중급기능사">'[20]노임단가(문화)'!#REF!</definedName>
    <definedName name="_측량중급기술자">'[20]노임단가(문화)'!#REF!</definedName>
    <definedName name="_측량초급기능사">'[20]노임단가(문화)'!#REF!</definedName>
    <definedName name="_측량초급기술자">'[20]노임단가(문화)'!#REF!</definedName>
    <definedName name="_측량특급기술자">'[20]노임단가(문화)'!#REF!</definedName>
    <definedName name="_측부">'[20]노임단가(문화)'!#REF!</definedName>
    <definedName name="_특급기술자">'[20]노임단가(문화)'!$B$5</definedName>
    <definedName name="_특별인부">'[20]노임단가(문화)'!#REF!</definedName>
    <definedName name="_폭원">#REF!</definedName>
    <definedName name="_표석개수">#REF!</definedName>
    <definedName name="_하천길이">#REF!</definedName>
    <definedName name="_하천길이1">[22]하천제원!$B$7</definedName>
    <definedName name="_하천폭">#REF!</definedName>
    <definedName name="_형틀목공">'[20]노임단가(문화)'!#REF!</definedName>
    <definedName name="_횡단간격">#REF!</definedName>
    <definedName name="\a" localSheetId="0">#REF!</definedName>
    <definedName name="\a">#N/A</definedName>
    <definedName name="\A1A">#N/A</definedName>
    <definedName name="\b">#REF!</definedName>
    <definedName name="\c" localSheetId="0">#REF!</definedName>
    <definedName name="\c">#N/A</definedName>
    <definedName name="\d">#REF!</definedName>
    <definedName name="\DD">#N/A</definedName>
    <definedName name="\DE">#N/A</definedName>
    <definedName name="\DF">#N/A</definedName>
    <definedName name="\e" localSheetId="0">#N/A</definedName>
    <definedName name="\e">#REF!</definedName>
    <definedName name="\ER">#N/A</definedName>
    <definedName name="\f">#REF!</definedName>
    <definedName name="\g">#REF!</definedName>
    <definedName name="\GG">[23]TOTAL3!#REF!</definedName>
    <definedName name="\h">#REF!</definedName>
    <definedName name="\i">#REF!</definedName>
    <definedName name="\j">#REF!</definedName>
    <definedName name="\k">#REF!</definedName>
    <definedName name="\l" localSheetId="0">#N/A</definedName>
    <definedName name="\l">#REF!</definedName>
    <definedName name="\m">#REF!</definedName>
    <definedName name="\n" localSheetId="0">#REF!</definedName>
    <definedName name="\n">#N/A</definedName>
    <definedName name="\o" localSheetId="0">#REF!</definedName>
    <definedName name="\o">#N/A</definedName>
    <definedName name="\P">#REF!</definedName>
    <definedName name="\P1">#REF!</definedName>
    <definedName name="\q" localSheetId="0">#REF!</definedName>
    <definedName name="\q">#N/A</definedName>
    <definedName name="\r" localSheetId="0">#REF!</definedName>
    <definedName name="\r">#N/A</definedName>
    <definedName name="\s">#N/A</definedName>
    <definedName name="\t">#N/A</definedName>
    <definedName name="\u">#N/A</definedName>
    <definedName name="\v">#N/A</definedName>
    <definedName name="\w">#REF!</definedName>
    <definedName name="\x" localSheetId="0">#REF!</definedName>
    <definedName name="\x">#N/A</definedName>
    <definedName name="\y">#REF!</definedName>
    <definedName name="\z" localSheetId="0">#REF!</definedName>
    <definedName name="\z">#N/A</definedName>
    <definedName name="A">#REF!</definedName>
    <definedName name="A0" localSheetId="0">[24]차선도색현황!$A$63597</definedName>
    <definedName name="a0">#REF!</definedName>
    <definedName name="A1..A2_">#N/A</definedName>
    <definedName name="A1..A200_">#N/A</definedName>
    <definedName name="A12..A13_">#N/A</definedName>
    <definedName name="A315yoo1">#REF!</definedName>
    <definedName name="AA">#REF!</definedName>
    <definedName name="aaa">#REF!</definedName>
    <definedName name="aaaa">#REF!</definedName>
    <definedName name="aaaaaa" hidden="1">{#N/A,#N/A,FALSE,"속도"}</definedName>
    <definedName name="aaaaaaaaaa" hidden="1">{#N/A,#N/A,FALSE,"포장1";#N/A,#N/A,FALSE,"포장1"}</definedName>
    <definedName name="AAAAAAAAAAAAAAAAAAA">#REF!</definedName>
    <definedName name="AAAADS">#REF!</definedName>
    <definedName name="AAD">#REF!</definedName>
    <definedName name="AB">#REF!</definedName>
    <definedName name="abc">#REF!</definedName>
    <definedName name="ABS">#REF!</definedName>
    <definedName name="ABUTH">#REF!</definedName>
    <definedName name="AC">#REF!</definedName>
    <definedName name="ACD">#REF!</definedName>
    <definedName name="AD">#REF!</definedName>
    <definedName name="AE">#REF!</definedName>
    <definedName name="AED">#REF!</definedName>
    <definedName name="aerft">#REF!</definedName>
    <definedName name="AF">#REF!</definedName>
    <definedName name="AFC설비">#REF!</definedName>
    <definedName name="AG">#REF!</definedName>
    <definedName name="AGD">#REF!</definedName>
    <definedName name="AH">#REF!</definedName>
    <definedName name="AI">#REF!</definedName>
    <definedName name="AID">#REF!</definedName>
    <definedName name="AK">#REF!</definedName>
    <definedName name="AKD">#REF!</definedName>
    <definedName name="AL">[25]자재단가비교표!#REF!</definedName>
    <definedName name="ALPA">#REF!</definedName>
    <definedName name="ALPHA">#REF!</definedName>
    <definedName name="AM">#REF!</definedName>
    <definedName name="AMD">#REF!</definedName>
    <definedName name="ANG">#REF!</definedName>
    <definedName name="anscount" hidden="1">1</definedName>
    <definedName name="AO">#REF!</definedName>
    <definedName name="AOD">#REF!</definedName>
    <definedName name="aq">#REF!</definedName>
    <definedName name="aqaq">'[26]ABUT수량-A1'!$T$25</definedName>
    <definedName name="AQD">#REF!</definedName>
    <definedName name="AS" localSheetId="0">'[27]5지구단위'!#REF!</definedName>
    <definedName name="as" hidden="1">#REF!</definedName>
    <definedName name="asb">[28]노임단가!$Q$23</definedName>
    <definedName name="ASD">#REF!</definedName>
    <definedName name="ASDAS">[29]맨홀수량!#REF!</definedName>
    <definedName name="ASDASDAS">#REF!</definedName>
    <definedName name="ASDD">#REF!</definedName>
    <definedName name="ASDFADSF">[30]단가조사!#REF!</definedName>
    <definedName name="ASF" hidden="1">{#N/A,#N/A,FALSE,"2~8번"}</definedName>
    <definedName name="ASFDAS">#REF!</definedName>
    <definedName name="asfdasa" localSheetId="27">BlankMacro1</definedName>
    <definedName name="asfdasa">BlankMacro1</definedName>
    <definedName name="ash">[28]노임단가!$Q$19</definedName>
    <definedName name="asm">[28]노임단가!$Q$21</definedName>
    <definedName name="ASS">#REF!</definedName>
    <definedName name="atb">[28]노임단가!$Q$17</definedName>
    <definedName name="ath">[28]노임단가!$Q$13</definedName>
    <definedName name="atm">[28]노임단가!$Q$15</definedName>
    <definedName name="atp">[28]노임단가!$Q$9</definedName>
    <definedName name="ats">[28]노임단가!$Q$11</definedName>
    <definedName name="AU">#REF!</definedName>
    <definedName name="AUD">#REF!</definedName>
    <definedName name="AW">#REF!</definedName>
    <definedName name="AWD">#REF!</definedName>
    <definedName name="az">#REF!</definedName>
    <definedName name="A삼">#REF!</definedName>
    <definedName name="A이">#REF!</definedName>
    <definedName name="A일">#REF!</definedName>
    <definedName name="B">#REF!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5B">[31]교각1!#REF!</definedName>
    <definedName name="B6A">#REF!</definedName>
    <definedName name="B6B">[31]교각1!#REF!</definedName>
    <definedName name="B7A">#REF!</definedName>
    <definedName name="B7B">[31]교각1!#REF!</definedName>
    <definedName name="B8A">#REF!</definedName>
    <definedName name="BA">#REF!</definedName>
    <definedName name="BAHU">#REF!</definedName>
    <definedName name="BAR">#REF!</definedName>
    <definedName name="BASE_0">#REF!</definedName>
    <definedName name="BASE05">#REF!</definedName>
    <definedName name="BASE29">#REF!</definedName>
    <definedName name="BASE29_1">[32]B부대공!#REF!</definedName>
    <definedName name="BB">#REF!</definedName>
    <definedName name="bbb">#REF!</definedName>
    <definedName name="BBBB">[7]Sheet1!$G$48</definedName>
    <definedName name="BBC" hidden="1">[33]중기비!#REF!</definedName>
    <definedName name="BC">#REF!</definedName>
    <definedName name="BCD">#REF!</definedName>
    <definedName name="BD">#REF!</definedName>
    <definedName name="bdfgdgr">[34]!Macro8</definedName>
    <definedName name="BE">#REF!</definedName>
    <definedName name="BEAR">#REF!</definedName>
    <definedName name="BED">#REF!</definedName>
    <definedName name="BETA">#REF!</definedName>
    <definedName name="BF">#REF!</definedName>
    <definedName name="BG">#REF!</definedName>
    <definedName name="BH">#REF!</definedName>
    <definedName name="BHTV" hidden="1">{#N/A,#N/A,FALSE,"부대2"}</definedName>
    <definedName name="BHU">#REF!</definedName>
    <definedName name="biuuuuo">#REF!</definedName>
    <definedName name="BMO">#REF!</definedName>
    <definedName name="BOM_OF_ECP">#REF!</definedName>
    <definedName name="BOX형수로집계">#REF!</definedName>
    <definedName name="BRACKET">#REF!</definedName>
    <definedName name="BRLINE">#REF!</definedName>
    <definedName name="bs_chekjum">#REF!</definedName>
    <definedName name="bs_chekplus">#REF!</definedName>
    <definedName name="bs_chekwave">#REF!</definedName>
    <definedName name="BSH">#REF!</definedName>
    <definedName name="BW">#REF!</definedName>
    <definedName name="BWB">#REF!</definedName>
    <definedName name="B이">#REF!</definedName>
    <definedName name="B일">#REF!</definedName>
    <definedName name="B제로">#REF!</definedName>
    <definedName name="C_">#REF!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A">#REF!</definedName>
    <definedName name="CABLE">#REF!</definedName>
    <definedName name="camberWork">[0]!camberWork</definedName>
    <definedName name="CASE3">#REF!</definedName>
    <definedName name="CB">#REF!</definedName>
    <definedName name="CC" localSheetId="0">#N/A</definedName>
    <definedName name="CC">#REF!</definedName>
    <definedName name="CCB" hidden="1">[33]중기비!#REF!</definedName>
    <definedName name="CCC">#REF!</definedName>
    <definedName name="CCCC">[7]Sheet1!$G$48</definedName>
    <definedName name="CCTV설비">#REF!</definedName>
    <definedName name="CD">#REF!</definedName>
    <definedName name="CE">#REF!</definedName>
    <definedName name="CF">#REF!</definedName>
    <definedName name="CG">#REF!</definedName>
    <definedName name="CGFS">#REF!</definedName>
    <definedName name="CH">#REF!</definedName>
    <definedName name="chapter">'[35]1.설계조건'!$H$79</definedName>
    <definedName name="chk" hidden="1">{"SJ - 기본 보기",#N/A,FALSE,"공사별 외주견적"}</definedName>
    <definedName name="CI">#REF!</definedName>
    <definedName name="CJ">#REF!</definedName>
    <definedName name="CODE">#REF!</definedName>
    <definedName name="COEFF">#REF!</definedName>
    <definedName name="COLUMN_A">#REF!</definedName>
    <definedName name="con">[36]input!$N$1</definedName>
    <definedName name="CONSOL">'[37]1-1'!#REF!</definedName>
    <definedName name="COPING_L">#REF!</definedName>
    <definedName name="COPING_W">#REF!</definedName>
    <definedName name="CPU시험사001" localSheetId="0">#REF!</definedName>
    <definedName name="CPU시험사001">[38]노임!#REF!</definedName>
    <definedName name="CPU시험사002" localSheetId="0">#REF!</definedName>
    <definedName name="CPU시험사002">[38]노임!#REF!</definedName>
    <definedName name="CPU시험사011" localSheetId="0">#REF!</definedName>
    <definedName name="CPU시험사011">[38]노임!#REF!</definedName>
    <definedName name="CPU시험사012">#REF!</definedName>
    <definedName name="CPU시험사982" localSheetId="0">#REF!</definedName>
    <definedName name="CPU시험사982">[38]노임!#REF!</definedName>
    <definedName name="CPU시험사991" localSheetId="0">#REF!</definedName>
    <definedName name="CPU시험사991">[38]노임!#REF!</definedName>
    <definedName name="CPU시험사992" localSheetId="0">#REF!</definedName>
    <definedName name="CPU시험사992">[38]노임!#REF!</definedName>
    <definedName name="cr________________040326_v2________">#REF!</definedName>
    <definedName name="_xlnm.Criteria">#REF!</definedName>
    <definedName name="Criteria_MI">[39]공통가설!#REF!</definedName>
    <definedName name="csb">[28]노임단가!$I$23</definedName>
    <definedName name="csh">[28]노임단가!$I$19</definedName>
    <definedName name="csm">[40]노임단가!$I$21</definedName>
    <definedName name="ctb">[40]노임단가!$I$17</definedName>
    <definedName name="CTC">[14]설계조건!#REF!</definedName>
    <definedName name="cth">[40]노임단가!$I$13</definedName>
    <definedName name="ctm">[40]노임단가!$I$15</definedName>
    <definedName name="ctp">[40]노임단가!$I$9</definedName>
    <definedName name="cts">[40]노임단가!$I$11</definedName>
    <definedName name="CV">[41]DATA!$F$4:$J$14</definedName>
    <definedName name="CV14_2C">[42]단가!#REF!</definedName>
    <definedName name="CV14_4C">[42]단가!#REF!</definedName>
    <definedName name="CV5.5_2">[42]단가!#REF!</definedName>
    <definedName name="CV5.5_4C">[42]단가!#REF!</definedName>
    <definedName name="CV8_2C">[42]단가!#REF!</definedName>
    <definedName name="CV8_4C">[42]단가!#REF!</definedName>
    <definedName name="CZXC">#REF!</definedName>
    <definedName name="D">#REF!</definedName>
    <definedName name="D_F">#REF!</definedName>
    <definedName name="D_FE">#REF!</definedName>
    <definedName name="D_FILE">#REF!</definedName>
    <definedName name="D_FO">#REF!</definedName>
    <definedName name="DA">#REF!</definedName>
    <definedName name="DAA">[43]단면가정!#REF!</definedName>
    <definedName name="DADD">'[44]기둥(원형)'!$O$17</definedName>
    <definedName name="DANCHO">#REF!</definedName>
    <definedName name="DANGA">#REF!,#REF!</definedName>
    <definedName name="danga2">#REF!,#REF!</definedName>
    <definedName name="DANGI">#REF!</definedName>
    <definedName name="DANIN">#REF!</definedName>
    <definedName name="DANSI">#REF!</definedName>
    <definedName name="DANSU">#REF!</definedName>
    <definedName name="DASASQ">#REF!</definedName>
    <definedName name="DASDAS">#REF!</definedName>
    <definedName name="data">#REF!</definedName>
    <definedName name="DATA1">#REF!</definedName>
    <definedName name="_xlnm.Database">#REF!</definedName>
    <definedName name="database1">#REF!</definedName>
    <definedName name="database2">#REF!</definedName>
    <definedName name="DB">#REF!</definedName>
    <definedName name="DC">#REF!</definedName>
    <definedName name="DD" localSheetId="0">#N/A</definedName>
    <definedName name="DD">#REF!</definedName>
    <definedName name="ddd">#REF!</definedName>
    <definedName name="DDDD">[45]지주목시비량산출서!#REF!</definedName>
    <definedName name="dddddd" hidden="1">{#N/A,#N/A,FALSE,"이정표"}</definedName>
    <definedName name="DDE">#REF!</definedName>
    <definedName name="DDO">#REF!</definedName>
    <definedName name="ddwe">#REF!</definedName>
    <definedName name="DE" localSheetId="0">#N/A</definedName>
    <definedName name="DE">#REF!</definedName>
    <definedName name="DEC">#REF!</definedName>
    <definedName name="DEF">#REF!</definedName>
    <definedName name="DF" localSheetId="0">#N/A</definedName>
    <definedName name="DF">#REF!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F" hidden="1">{#N/A,#N/A,FALSE,"단가표지"}</definedName>
    <definedName name="DFDS">#REF!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asd">[46]데이타!$E$25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ADSGAFDG" hidden="1">{#N/A,#N/A,FALSE,"운반시간"}</definedName>
    <definedName name="DFGD">[11]대로근거!#REF!</definedName>
    <definedName name="DFS">#REF!</definedName>
    <definedName name="dfsdf">#REF!</definedName>
    <definedName name="DFVTGE">#REF!</definedName>
    <definedName name="DG" localSheetId="0">#N/A</definedName>
    <definedName name="DG">#REF!</definedName>
    <definedName name="DGDFGFGDG" hidden="1">{#N/A,#N/A,FALSE,"배수1"}</definedName>
    <definedName name="DH">#REF!</definedName>
    <definedName name="DHS">#REF!</definedName>
    <definedName name="DI">#REF!</definedName>
    <definedName name="DIA">[31]교각1!#REF!</definedName>
    <definedName name="dia_mm">[47]말뚝지지력산정!$J$19</definedName>
    <definedName name="DIAA">'[44]기둥(원형)'!$S$5</definedName>
    <definedName name="DIRPIL">#REF!</definedName>
    <definedName name="DISTANCE">'[48]Macro(전선)'!$A$1</definedName>
    <definedName name="DJ">#REF!</definedName>
    <definedName name="dk">[11]중로근거!#REF!</definedName>
    <definedName name="DLAWHDDLF">#REF!</definedName>
    <definedName name="DLFE">#REF!</definedName>
    <definedName name="DLFO">#REF!</definedName>
    <definedName name="DLSTH">#REF!</definedName>
    <definedName name="dn" hidden="1">{#N/A,#N/A,FALSE,"혼합골재"}</definedName>
    <definedName name="DOGUB">#REF!</definedName>
    <definedName name="DPI">#REF!</definedName>
    <definedName name="ds">#REF!</definedName>
    <definedName name="DSA" hidden="1">{#N/A,#N/A,FALSE,"포장1";#N/A,#N/A,FALSE,"포장1"}</definedName>
    <definedName name="dsb">[28]노임단가!$AD$23</definedName>
    <definedName name="DSE">#REF!</definedName>
    <definedName name="DSFFFSDF">#REF!</definedName>
    <definedName name="DSFS">#REF!</definedName>
    <definedName name="dsh">[28]노임단가!$AD$19</definedName>
    <definedName name="dsm">[28]노임단가!$AD$21</definedName>
    <definedName name="DSO">#REF!</definedName>
    <definedName name="DW" hidden="1">{#N/A,#N/A,FALSE,"배수2"}</definedName>
    <definedName name="DWEDW">#REF!</definedName>
    <definedName name="e" localSheetId="0">[49]일위대가!#REF!</definedName>
    <definedName name="E">#REF!</definedName>
    <definedName name="E_IV">'[48]Macro(전선)'!$P$1</definedName>
    <definedName name="E25M">[50]전기일위대가!#REF!</definedName>
    <definedName name="E25P">[50]전기일위대가!#REF!</definedName>
    <definedName name="E31E">[50]전기일위대가!#REF!</definedName>
    <definedName name="E31M">[50]전기일위대가!#REF!</definedName>
    <definedName name="E31P">[50]전기일위대가!#REF!</definedName>
    <definedName name="E32E">[50]전기일위대가!#REF!</definedName>
    <definedName name="E32M">[50]전기일위대가!#REF!</definedName>
    <definedName name="E32P">[50]전기일위대가!#REF!</definedName>
    <definedName name="E33E">[50]전기일위대가!#REF!</definedName>
    <definedName name="E33M">[50]전기일위대가!#REF!</definedName>
    <definedName name="E33P">[50]전기일위대가!#REF!</definedName>
    <definedName name="E34E">[50]전기일위대가!#REF!</definedName>
    <definedName name="E34M">[50]전기일위대가!#REF!</definedName>
    <definedName name="E34P">[50]전기일위대가!#REF!</definedName>
    <definedName name="E36M">[50]전기일위대가!#REF!</definedName>
    <definedName name="E36P">[50]전기일위대가!#REF!</definedName>
    <definedName name="E37M">[50]전기일위대가!#REF!</definedName>
    <definedName name="E37P">[50]전기일위대가!#REF!</definedName>
    <definedName name="E38M">[50]전기일위대가!#REF!</definedName>
    <definedName name="E38P">[50]전기일위대가!#REF!</definedName>
    <definedName name="E39M">[50]전기일위대가!#REF!</definedName>
    <definedName name="E39P">[50]전기일위대가!#REF!</definedName>
    <definedName name="E40M">#REF!</definedName>
    <definedName name="E40P">[50]전기일위대가!#REF!</definedName>
    <definedName name="E41M">#REF!</definedName>
    <definedName name="E41P">[50]전기일위대가!#REF!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arthp">#REF!</definedName>
    <definedName name="EB">#REF!</definedName>
    <definedName name="EC">#REF!</definedName>
    <definedName name="edddfgcv">#REF!</definedName>
    <definedName name="edit__home__del__branch_\f">#REF!</definedName>
    <definedName name="ee" localSheetId="0">[51]일위대가!#REF!</definedName>
    <definedName name="ee">[52]일위대가!#REF!</definedName>
    <definedName name="EEEE">#REF!</definedName>
    <definedName name="EEF">#REF!</definedName>
    <definedName name="EF">#REF!</definedName>
    <definedName name="efgghiuoi">#REF!</definedName>
    <definedName name="el">[14]설계조건!#REF!</definedName>
    <definedName name="ELFE">#REF!</definedName>
    <definedName name="ELP">#REF!</definedName>
    <definedName name="EPS">#REF!</definedName>
    <definedName name="er">#REF!</definedName>
    <definedName name="ERGREG">#REF!</definedName>
    <definedName name="ERRT">#REF!</definedName>
    <definedName name="ERT">[12]INPUT!$S$4</definedName>
    <definedName name="ertsgdfg">#REF!</definedName>
    <definedName name="Es">[12]INPUT!$S$24</definedName>
    <definedName name="esb">[28]노임단가!$M$23</definedName>
    <definedName name="esh">[28]노임단가!$M$19</definedName>
    <definedName name="esm">[28]노임단가!$M$21</definedName>
    <definedName name="etb">[28]노임단가!$M$17</definedName>
    <definedName name="eth">[28]노임단가!$M$13</definedName>
    <definedName name="etm">[28]노임단가!$M$15</definedName>
    <definedName name="ets">[28]노임단가!$M$11</definedName>
    <definedName name="ewew">#REF!</definedName>
    <definedName name="ex">#REF!</definedName>
    <definedName name="EXA">#REF!</definedName>
    <definedName name="EXB">#REF!</definedName>
    <definedName name="EXC">'[27]5지구단위'!#REF!</definedName>
    <definedName name="EXEX">'[27]5지구단위'!#REF!</definedName>
    <definedName name="EXG">'[27]5지구단위'!#REF!</definedName>
    <definedName name="EXH">'[27]5지구단위'!#REF!</definedName>
    <definedName name="_xlnm.Extract">#REF!</definedName>
    <definedName name="F">#REF!</definedName>
    <definedName name="F1F">[31]교각1!#REF!</definedName>
    <definedName name="F2F">[31]교각1!#REF!</definedName>
    <definedName name="F3F">[31]교각1!#REF!</definedName>
    <definedName name="fck">#REF!</definedName>
    <definedName name="fcy">'[53]11'!$T$25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DSTT">#REF!</definedName>
    <definedName name="FDTG">'[54]70%'!#REF!</definedName>
    <definedName name="FEE">[55]설계조건!$J$23</definedName>
    <definedName name="FEEL">#REF!</definedName>
    <definedName name="FF">[23]TOTAL3!#REF!</definedName>
    <definedName name="fff">#REF!</definedName>
    <definedName name="ffffff" hidden="1">{#N/A,#N/A,FALSE,"조골재"}</definedName>
    <definedName name="FG">#REF!</definedName>
    <definedName name="FGD">#REF!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hfdagfd" hidden="1">{#N/A,#N/A,FALSE,"표지목차"}</definedName>
    <definedName name="FH">#REF!</definedName>
    <definedName name="fhddg" hidden="1">{#N/A,#N/A,FALSE,"부대1"}</definedName>
    <definedName name="FHE">[55]설계조건!$J$24</definedName>
    <definedName name="FHN">[55]설계조건!$D$24</definedName>
    <definedName name="FIXT">[56]데이타!$U$23:$V$50</definedName>
    <definedName name="FLN">[55]설계조건!$D$23</definedName>
    <definedName name="FN">[31]교각1!#REF!</definedName>
    <definedName name="foo">ErrorHandler_1</definedName>
    <definedName name="FOOT1">[14]설계조건!#REF!</definedName>
    <definedName name="FOOT2">[14]설계조건!#REF!</definedName>
    <definedName name="FOOT3">[14]설계조건!#REF!</definedName>
    <definedName name="FOUND_A">#REF!</definedName>
    <definedName name="FOUND_H">#REF!</definedName>
    <definedName name="FR">#REF!</definedName>
    <definedName name="FR8_1C">'[48]Macro(전선)'!$L$1</definedName>
    <definedName name="FR8_2C">'[48]Macro(전선)'!$M$1</definedName>
    <definedName name="FR8_3C">'[48]Macro(전선)'!$N$1</definedName>
    <definedName name="FR8_4C">'[48]Macro(전선)'!$O$1</definedName>
    <definedName name="FRW">[12]INPUT!$S$6</definedName>
    <definedName name="FS">#REF!</definedName>
    <definedName name="fsdf">#REF!</definedName>
    <definedName name="fsdfhgb">#REF!</definedName>
    <definedName name="fy" localSheetId="0">[12]INPUT!$S$23</definedName>
    <definedName name="fy">#REF!</definedName>
    <definedName name="F이">#REF!</definedName>
    <definedName name="F일">#REF!</definedName>
    <definedName name="g" localSheetId="0">[57]RAHMEN!$AL$7</definedName>
    <definedName name="G">#REF!</definedName>
    <definedName name="G_m">#REF!</definedName>
    <definedName name="GAK">#REF!</definedName>
    <definedName name="GAMA">#REF!</definedName>
    <definedName name="GC">#REF!</definedName>
    <definedName name="GDFGD">#REF!</definedName>
    <definedName name="GDG" hidden="1">{#N/A,#N/A,FALSE,"포장2"}</definedName>
    <definedName name="GDGFD" hidden="1">{#N/A,#N/A,FALSE,"배수1"}</definedName>
    <definedName name="GEMCO" hidden="1">#REF!</definedName>
    <definedName name="GFDG" hidden="1">{#N/A,#N/A,FALSE,"2~8번"}</definedName>
    <definedName name="GFDGDFGFG" hidden="1">{#N/A,#N/A,FALSE,"혼합골재"}</definedName>
    <definedName name="gfdsg">#REF!</definedName>
    <definedName name="gfgdfg" hidden="1">#REF!</definedName>
    <definedName name="GFGFHGFHF" hidden="1">{#N/A,#N/A,FALSE,"토공2"}</definedName>
    <definedName name="gfhgh" hidden="1">{#N/A,#N/A,FALSE,"배수2"}</definedName>
    <definedName name="GG">#REF!</definedName>
    <definedName name="ggfhgfshgh" hidden="1">{#N/A,#N/A,FALSE,"포장2"}</definedName>
    <definedName name="ggg">#REF!</definedName>
    <definedName name="GGGFGG">#REF!</definedName>
    <definedName name="ggggg" hidden="1">{#N/A,#N/A,FALSE,"구조1"}</definedName>
    <definedName name="ghgfh" hidden="1">{#N/A,#N/A,FALSE,"포장2"}</definedName>
    <definedName name="ghgfhyt">#REF!</definedName>
    <definedName name="gigin">[14]설계조건!#REF!</definedName>
    <definedName name="GJHGLI" hidden="1">{#N/A,#N/A,FALSE,"포장1";#N/A,#N/A,FALSE,"포장1"}</definedName>
    <definedName name="gkdah">#REF!</definedName>
    <definedName name="GM">#REF!</definedName>
    <definedName name="GP">#REF!</definedName>
    <definedName name="grew" hidden="1">#REF!</definedName>
    <definedName name="GS">#REF!</definedName>
    <definedName name="GSBA">[58]설계조건!$I$40</definedName>
    <definedName name="gt">#REF!</definedName>
    <definedName name="gu">#REF!,#REF!</definedName>
    <definedName name="H">#REF!</definedName>
    <definedName name="H_1">#REF!</definedName>
    <definedName name="H_2">#REF!</definedName>
    <definedName name="h_3">#REF!</definedName>
    <definedName name="h_water">'[59]3BL공동구 수량'!#REF!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LP">#REF!</definedName>
    <definedName name="han" hidden="1">#REF!</definedName>
    <definedName name="hardwar" hidden="1">#REF!</definedName>
    <definedName name="HB">#REF!</definedName>
    <definedName name="HBET">#REF!</definedName>
    <definedName name="HC">#REF!</definedName>
    <definedName name="HD">#REF!</definedName>
    <definedName name="HE">#REF!</definedName>
    <definedName name="HF">#REF!</definedName>
    <definedName name="hgd" hidden="1">{#N/A,#N/A,FALSE,"배수2"}</definedName>
    <definedName name="hgjghkj">#REF!</definedName>
    <definedName name="HH" localSheetId="0">[31]교각1!#REF!</definedName>
    <definedName name="HH">#REF!</definedName>
    <definedName name="hhh">[34]!Macro6</definedName>
    <definedName name="HHR" hidden="1">{#N/A,#N/A,FALSE,"포장2"}</definedName>
    <definedName name="HHY">[12]INPUT!$S$8</definedName>
    <definedName name="hkjy">#REF!</definedName>
    <definedName name="HL">#REF!</definedName>
    <definedName name="HMAX">#N/A</definedName>
    <definedName name="HO">#REF!</definedName>
    <definedName name="HP">#REF!</definedName>
    <definedName name="HR">#REF!</definedName>
    <definedName name="HS">[31]교각1!#REF!</definedName>
    <definedName name="HSH">#REF!</definedName>
    <definedName name="HT">#REF!</definedName>
    <definedName name="hvijuyi">[60]부대내역!$1:$4</definedName>
    <definedName name="HW">#REF!</definedName>
    <definedName name="HWL">#REF!</definedName>
    <definedName name="HWR">#REF!</definedName>
    <definedName name="HW설치사001" localSheetId="0">#REF!</definedName>
    <definedName name="HW설치사001">[38]노임!#REF!</definedName>
    <definedName name="HW설치사002" localSheetId="0">#REF!</definedName>
    <definedName name="HW설치사002">[38]노임!#REF!</definedName>
    <definedName name="HW설치사011" localSheetId="0">#REF!</definedName>
    <definedName name="HW설치사011">[38]노임!#REF!</definedName>
    <definedName name="HW설치사012">#REF!</definedName>
    <definedName name="HW설치사982" localSheetId="0">#REF!</definedName>
    <definedName name="HW설치사982">[38]노임!#REF!</definedName>
    <definedName name="HW설치사991" localSheetId="0">#REF!</definedName>
    <definedName name="HW설치사991">[38]노임!#REF!</definedName>
    <definedName name="HW설치사992" localSheetId="0">#REF!</definedName>
    <definedName name="HW설치사992">[38]노임!#REF!</definedName>
    <definedName name="HW시험사001" localSheetId="0">#REF!</definedName>
    <definedName name="HW시험사001">[38]노임!#REF!</definedName>
    <definedName name="HW시험사002" localSheetId="0">#REF!</definedName>
    <definedName name="HW시험사002">[38]노임!#REF!</definedName>
    <definedName name="HW시험사011" localSheetId="0">#REF!</definedName>
    <definedName name="HW시험사011">[38]노임!#REF!</definedName>
    <definedName name="HW시험사012">#REF!</definedName>
    <definedName name="HW시험사982" localSheetId="0">#REF!</definedName>
    <definedName name="HW시험사982">[38]노임!#REF!</definedName>
    <definedName name="HW시험사991" localSheetId="0">#REF!</definedName>
    <definedName name="HW시험사991">[38]노임!#REF!</definedName>
    <definedName name="HW시험사992" localSheetId="0">#REF!</definedName>
    <definedName name="HW시험사992">[38]노임!#REF!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D">#REF!,#REF!</definedName>
    <definedName name="ilch" localSheetId="0">[61]ilch!$A$3:$M$25</definedName>
    <definedName name="ilch">[60]ilch!$A$3:$M$25</definedName>
    <definedName name="ilchu">#REF!</definedName>
    <definedName name="im">[62]부대내역!$B$5:$N$200</definedName>
    <definedName name="IMP">#REF!</definedName>
    <definedName name="INTPUT">#REF!</definedName>
    <definedName name="INTPUTDATA">#REF!</definedName>
    <definedName name="IOIOIOIO" hidden="1">{#N/A,#N/A,FALSE,"표지목차"}</definedName>
    <definedName name="ITEM">[63]ITEM!#REF!</definedName>
    <definedName name="J">#REF!</definedName>
    <definedName name="J_D">#REF!</definedName>
    <definedName name="JBG" hidden="1">#REF!</definedName>
    <definedName name="JGHCJ">#REF!</definedName>
    <definedName name="JH">#REF!</definedName>
    <definedName name="JHJY">[11]대로근거!#REF!</definedName>
    <definedName name="jhkreewz">#REF!</definedName>
    <definedName name="JJ">#REF!</definedName>
    <definedName name="JJJJJJ" hidden="1">#REF!</definedName>
    <definedName name="JKJKJKJK" hidden="1">{#N/A,#N/A,FALSE,"포장1";#N/A,#N/A,FALSE,"포장1"}</definedName>
    <definedName name="jmhkuykj">#REF!</definedName>
    <definedName name="JOB">'[64]5지구단위'!#REF!</definedName>
    <definedName name="jujmuy">#REF!</definedName>
    <definedName name="jyguj">#REF!</definedName>
    <definedName name="JYH">#REF!</definedName>
    <definedName name="JYTUJTY">#REF!</definedName>
    <definedName name="K">#REF!</definedName>
    <definedName name="K_1">#REF!</definedName>
    <definedName name="K_D">#REF!</definedName>
    <definedName name="K_PR">#REF!</definedName>
    <definedName name="KA">#REF!</definedName>
    <definedName name="KAE">#REF!</definedName>
    <definedName name="KAED">[58]안정계산!$Z$82</definedName>
    <definedName name="KAS">#REF!</definedName>
    <definedName name="Ka일">#REF!</definedName>
    <definedName name="Ka투">#REF!</definedName>
    <definedName name="KD">#REF!</definedName>
    <definedName name="KEA">#REF!</definedName>
    <definedName name="KH">#REF!</definedName>
    <definedName name="khl" hidden="1">{#N/A,#N/A,FALSE,"2~8번"}</definedName>
    <definedName name="kim">'[65]001'!#REF!</definedName>
    <definedName name="kk">#REF!</definedName>
    <definedName name="kkit">#REF!</definedName>
    <definedName name="kkk" localSheetId="0">[34]!Macro10</definedName>
    <definedName name="kkk">#REF!</definedName>
    <definedName name="KKKK" localSheetId="0">'[66]ⴭⴭⴭⴭ'!#REF!</definedName>
    <definedName name="kkkk">#REF!</definedName>
    <definedName name="kkkkk">#REF!</definedName>
    <definedName name="KLLKLKLK" hidden="1">{#N/A,#N/A,FALSE,"포장2"}</definedName>
    <definedName name="KO">#REF!</definedName>
    <definedName name="kv">#REF!</definedName>
    <definedName name="L" localSheetId="0">[31]교각1!#REF!</definedName>
    <definedName name="L">#REF!</definedName>
    <definedName name="L1L">#REF!</definedName>
    <definedName name="L2L">#REF!</definedName>
    <definedName name="L3L">#REF!</definedName>
    <definedName name="L4L">#REF!</definedName>
    <definedName name="L5L">#REF!</definedName>
    <definedName name="L6L">#REF!</definedName>
    <definedName name="LA">#REF!</definedName>
    <definedName name="Laa">#REF!</definedName>
    <definedName name="lab">[28]노임단가!$I$25</definedName>
    <definedName name="LANE">#REF!</definedName>
    <definedName name="LB">[47]말뚝지지력산정!$L$22</definedName>
    <definedName name="LC">#REF!</definedName>
    <definedName name="LD">#REF!</definedName>
    <definedName name="LDD">#REF!</definedName>
    <definedName name="LE">#REF!</definedName>
    <definedName name="LEE">'[37]1-1'!#REF!</definedName>
    <definedName name="LENGTH">#REF!</definedName>
    <definedName name="length1">#REF!</definedName>
    <definedName name="length11">#REF!</definedName>
    <definedName name="length2">#REF!</definedName>
    <definedName name="length22">#REF!</definedName>
    <definedName name="LF">#REF!</definedName>
    <definedName name="LH">#REF!</definedName>
    <definedName name="LL">#N/A</definedName>
    <definedName name="LLFE">#N/A</definedName>
    <definedName name="LLFO">#REF!</definedName>
    <definedName name="lll">#REF!</definedName>
    <definedName name="lllllll">#REF!</definedName>
    <definedName name="LMO">#REF!</definedName>
    <definedName name="LN">#REF!</definedName>
    <definedName name="LOP">[12]INPUT!$S$7</definedName>
    <definedName name="LP___4">#REF!</definedName>
    <definedName name="LPI">#REF!</definedName>
    <definedName name="LS">#REF!</definedName>
    <definedName name="LSET">#REF!</definedName>
    <definedName name="LSH">#REF!</definedName>
    <definedName name="LT">#REF!</definedName>
    <definedName name="L형측구">#REF!</definedName>
    <definedName name="m" hidden="1">#REF!</definedName>
    <definedName name="M_EF">#REF!</definedName>
    <definedName name="㎥">#REF!</definedName>
    <definedName name="MAB">#REF!</definedName>
    <definedName name="Macro1" localSheetId="27">[67]!Macro1</definedName>
    <definedName name="Macro1">[67]!Macro1</definedName>
    <definedName name="Macro10">[68]!Macro10</definedName>
    <definedName name="Macro11">[69]!Macro11</definedName>
    <definedName name="macro111">[70]!Macro5</definedName>
    <definedName name="Macro12">[68]!Macro12</definedName>
    <definedName name="Macro13">[68]!Macro13</definedName>
    <definedName name="Macro14">[68]!Macro14</definedName>
    <definedName name="macro15">[70]!Macro14</definedName>
    <definedName name="MACRO20">[34]!Macro2</definedName>
    <definedName name="Macro7">[68]!Macro7</definedName>
    <definedName name="Macro8">[68]!Macro8</definedName>
    <definedName name="Macro9">[68]!Macro9</definedName>
    <definedName name="MAH">#REF!</definedName>
    <definedName name="MD">#REF!</definedName>
    <definedName name="mjhmu">#REF!</definedName>
    <definedName name="mmm">[71]COPING!#REF!</definedName>
    <definedName name="mnbvjjl">#REF!</definedName>
    <definedName name="MNHL">[69]Sheet1!$A$4:$H$5</definedName>
    <definedName name="MO">#REF!</definedName>
    <definedName name="MONEY">#REF!,#REF!</definedName>
    <definedName name="msb">[28]노임단가!$AH$23</definedName>
    <definedName name="msh">[28]노임단가!$AH$19</definedName>
    <definedName name="msm">[28]노임단가!$AH$21</definedName>
    <definedName name="MUO_REA">#REF!</definedName>
    <definedName name="MUO_TOE">#REF!</definedName>
    <definedName name="M당무게" localSheetId="0">[72]DATE!$E$24:$E$85</definedName>
    <definedName name="M당무게">[73]DATE!$E$24:$E$85</definedName>
    <definedName name="n" hidden="1">#REF!</definedName>
    <definedName name="N_C">#REF!</definedName>
    <definedName name="N_D">#REF!</definedName>
    <definedName name="N_Q">#REF!</definedName>
    <definedName name="N_R">#REF!</definedName>
    <definedName name="N1S">#REF!</definedName>
    <definedName name="N2S">#REF!</definedName>
    <definedName name="N3S">#REF!</definedName>
    <definedName name="nbvn">#REF!</definedName>
    <definedName name="NDO">#REF!</definedName>
    <definedName name="NHL">[74]터널조도!$AR$19:$AT$25</definedName>
    <definedName name="NMB">#REF!</definedName>
    <definedName name="nmhj">#REF!</definedName>
    <definedName name="NOMUBY">#REF!</definedName>
    <definedName name="NPI">#REF!</definedName>
    <definedName name="NSH">#REF!</definedName>
    <definedName name="NSO">#REF!</definedName>
    <definedName name="nvbnbmr">#REF!</definedName>
    <definedName name="nxvnbtd">'[75]70%'!#REF!</definedName>
    <definedName name="n이">#REF!</definedName>
    <definedName name="n이_1">#REF!</definedName>
    <definedName name="n이_2">#REF!</definedName>
    <definedName name="n일">#REF!</definedName>
    <definedName name="o_m">#REF!</definedName>
    <definedName name="OIJH">#REF!</definedName>
    <definedName name="okjhbv">#REF!</definedName>
    <definedName name="OOO">#REF!</definedName>
    <definedName name="oooo">'[76]ABUT수량-A1'!$T$25</definedName>
    <definedName name="OP">#REF!</definedName>
    <definedName name="OUTPOINT1">#REF!</definedName>
    <definedName name="OUTPOINT2">#REF!</definedName>
    <definedName name="P" localSheetId="0">#REF!</definedName>
    <definedName name="P">[77]내역서!#REF!</definedName>
    <definedName name="P_A">#REF!</definedName>
    <definedName name="P_D">#REF!</definedName>
    <definedName name="P_E">#REF!</definedName>
    <definedName name="P_FILE">#REF!</definedName>
    <definedName name="P_H2">'[78]기둥(원형)'!#REF!</definedName>
    <definedName name="p_m">#REF!</definedName>
    <definedName name="P100E">#REF!</definedName>
    <definedName name="P100L">#REF!</definedName>
    <definedName name="P100M">#REF!</definedName>
    <definedName name="P101E">#REF!</definedName>
    <definedName name="P101L">#REF!</definedName>
    <definedName name="P101M">#REF!</definedName>
    <definedName name="P102E">#REF!</definedName>
    <definedName name="P102L">#REF!</definedName>
    <definedName name="P102M">#REF!</definedName>
    <definedName name="P103E">#REF!</definedName>
    <definedName name="P103L">#REF!</definedName>
    <definedName name="P103M">#REF!</definedName>
    <definedName name="P104E">#REF!</definedName>
    <definedName name="P104L">#REF!</definedName>
    <definedName name="P104M">#REF!</definedName>
    <definedName name="P105E">#REF!</definedName>
    <definedName name="P105L">#REF!</definedName>
    <definedName name="P105M">#REF!</definedName>
    <definedName name="P106E">#REF!</definedName>
    <definedName name="P106L">#REF!</definedName>
    <definedName name="P106M">#REF!</definedName>
    <definedName name="P107E">#REF!</definedName>
    <definedName name="P107L">#REF!</definedName>
    <definedName name="P107M">#REF!</definedName>
    <definedName name="P108E">#REF!</definedName>
    <definedName name="P108L">#REF!</definedName>
    <definedName name="P108M">#REF!</definedName>
    <definedName name="P109E">#REF!</definedName>
    <definedName name="P109L">#REF!</definedName>
    <definedName name="P109M">#REF!</definedName>
    <definedName name="P10E">#REF!</definedName>
    <definedName name="P10L">#REF!</definedName>
    <definedName name="P10M">#REF!</definedName>
    <definedName name="P110E">#REF!</definedName>
    <definedName name="P110L">#REF!</definedName>
    <definedName name="P110M">#REF!</definedName>
    <definedName name="P111E">#REF!</definedName>
    <definedName name="P111L">#REF!</definedName>
    <definedName name="P111M">#REF!</definedName>
    <definedName name="P112E">#REF!</definedName>
    <definedName name="P112L">#REF!</definedName>
    <definedName name="P112M">#REF!</definedName>
    <definedName name="P113E">#REF!</definedName>
    <definedName name="P113L">#REF!</definedName>
    <definedName name="P113M">#REF!</definedName>
    <definedName name="P114E">#REF!</definedName>
    <definedName name="P114L">#REF!</definedName>
    <definedName name="P114M">#REF!</definedName>
    <definedName name="P115E">#REF!</definedName>
    <definedName name="P115L">#REF!</definedName>
    <definedName name="P115M">#REF!</definedName>
    <definedName name="P116E">#REF!</definedName>
    <definedName name="P116L">#REF!</definedName>
    <definedName name="P116M">#REF!</definedName>
    <definedName name="P117E">#REF!</definedName>
    <definedName name="P117L">#REF!</definedName>
    <definedName name="P117M">#REF!</definedName>
    <definedName name="P118E">#REF!</definedName>
    <definedName name="P118L">#REF!</definedName>
    <definedName name="P118M">#REF!</definedName>
    <definedName name="P119E">#REF!</definedName>
    <definedName name="P119L">#REF!</definedName>
    <definedName name="P119M">#REF!</definedName>
    <definedName name="P11E">#REF!</definedName>
    <definedName name="P11L">#REF!</definedName>
    <definedName name="P11M">#REF!</definedName>
    <definedName name="P120E">#REF!</definedName>
    <definedName name="P120L">#REF!</definedName>
    <definedName name="P120M">#REF!</definedName>
    <definedName name="P121E">#REF!</definedName>
    <definedName name="P121L">#REF!</definedName>
    <definedName name="P121M">#REF!</definedName>
    <definedName name="P122E">#REF!</definedName>
    <definedName name="P122L">#REF!</definedName>
    <definedName name="P122M">#REF!</definedName>
    <definedName name="P123E">#REF!</definedName>
    <definedName name="P123L">#REF!</definedName>
    <definedName name="P123M">#REF!</definedName>
    <definedName name="P124E">#REF!</definedName>
    <definedName name="P124L">#REF!</definedName>
    <definedName name="P124M">#REF!</definedName>
    <definedName name="P125E">#REF!</definedName>
    <definedName name="P125L">#REF!</definedName>
    <definedName name="P125M">#REF!</definedName>
    <definedName name="P126E">#REF!</definedName>
    <definedName name="P126L">#REF!</definedName>
    <definedName name="P126M">#REF!</definedName>
    <definedName name="P12E">#REF!</definedName>
    <definedName name="P12L">#REF!</definedName>
    <definedName name="P12M">#REF!</definedName>
    <definedName name="P13E">#REF!</definedName>
    <definedName name="P13L">#REF!</definedName>
    <definedName name="P13M">#REF!</definedName>
    <definedName name="P14E">#REF!</definedName>
    <definedName name="P14L">#REF!</definedName>
    <definedName name="P14M">#REF!</definedName>
    <definedName name="P15E">#REF!</definedName>
    <definedName name="P15L">#REF!</definedName>
    <definedName name="P15M">#REF!</definedName>
    <definedName name="P16E">#REF!</definedName>
    <definedName name="P16L">#REF!</definedName>
    <definedName name="P16M">#REF!</definedName>
    <definedName name="P17E">#REF!</definedName>
    <definedName name="P17L">#REF!</definedName>
    <definedName name="P17M">#REF!</definedName>
    <definedName name="P18E">#REF!</definedName>
    <definedName name="P18L">#REF!</definedName>
    <definedName name="P18M">#REF!</definedName>
    <definedName name="P19E">#REF!</definedName>
    <definedName name="P19L">#REF!</definedName>
    <definedName name="P19M">#REF!</definedName>
    <definedName name="P1E">#REF!</definedName>
    <definedName name="P1L">#REF!</definedName>
    <definedName name="P1M">#REF!</definedName>
    <definedName name="P20E">#REF!</definedName>
    <definedName name="P20L">#REF!</definedName>
    <definedName name="P20M">#REF!</definedName>
    <definedName name="P21E">#REF!</definedName>
    <definedName name="P21L">#REF!</definedName>
    <definedName name="P21M">#REF!</definedName>
    <definedName name="P22E">#REF!</definedName>
    <definedName name="P22L">#REF!</definedName>
    <definedName name="P22M">#REF!</definedName>
    <definedName name="P23E">#REF!</definedName>
    <definedName name="P23L">#REF!</definedName>
    <definedName name="P23M">#REF!</definedName>
    <definedName name="P24E">#REF!</definedName>
    <definedName name="P24L">#REF!</definedName>
    <definedName name="P24M">#REF!</definedName>
    <definedName name="P25E">#REF!</definedName>
    <definedName name="P25L">#REF!</definedName>
    <definedName name="P25M">#REF!</definedName>
    <definedName name="P26E">#REF!</definedName>
    <definedName name="P26L">#REF!</definedName>
    <definedName name="P26M">#REF!</definedName>
    <definedName name="P27E">#REF!</definedName>
    <definedName name="P27L">#REF!</definedName>
    <definedName name="P27M">#REF!</definedName>
    <definedName name="P28E">#REF!</definedName>
    <definedName name="P28L">#REF!</definedName>
    <definedName name="P28M">#REF!</definedName>
    <definedName name="P29E">#REF!</definedName>
    <definedName name="P29L">#REF!</definedName>
    <definedName name="P29M">#REF!</definedName>
    <definedName name="P2E">#REF!</definedName>
    <definedName name="P2L">#REF!</definedName>
    <definedName name="P2M">#REF!</definedName>
    <definedName name="P30E">#REF!</definedName>
    <definedName name="P30L">#REF!</definedName>
    <definedName name="P30M">#REF!</definedName>
    <definedName name="P31E">#REF!</definedName>
    <definedName name="P31L">#REF!</definedName>
    <definedName name="P31M">#REF!</definedName>
    <definedName name="P32E">#REF!</definedName>
    <definedName name="P32L">#REF!</definedName>
    <definedName name="P32M">#REF!</definedName>
    <definedName name="P33E">#REF!</definedName>
    <definedName name="P33L">#REF!</definedName>
    <definedName name="P33M">#REF!</definedName>
    <definedName name="P34E">#REF!</definedName>
    <definedName name="P34L">#REF!</definedName>
    <definedName name="P34M">#REF!</definedName>
    <definedName name="P35E">#REF!</definedName>
    <definedName name="P35L">#REF!</definedName>
    <definedName name="P35M">#REF!</definedName>
    <definedName name="P36E">#REF!</definedName>
    <definedName name="P36L">#REF!</definedName>
    <definedName name="P36M">#REF!</definedName>
    <definedName name="P37E">#REF!</definedName>
    <definedName name="P37L">#REF!</definedName>
    <definedName name="P37M">#REF!</definedName>
    <definedName name="P38E">#REF!</definedName>
    <definedName name="P38L">#REF!</definedName>
    <definedName name="P38M">#REF!</definedName>
    <definedName name="P39E">#REF!</definedName>
    <definedName name="P39L">#REF!</definedName>
    <definedName name="P39M">#REF!</definedName>
    <definedName name="P3E">#REF!</definedName>
    <definedName name="P3L">#REF!</definedName>
    <definedName name="P3M">#REF!</definedName>
    <definedName name="P40E">#REF!</definedName>
    <definedName name="P40L">#REF!</definedName>
    <definedName name="P40M">#REF!</definedName>
    <definedName name="P41E">#REF!</definedName>
    <definedName name="P41L">#REF!</definedName>
    <definedName name="P41M">#REF!</definedName>
    <definedName name="P42E">#REF!</definedName>
    <definedName name="P42L">#REF!</definedName>
    <definedName name="P42M">#REF!</definedName>
    <definedName name="P43E">#REF!</definedName>
    <definedName name="P43L">#REF!</definedName>
    <definedName name="P43M">#REF!</definedName>
    <definedName name="P44E">#REF!</definedName>
    <definedName name="P44L">#REF!</definedName>
    <definedName name="P44M">#REF!</definedName>
    <definedName name="P45E">#REF!</definedName>
    <definedName name="P45L">#REF!</definedName>
    <definedName name="P45M">#REF!</definedName>
    <definedName name="P46E">#REF!</definedName>
    <definedName name="P46L">#REF!</definedName>
    <definedName name="P46M">#REF!</definedName>
    <definedName name="P47E">#REF!</definedName>
    <definedName name="P47L">#REF!</definedName>
    <definedName name="P47M">#REF!</definedName>
    <definedName name="P48E">#REF!</definedName>
    <definedName name="P48L">#REF!</definedName>
    <definedName name="P48M">#REF!</definedName>
    <definedName name="P49E">#REF!</definedName>
    <definedName name="P49L">#REF!</definedName>
    <definedName name="P49M">#REF!</definedName>
    <definedName name="P4E">#REF!</definedName>
    <definedName name="P4L">#REF!</definedName>
    <definedName name="P4M">#REF!</definedName>
    <definedName name="P50E">#REF!</definedName>
    <definedName name="P50L">#REF!</definedName>
    <definedName name="P50M">#REF!</definedName>
    <definedName name="P51E">#REF!</definedName>
    <definedName name="P51L">#REF!</definedName>
    <definedName name="P51M">#REF!</definedName>
    <definedName name="P52E">#REF!</definedName>
    <definedName name="P52L">#REF!</definedName>
    <definedName name="P52M">#REF!</definedName>
    <definedName name="P53E">#REF!</definedName>
    <definedName name="P53L">#REF!</definedName>
    <definedName name="P53M">#REF!</definedName>
    <definedName name="P54E">#REF!</definedName>
    <definedName name="P54L">#REF!</definedName>
    <definedName name="P54M">#REF!</definedName>
    <definedName name="P55E">#REF!</definedName>
    <definedName name="P55L">#REF!</definedName>
    <definedName name="P55M">#REF!</definedName>
    <definedName name="P56E">#REF!</definedName>
    <definedName name="P56L">#REF!</definedName>
    <definedName name="P56M">#REF!</definedName>
    <definedName name="P57E">#REF!</definedName>
    <definedName name="P57L">#REF!</definedName>
    <definedName name="P57M">#REF!</definedName>
    <definedName name="P58E">#REF!</definedName>
    <definedName name="P58L">#REF!</definedName>
    <definedName name="P58M">#REF!</definedName>
    <definedName name="P59E">#REF!</definedName>
    <definedName name="P59L">#REF!</definedName>
    <definedName name="P59M">#REF!</definedName>
    <definedName name="P5E">#REF!</definedName>
    <definedName name="P5L">#REF!</definedName>
    <definedName name="P5M">#REF!</definedName>
    <definedName name="P60E">#REF!</definedName>
    <definedName name="P60L">#REF!</definedName>
    <definedName name="P60M">#REF!</definedName>
    <definedName name="P61E">#REF!</definedName>
    <definedName name="P61L">#REF!</definedName>
    <definedName name="P61M">#REF!</definedName>
    <definedName name="P62E">#REF!</definedName>
    <definedName name="P62L">#REF!</definedName>
    <definedName name="P62M">#REF!</definedName>
    <definedName name="P63E">#REF!</definedName>
    <definedName name="P63L">#REF!</definedName>
    <definedName name="P63M">#REF!</definedName>
    <definedName name="P64E">#REF!</definedName>
    <definedName name="P64L">#REF!</definedName>
    <definedName name="P64M">#REF!</definedName>
    <definedName name="P65E">#REF!</definedName>
    <definedName name="P65L">#REF!</definedName>
    <definedName name="P65M">#REF!</definedName>
    <definedName name="P66E">#REF!</definedName>
    <definedName name="P66L">#REF!</definedName>
    <definedName name="P66M">#REF!</definedName>
    <definedName name="P67E">#REF!</definedName>
    <definedName name="P67L">#REF!</definedName>
    <definedName name="P67M">#REF!</definedName>
    <definedName name="P68E">#REF!</definedName>
    <definedName name="P68L">#REF!</definedName>
    <definedName name="P68M">#REF!</definedName>
    <definedName name="P69E">#REF!</definedName>
    <definedName name="P69L">#REF!</definedName>
    <definedName name="P69M">#REF!</definedName>
    <definedName name="P6E">#REF!</definedName>
    <definedName name="P6L">#REF!</definedName>
    <definedName name="P6M">#REF!</definedName>
    <definedName name="P70E">#REF!</definedName>
    <definedName name="P70L">#REF!</definedName>
    <definedName name="P70M">#REF!</definedName>
    <definedName name="P71E">#REF!</definedName>
    <definedName name="P71L">#REF!</definedName>
    <definedName name="P71M">#REF!</definedName>
    <definedName name="P72E">#REF!</definedName>
    <definedName name="P72L">#REF!</definedName>
    <definedName name="P72M">#REF!</definedName>
    <definedName name="P73E">#REF!</definedName>
    <definedName name="P73L">#REF!</definedName>
    <definedName name="P73M">#REF!</definedName>
    <definedName name="P74E">#REF!</definedName>
    <definedName name="P74L">#REF!</definedName>
    <definedName name="P74M">#REF!</definedName>
    <definedName name="P75E">#REF!</definedName>
    <definedName name="P75L">#REF!</definedName>
    <definedName name="P75M">#REF!</definedName>
    <definedName name="P76E">#REF!</definedName>
    <definedName name="P76L">#REF!</definedName>
    <definedName name="P76M">#REF!</definedName>
    <definedName name="P77E">#REF!</definedName>
    <definedName name="P77L">#REF!</definedName>
    <definedName name="P77M">#REF!</definedName>
    <definedName name="P78E">#REF!</definedName>
    <definedName name="P78L">#REF!</definedName>
    <definedName name="P78M">#REF!</definedName>
    <definedName name="P79E">#REF!</definedName>
    <definedName name="P79L">#REF!</definedName>
    <definedName name="P79M">#REF!</definedName>
    <definedName name="P7E">#REF!</definedName>
    <definedName name="P7L">#REF!</definedName>
    <definedName name="P7M">#REF!</definedName>
    <definedName name="P80E">#REF!</definedName>
    <definedName name="P80L">#REF!</definedName>
    <definedName name="P80M">#REF!</definedName>
    <definedName name="P81E">#REF!</definedName>
    <definedName name="P81L">#REF!</definedName>
    <definedName name="P81M">#REF!</definedName>
    <definedName name="P82E">#REF!</definedName>
    <definedName name="P82L">#REF!</definedName>
    <definedName name="P82M">#REF!</definedName>
    <definedName name="P83E">#REF!</definedName>
    <definedName name="P83L">#REF!</definedName>
    <definedName name="P83M">#REF!</definedName>
    <definedName name="P84E">#REF!</definedName>
    <definedName name="P84L">#REF!</definedName>
    <definedName name="P84M">#REF!</definedName>
    <definedName name="P85E">#REF!</definedName>
    <definedName name="P85L">#REF!</definedName>
    <definedName name="P85M">#REF!</definedName>
    <definedName name="P86E">#REF!</definedName>
    <definedName name="P86L">#REF!</definedName>
    <definedName name="P86M">#REF!</definedName>
    <definedName name="P87E">#REF!</definedName>
    <definedName name="P87L">#REF!</definedName>
    <definedName name="P87M">#REF!</definedName>
    <definedName name="P88E">#REF!</definedName>
    <definedName name="P88L">#REF!</definedName>
    <definedName name="P88M">#REF!</definedName>
    <definedName name="P89E">#REF!</definedName>
    <definedName name="P89L">#REF!</definedName>
    <definedName name="P89M">#REF!</definedName>
    <definedName name="P8E">#REF!</definedName>
    <definedName name="P8L">#REF!</definedName>
    <definedName name="P8M">#REF!</definedName>
    <definedName name="P90E">#REF!</definedName>
    <definedName name="P90L">#REF!</definedName>
    <definedName name="P90M">#REF!</definedName>
    <definedName name="P91E">#REF!</definedName>
    <definedName name="P91L">#REF!</definedName>
    <definedName name="P91M">#REF!</definedName>
    <definedName name="P92E">#REF!</definedName>
    <definedName name="P92L">#REF!</definedName>
    <definedName name="P92M">#REF!</definedName>
    <definedName name="P93E">#REF!</definedName>
    <definedName name="P93L">#REF!</definedName>
    <definedName name="P93M">#REF!</definedName>
    <definedName name="P94E">#REF!</definedName>
    <definedName name="P94L">#REF!</definedName>
    <definedName name="P94M">#REF!</definedName>
    <definedName name="P95E">#REF!</definedName>
    <definedName name="P95L">#REF!</definedName>
    <definedName name="P95M">#REF!</definedName>
    <definedName name="P96E">#REF!</definedName>
    <definedName name="P96L">#REF!</definedName>
    <definedName name="P96M">#REF!</definedName>
    <definedName name="P97E">#REF!</definedName>
    <definedName name="P97L">#REF!</definedName>
    <definedName name="P97M">#REF!</definedName>
    <definedName name="P98E">#REF!</definedName>
    <definedName name="P98L">#REF!</definedName>
    <definedName name="P98M">#REF!</definedName>
    <definedName name="P99E">#REF!</definedName>
    <definedName name="P99L">#REF!</definedName>
    <definedName name="P99M">#REF!</definedName>
    <definedName name="P9E">#REF!</definedName>
    <definedName name="P9L">#REF!</definedName>
    <definedName name="P9M">#REF!</definedName>
    <definedName name="Pa">#REF!</definedName>
    <definedName name="pa삼">#REF!</definedName>
    <definedName name="Pa오">#REF!</definedName>
    <definedName name="PB">#REF!</definedName>
    <definedName name="PC">#REF!</definedName>
    <definedName name="PD">#REF!</definedName>
    <definedName name="PE">#REF!</definedName>
    <definedName name="PE100C">[42]단가!#REF!</definedName>
    <definedName name="PE16C">[42]단가!#REF!</definedName>
    <definedName name="PE22C">[42]단가!#REF!</definedName>
    <definedName name="PE28C">[42]단가!#REF!</definedName>
    <definedName name="PE36C">[42]단가!#REF!</definedName>
    <definedName name="PE42C">[42]단가!#REF!</definedName>
    <definedName name="PE54C">[42]단가!#REF!</definedName>
    <definedName name="PEE">[41]DATA!$N$4:$P$12</definedName>
    <definedName name="PF">#REF!</definedName>
    <definedName name="PFD">#REF!</definedName>
    <definedName name="PG">#REF!</definedName>
    <definedName name="PH">#REF!</definedName>
    <definedName name="PHI">#REF!</definedName>
    <definedName name="PHIB">#REF!</definedName>
    <definedName name="phif">#REF!</definedName>
    <definedName name="phiv">#REF!</definedName>
    <definedName name="PI">#REF!</definedName>
    <definedName name="PIB">[58]단면검토!$K$4</definedName>
    <definedName name="PIBA">[58]설계조건!$I$41</definedName>
    <definedName name="picture7">'[79]견적서(대외) (2)'!#REF!</definedName>
    <definedName name="pile_s">[47]말뚝지지력산정!$F$116</definedName>
    <definedName name="pile길이">#REF!</definedName>
    <definedName name="pipe">#REF!</definedName>
    <definedName name="piph">#REF!</definedName>
    <definedName name="PIS">[58]단면검토!$AA$4</definedName>
    <definedName name="PJR">#REF!</definedName>
    <definedName name="PKL">[12]INPUT!$S$9</definedName>
    <definedName name="PL">[31]교각1!#REF!</definedName>
    <definedName name="PN">[31]교각1!#REF!</definedName>
    <definedName name="PO">#REF!</definedName>
    <definedName name="POKL">#REF!</definedName>
    <definedName name="POOM">#REF!</definedName>
    <definedName name="PP">#N/A</definedName>
    <definedName name="PPA">#REF!</definedName>
    <definedName name="PPP">#REF!</definedName>
    <definedName name="Pr">#REF!</definedName>
    <definedName name="print">#REF!</definedName>
    <definedName name="_xlnm.Print_Area" localSheetId="29">교통비산출!$A$1:$K$43</definedName>
    <definedName name="_xlnm.Print_Area" localSheetId="28">'교통비산출 (3)'!$A$1:$K$43</definedName>
    <definedName name="_xlnm.Print_Area" localSheetId="2">'리더교육(1박2일)'!$B$1:$O$28</definedName>
    <definedName name="_xlnm.Print_Area" localSheetId="1">'리더교육(1일 6시간)'!$B$1:$O$27</definedName>
    <definedName name="_xlnm.Print_Area" localSheetId="4">'리더교육(2박3일)'!$B$1:$O$30</definedName>
    <definedName name="_xlnm.Print_Area" localSheetId="3">'리더교육(2일 10시간)'!$B$1:$O$27</definedName>
    <definedName name="_xlnm.Print_Area" localSheetId="21">'마을가꾸기 문패달기활동'!$B$1:$O$23</definedName>
    <definedName name="_xlnm.Print_Area" localSheetId="23">마을발전워크숍!$B$1:$O$24</definedName>
    <definedName name="_xlnm.Print_Area" localSheetId="12">'선진지견학(국내 1박2일)'!$B$1:$O$31</definedName>
    <definedName name="_xlnm.Print_Area" localSheetId="13">'선진지견학(국내 2박3일)'!$B$1:$O$32</definedName>
    <definedName name="_xlnm.Print_Area" localSheetId="14">'선진지견학(국외 4박5일)'!$B$1:$O$33</definedName>
    <definedName name="_xlnm.Print_Area" localSheetId="15">'선진지견학(국외 6박8일)'!$B$1:$O$33</definedName>
    <definedName name="_xlnm.Print_Area" localSheetId="25">'우수지구 선진지견학(국내 당일)'!$B$1:$O$29</definedName>
    <definedName name="_xlnm.Print_Area" localSheetId="26">'운산리 마을발전 공감교육'!$B$1:$O$20</definedName>
    <definedName name="_xlnm.Print_Area" localSheetId="27">'운산리 어울림교실(1일 2시간, 2식 연속10회)'!$B$1:$O$25</definedName>
    <definedName name="_xlnm.Print_Area" localSheetId="5">'위탁교육(인건비 외부위탁비 별도)'!$B$1:$O$15</definedName>
    <definedName name="_xlnm.Print_Area" localSheetId="22">전문가초청교육!$B$1:$O$23</definedName>
    <definedName name="_xlnm.Print_Area" localSheetId="32">'정보화 구축(홈페이지 개발)'!$B$1:$O$29</definedName>
    <definedName name="_xlnm.Print_Area" localSheetId="10">'주민교육(1일 4시간, 일회성)'!$B$1:$O$22</definedName>
    <definedName name="_xlnm.Print_Area" localSheetId="6">'주민교육(당일 2시간, 일회성)'!$B$1:$O$21</definedName>
    <definedName name="_xlnm.Print_Area" localSheetId="11">'주민워크습(주민50인)'!$B$1:$O$26</definedName>
    <definedName name="_xlnm.Print_Area" localSheetId="24">총괄표!$A$2:$K$10</definedName>
    <definedName name="_xlnm.Print_Area" localSheetId="18">'컨설팅(일반분야 중급)'!$B$1:$O$25</definedName>
    <definedName name="_xlnm.Print_Area" localSheetId="16">'컨설팅(전문분야 상급)'!$B$1:$O$28</definedName>
    <definedName name="_xlnm.Print_Area" localSheetId="17">'컨설팅(전문분야 중급)'!$B$1:$O$25</definedName>
    <definedName name="_xlnm.Print_Area" localSheetId="0">'표지 (2)'!$B$1:$N$24</definedName>
    <definedName name="_xlnm.Print_Area" localSheetId="20">'홍보마케팅(도시민초청행사)'!$B$1:$O$32</definedName>
    <definedName name="_xlnm.Print_Area" localSheetId="19">'홍보마케팅(브랜드개발)'!$B$1:$O$32</definedName>
    <definedName name="_xlnm.Print_Area" localSheetId="31">'홍보마케팅(인플루언서 콘텐츠 제작 및 운영)'!$B$1:$O$31</definedName>
    <definedName name="_xlnm.Print_Area" localSheetId="30">'홍보마케팅(주민블로그유튜브기자단)'!$B$1:$O$25</definedName>
    <definedName name="_xlnm.Print_Area" localSheetId="8">'휴먼케어(사업성과물 동영상제작)'!$B$1:$O$22</definedName>
    <definedName name="_xlnm.Print_Area" localSheetId="9">'휴먼케어(장춘 화합의날)'!$B$1:$O$24</definedName>
    <definedName name="_xlnm.Print_Area" localSheetId="7">'휴먼케어(장춘드론기능인양성-11인기준)'!$B$1:$O$14</definedName>
    <definedName name="_xlnm.Print_Area">#REF!</definedName>
    <definedName name="PRINT_AREA_MI" localSheetId="0">#N/A</definedName>
    <definedName name="PRINT_AREA_MI">#REF!</definedName>
    <definedName name="PRINT_AREA_MI1">#REF!</definedName>
    <definedName name="Print_T">#REF!</definedName>
    <definedName name="PRINT_TILIES">#REF!,#REF!,#REF!,#REF!,#REF!</definedName>
    <definedName name="PRINT_TILLES">[80]우수!$A$1:$IV$3,[80]우수!$A$1:$D$65536</definedName>
    <definedName name="PRINT_TILTES">#REF!</definedName>
    <definedName name="print_tital">#REF!</definedName>
    <definedName name="Print_Titels">'[81]수량산출서-2'!#REF!</definedName>
    <definedName name="PRINT_TITLE">#REF!</definedName>
    <definedName name="_xlnm.Print_Titles" localSheetId="0">#REF!</definedName>
    <definedName name="_xlnm.Print_Titles">#N/A</definedName>
    <definedName name="Print_Titles_MI">#REF!</definedName>
    <definedName name="printer">#REF!</definedName>
    <definedName name="PRINTER_AREA">#REF!</definedName>
    <definedName name="printer_Titles">#REF!</definedName>
    <definedName name="printer_ttitle">#REF!</definedName>
    <definedName name="Projects">#REF!</definedName>
    <definedName name="PS">#REF!</definedName>
    <definedName name="psb">[28]노임단가!$AL$23</definedName>
    <definedName name="psh">[28]노임단가!$AL$19</definedName>
    <definedName name="psm">[28]노임단가!$AL$21</definedName>
    <definedName name="PT">[31]교각1!#REF!</definedName>
    <definedName name="PUM">#REF!</definedName>
    <definedName name="PVC관">#REF!</definedName>
    <definedName name="Q" localSheetId="0">[82]DATE!$I$24:$I$85</definedName>
    <definedName name="Q">#REF!</definedName>
    <definedName name="Q_HEEL">#REF!</definedName>
    <definedName name="Q_HH">#REF!</definedName>
    <definedName name="Q_MH">#REF!</definedName>
    <definedName name="Q_MT">#REF!</definedName>
    <definedName name="Q_SH">#REF!</definedName>
    <definedName name="Q_ST">#REF!</definedName>
    <definedName name="Q_TOE">#REF!</definedName>
    <definedName name="Q_TT">#REF!</definedName>
    <definedName name="qa">#REF!</definedName>
    <definedName name="QAQA">'[83]ABUT수량-A1'!$T$25</definedName>
    <definedName name="qasd">#REF!</definedName>
    <definedName name="Qe앨">#REF!</definedName>
    <definedName name="qi">[14]설계조건!#REF!</definedName>
    <definedName name="QL">[58]설계조건!$Y$40</definedName>
    <definedName name="qor" hidden="1">#REF!</definedName>
    <definedName name="qq">#REF!</definedName>
    <definedName name="qqaa">'[76]ABUT수량-A1'!$T$25</definedName>
    <definedName name="qqq" hidden="1">#REF!</definedName>
    <definedName name="QQQQ">'[84]ABUT수량-A1'!$T$25</definedName>
    <definedName name="qsco">#REF!</definedName>
    <definedName name="qu">#REF!</definedName>
    <definedName name="qw" hidden="1">{#N/A,#N/A,FALSE,"단가표지"}</definedName>
    <definedName name="qwertyhjn">#REF!</definedName>
    <definedName name="qwetyui">#REF!</definedName>
    <definedName name="QWQ" hidden="1">{#N/A,#N/A,FALSE,"배수2"}</definedName>
    <definedName name="QWQW">'[83]ABUT수량-A1'!$T$25</definedName>
    <definedName name="qwqwqw">[85]설계조건!#REF!</definedName>
    <definedName name="qws">#REF!</definedName>
    <definedName name="QWWWE">#REF!</definedName>
    <definedName name="q디">#REF!</definedName>
    <definedName name="q앨">#REF!</definedName>
    <definedName name="R_">#REF!</definedName>
    <definedName name="RAD">#REF!</definedName>
    <definedName name="RANGE">#REF!</definedName>
    <definedName name="_xlnm.Recorder">#REF!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etfvbnolkjn">#REF!</definedName>
    <definedName name="retres">'[86]#REF'!$AJ$30</definedName>
    <definedName name="RF" localSheetId="27">BlankMacro1</definedName>
    <definedName name="RF">BlankMacro1</definedName>
    <definedName name="RJRJ" localSheetId="27">BlankMacro1</definedName>
    <definedName name="RJRJ">BlankMacro1</definedName>
    <definedName name="RJRKJRKJR" localSheetId="27">BlankMacro1</definedName>
    <definedName name="RJRKJRKJR">BlankMacro1</definedName>
    <definedName name="RL" localSheetId="27">BlankMacro1</definedName>
    <definedName name="RL">BlankMacro1</definedName>
    <definedName name="RLA">[87]터파기및재료!#REF!</definedName>
    <definedName name="RLTJD" localSheetId="27">BlankMacro1</definedName>
    <definedName name="RLTJD">BlankMacro1</definedName>
    <definedName name="Rl이">#REF!</definedName>
    <definedName name="Rl일">#REF!</definedName>
    <definedName name="RM_D">#REF!</definedName>
    <definedName name="RPE">#REF!</definedName>
    <definedName name="RRR">#REF!</definedName>
    <definedName name="RT">#REF!,#REF!,#REF!</definedName>
    <definedName name="RTTTTTTTTTTT">#REF!</definedName>
    <definedName name="rty">#REF!,#REF!</definedName>
    <definedName name="rtyuiuknm">#REF!</definedName>
    <definedName name="S" localSheetId="0">[88]DATE!$I$24:$I$85</definedName>
    <definedName name="S">[73]DATE!$I$24:$I$85</definedName>
    <definedName name="s_1">#REF!</definedName>
    <definedName name="s_2">#REF!</definedName>
    <definedName name="S_BB">#REF!</definedName>
    <definedName name="S_BU">#REF!</definedName>
    <definedName name="S_EF">#REF!</definedName>
    <definedName name="S14731843">#REF!</definedName>
    <definedName name="S2L">#REF!</definedName>
    <definedName name="SA">#REF!</definedName>
    <definedName name="sab">[28]노임단가!$Z$33</definedName>
    <definedName name="SADE">#REF!</definedName>
    <definedName name="sah">[28]노임단가!$Z$29</definedName>
    <definedName name="SALI">#REF!</definedName>
    <definedName name="sam">[28]노임단가!$Z$31</definedName>
    <definedName name="sanch_2">#REF!</definedName>
    <definedName name="sanch_3">#REF!</definedName>
    <definedName name="sanch_4">#REF!</definedName>
    <definedName name="sas">[28]노임단가!$Z$27</definedName>
    <definedName name="SCA">#REF!</definedName>
    <definedName name="sck">#REF!</definedName>
    <definedName name="sd">[36]input!$P$1</definedName>
    <definedName name="SDCFG\" hidden="1">{#N/A,#N/A,FALSE,"운반시간"}</definedName>
    <definedName name="SDDFD" hidden="1">{#N/A,#N/A,FALSE,"배수1"}</definedName>
    <definedName name="SDF" hidden="1">{#N/A,#N/A,FALSE,"혼합골재"}</definedName>
    <definedName name="SDFDFD" hidden="1">{#N/A,#N/A,FALSE,"운반시간"}</definedName>
    <definedName name="SDFFFF">#REF!</definedName>
    <definedName name="SDFFFFF">[11]대로근거!#REF!</definedName>
    <definedName name="sdfg">'[76]ABUT수량-A1'!$T$25</definedName>
    <definedName name="SDFGFGDFGDFGDFG">#REF!</definedName>
    <definedName name="SDFSDFF">#REF!</definedName>
    <definedName name="sdg" hidden="1">#REF!</definedName>
    <definedName name="sdgfhgh">#REF!</definedName>
    <definedName name="SDS">#REF!</definedName>
    <definedName name="sdsd">#REF!</definedName>
    <definedName name="sdsdddd" hidden="1">{#N/A,#N/A,FALSE,"토공2"}</definedName>
    <definedName name="sdsss">#REF!</definedName>
    <definedName name="SEDG">[11]대로근거!#REF!</definedName>
    <definedName name="SEP" hidden="1">{#N/A,#N/A,FALSE,"단가표지"}</definedName>
    <definedName name="SET">#REF!</definedName>
    <definedName name="SEV">#REF!</definedName>
    <definedName name="SFA" hidden="1">{#N/A,#N/A,FALSE,"포장1";#N/A,#N/A,FALSE,"포장1"}</definedName>
    <definedName name="sfdbd">[34]!Macro9</definedName>
    <definedName name="sfggf" hidden="1">{#N/A,#N/A,FALSE,"배수1"}</definedName>
    <definedName name="sfgsfg">#REF!</definedName>
    <definedName name="SFSDFDSF" hidden="1">{#N/A,#N/A,FALSE,"운반시간"}</definedName>
    <definedName name="SG1A">#REF!</definedName>
    <definedName name="SG2A">#REF!</definedName>
    <definedName name="SHEET56">#REF!</definedName>
    <definedName name="SHT">#REF!</definedName>
    <definedName name="sido">#REF!</definedName>
    <definedName name="SIGCK1">[58]설계조건!$I$64</definedName>
    <definedName name="SIGY1">[58]설계조건!$M$64</definedName>
    <definedName name="SIL">[56]데이타!$R$23:$S$32</definedName>
    <definedName name="SK">#REF!</definedName>
    <definedName name="SKE">#REF!</definedName>
    <definedName name="SKEW">#REF!</definedName>
    <definedName name="SL">#REF!</definedName>
    <definedName name="SL1A">#REF!</definedName>
    <definedName name="SL2A">#REF!</definedName>
    <definedName name="SL2B">#REF!</definedName>
    <definedName name="SL3A">#REF!</definedName>
    <definedName name="SL3B">#REF!</definedName>
    <definedName name="SL4A">#REF!</definedName>
    <definedName name="SLABD">#REF!</definedName>
    <definedName name="SLABL">#REF!</definedName>
    <definedName name="SLABP">#REF!</definedName>
    <definedName name="SLABT">#REF!</definedName>
    <definedName name="SLFE">#REF!</definedName>
    <definedName name="SLFO">#REF!</definedName>
    <definedName name="SM10A">#REF!</definedName>
    <definedName name="SM10B">#REF!</definedName>
    <definedName name="SM11A">#REF!</definedName>
    <definedName name="SM11B">#REF!</definedName>
    <definedName name="SM12A">#REF!</definedName>
    <definedName name="SM12B">#REF!</definedName>
    <definedName name="SM1A">#REF!</definedName>
    <definedName name="SM2A">#REF!</definedName>
    <definedName name="SM3A">#REF!</definedName>
    <definedName name="SM3B">#REF!</definedName>
    <definedName name="SM4A">#REF!</definedName>
    <definedName name="SM5A">#REF!</definedName>
    <definedName name="SM5B">#REF!</definedName>
    <definedName name="SM6A">#REF!</definedName>
    <definedName name="SM6B">#REF!</definedName>
    <definedName name="SM7A">#REF!</definedName>
    <definedName name="SM7B">#REF!</definedName>
    <definedName name="SM7C">#REF!</definedName>
    <definedName name="SM8A">#REF!</definedName>
    <definedName name="SM9A">#REF!</definedName>
    <definedName name="SM9B">#REF!</definedName>
    <definedName name="SM9C">#REF!</definedName>
    <definedName name="SO">#N/A</definedName>
    <definedName name="SOIL">#REF!</definedName>
    <definedName name="SPACE">#REF!</definedName>
    <definedName name="sr">#REF!,#REF!</definedName>
    <definedName name="ss">#REF!</definedName>
    <definedName name="ssb">[28]노임단가!$Z$23</definedName>
    <definedName name="SSec2MMax">[13]부재력정리!$I$30</definedName>
    <definedName name="SSec2MMin">[13]부재력정리!$I$31</definedName>
    <definedName name="SSec7MMax">[13]부재력정리!$I$40</definedName>
    <definedName name="SSec7MMin">[13]부재력정리!$I$41</definedName>
    <definedName name="ssh">[28]노임단가!$Z$19</definedName>
    <definedName name="ssm">[28]노임단가!$Z$21</definedName>
    <definedName name="sss" hidden="1">#REF!</definedName>
    <definedName name="SSSS">#REF!</definedName>
    <definedName name="sssss" hidden="1">{#N/A,#N/A,FALSE,"운반시간"}</definedName>
    <definedName name="ST">#REF!</definedName>
    <definedName name="startA">#REF!</definedName>
    <definedName name="stb">[28]노임단가!$Z$17</definedName>
    <definedName name="stEg">#REF!</definedName>
    <definedName name="stEv">#REF!</definedName>
    <definedName name="sth">[28]노임단가!$Z$13</definedName>
    <definedName name="stJh">#REF!</definedName>
    <definedName name="stm">[28]노임단가!$Z$15</definedName>
    <definedName name="stMh">#REF!</definedName>
    <definedName name="stPe">#REF!</definedName>
    <definedName name="stTr">#REF!</definedName>
    <definedName name="SUO_REA">#REF!</definedName>
    <definedName name="SUO_TOE">#REF!</definedName>
    <definedName name="SUR">#REF!</definedName>
    <definedName name="SW">#REF!</definedName>
    <definedName name="SWL">#REF!</definedName>
    <definedName name="SWR">#REF!</definedName>
    <definedName name="SW시험기사">#REF!</definedName>
    <definedName name="SW시험사001" localSheetId="0">#REF!</definedName>
    <definedName name="SW시험사001">[38]노임!#REF!</definedName>
    <definedName name="SW시험사002" localSheetId="0">#REF!</definedName>
    <definedName name="SW시험사002">[38]노임!#REF!</definedName>
    <definedName name="SW시험사011" localSheetId="0">#REF!</definedName>
    <definedName name="SW시험사011">[38]노임!#REF!</definedName>
    <definedName name="SW시험사012">#REF!</definedName>
    <definedName name="SW시험사982" localSheetId="0">#REF!</definedName>
    <definedName name="SW시험사982">[38]노임!#REF!</definedName>
    <definedName name="SW시험사991" localSheetId="0">#REF!</definedName>
    <definedName name="SW시험사991">[38]노임!#REF!</definedName>
    <definedName name="SW시험사992" localSheetId="0">#REF!</definedName>
    <definedName name="SW시험사992">[38]노임!#REF!</definedName>
    <definedName name="sy">#REF!</definedName>
    <definedName name="szvoikhg">#REF!</definedName>
    <definedName name="t">#REF!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S">#REF!</definedName>
    <definedName name="T2S">#REF!</definedName>
    <definedName name="T3S">#REF!</definedName>
    <definedName name="ta">'[89]1.설계조건'!$P$39</definedName>
    <definedName name="Tb">#REF!</definedName>
    <definedName name="Tba">#REF!</definedName>
    <definedName name="Ted">#REF!</definedName>
    <definedName name="Tel">#REF!</definedName>
    <definedName name="TH">[11]대로근거!#REF!</definedName>
    <definedName name="TITLE">#REF!</definedName>
    <definedName name="TITLE_AEAR">[90]우수공!$A$1:$IV$3,[90]우수공!$A$1:$D$65536</definedName>
    <definedName name="titles">#REF!</definedName>
    <definedName name="TJDWO">#REF!</definedName>
    <definedName name="Tl">#REF!</definedName>
    <definedName name="TMO">#REF!</definedName>
    <definedName name="tr" hidden="1">#REF!</definedName>
    <definedName name="Tra">#REF!</definedName>
    <definedName name="Tsa">#REF!</definedName>
    <definedName name="TT">#N/A</definedName>
    <definedName name="TTT">#REF!</definedName>
    <definedName name="TTTTTTD">#REF!</definedName>
    <definedName name="TW">[12]INPUT!$H$15</definedName>
    <definedName name="TWI">#REF!</definedName>
    <definedName name="TWL">#REF!</definedName>
    <definedName name="TWR">#REF!</definedName>
    <definedName name="TYF">#REF!</definedName>
    <definedName name="TYGHTRS">#REF!</definedName>
    <definedName name="TYHFDGFD" hidden="1">{#N/A,#N/A,FALSE,"배수2"}</definedName>
    <definedName name="U" localSheetId="0">#REF!</definedName>
    <definedName name="U">[91]대치판정!#REF!</definedName>
    <definedName name="ubnvjyu">#REF!</definedName>
    <definedName name="UD">#REF!</definedName>
    <definedName name="ul">[14]설계조건!#REF!</definedName>
    <definedName name="um">[14]설계조건!#REF!</definedName>
    <definedName name="UU">#REF!</definedName>
    <definedName name="uw">[14]설계조건!#REF!</definedName>
    <definedName name="U측구">#REF!</definedName>
    <definedName name="U형수로">'[92]집수정(600-700)'!$P$4</definedName>
    <definedName name="V">#REF!</definedName>
    <definedName name="vbdfgg">[34]!Macro7</definedName>
    <definedName name="vbnrea">#REF!</definedName>
    <definedName name="vchtrt">#REF!</definedName>
    <definedName name="VMAX">#N/A</definedName>
    <definedName name="VVH">#REF!</definedName>
    <definedName name="VVV">#REF!</definedName>
    <definedName name="W">#REF!</definedName>
    <definedName name="w_m">#REF!</definedName>
    <definedName name="w_m1">#REF!</definedName>
    <definedName name="w_m2">#REF!</definedName>
    <definedName name="w_m22">#REF!</definedName>
    <definedName name="WA">[31]교각1!#REF!</definedName>
    <definedName name="WALL">[14]설계조건!#REF!</definedName>
    <definedName name="WB">#REF!</definedName>
    <definedName name="WC">#REF!</definedName>
    <definedName name="WD">#REF!</definedName>
    <definedName name="WD_P">#REF!</definedName>
    <definedName name="WD_W">#REF!</definedName>
    <definedName name="wew" hidden="1">#REF!</definedName>
    <definedName name="wewe">[93]공사요율!#REF!</definedName>
    <definedName name="WF">#REF!</definedName>
    <definedName name="WH">#REF!</definedName>
    <definedName name="WING">#REF!</definedName>
    <definedName name="wing_l">#REF!</definedName>
    <definedName name="WINGB">#REF!</definedName>
    <definedName name="WINGD">#REF!</definedName>
    <definedName name="WINGT">#REF!</definedName>
    <definedName name="WIRE">#REF!</definedName>
    <definedName name="wkqcjf">#REF!</definedName>
    <definedName name="WL">[31]교각1!#REF!</definedName>
    <definedName name="wla">[14]설계조건!#REF!</definedName>
    <definedName name="Wm">[14]설계조건!#REF!</definedName>
    <definedName name="wm.조골재1" hidden="1">{#N/A,#N/A,FALSE,"조골재"}</definedName>
    <definedName name="WN">[31]교각1!#REF!</definedName>
    <definedName name="WOOGAK">#REF!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업체별._.견적공사명." hidden="1">{"SJ - 기본 보기",#N/A,FALSE,"공사별 외주견적"}</definedName>
    <definedName name="wrn.운반시간." hidden="1">{#N/A,#N/A,FALSE,"운반시간"}</definedName>
    <definedName name="wrn.이정표." hidden="1">{#N/A,#N/A,FALSE,"이정표"}</definedName>
    <definedName name="wrn.일위대가." hidden="1">{#N/A,#N/A,TRUE,"대가1"}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s">#REF!</definedName>
    <definedName name="WSO">#REF!</definedName>
    <definedName name="Ws삼">#REF!</definedName>
    <definedName name="Ws이">#REF!</definedName>
    <definedName name="Ws일">#REF!</definedName>
    <definedName name="ww" localSheetId="0">[14]설계조건!#REF!</definedName>
    <definedName name="WW">#REF!</definedName>
    <definedName name="www" localSheetId="0">#REF!</definedName>
    <definedName name="www">[94]금액내역서!$D$3:$D$10</definedName>
    <definedName name="wwww">#REF!</definedName>
    <definedName name="x">#REF!</definedName>
    <definedName name="X48호선_1_구조물철거집계표_국도48__List">[7]Sheet1!#REF!</definedName>
    <definedName name="X9701D_일위대가_List">#REF!</definedName>
    <definedName name="XBAL">#REF!</definedName>
    <definedName name="XDFGD">#REF!</definedName>
    <definedName name="XX" localSheetId="0">#N/A</definedName>
    <definedName name="XX">#REF!</definedName>
    <definedName name="xxx">#REF!</definedName>
    <definedName name="xxxhxt">#REF!</definedName>
    <definedName name="XzQ">#REF!</definedName>
    <definedName name="y">#REF!</definedName>
    <definedName name="Y.S.KIM">#REF!,#REF!,#REF!,#REF!,#REF!,#REF!,#REF!,#REF!,#REF!,#REF!,#REF!,#REF!,#REF!,#REF!,#REF!,#REF!,#REF!,#REF!,#REF!</definedName>
    <definedName name="YC">#REF!</definedName>
    <definedName name="YD">#REF!</definedName>
    <definedName name="YHJ">#REF!</definedName>
    <definedName name="YITS">[11]대로근거!#REF!</definedName>
    <definedName name="YJDZZZ">#REF!</definedName>
    <definedName name="YOO">'[19]01'!#REF!</definedName>
    <definedName name="yoo10">#REF!</definedName>
    <definedName name="yoo2">#REF!</definedName>
    <definedName name="yoo3">#REF!</definedName>
    <definedName name="yoo4">#REF!</definedName>
    <definedName name="YOO5">'[19]01'!#REF!</definedName>
    <definedName name="YOO6">'[19]01'!#REF!</definedName>
    <definedName name="YOO7">'[19]01'!#REF!</definedName>
    <definedName name="yoo8">#REF!</definedName>
    <definedName name="YOO9">'[19]01'!#REF!</definedName>
    <definedName name="YOON">'[19]01'!#REF!</definedName>
    <definedName name="YOON2">'[19]01'!#REF!</definedName>
    <definedName name="YOON3">'[19]01'!#REF!</definedName>
    <definedName name="YOON4">'[19]01'!#REF!</definedName>
    <definedName name="YUYUY" hidden="1">{#N/A,#N/A,FALSE,"혼합골재"}</definedName>
    <definedName name="yyuti">#REF!</definedName>
    <definedName name="YYY">#REF!</definedName>
    <definedName name="Z">#REF!</definedName>
    <definedName name="za" hidden="1">#REF!</definedName>
    <definedName name="ZP">#REF!</definedName>
    <definedName name="ZSFDZ">#REF!</definedName>
    <definedName name="ZXCC">[95]부대내역!$1:$4</definedName>
    <definedName name="zxzdSA">#REF!</definedName>
    <definedName name="ZZ999999999999999999">#REF!</definedName>
    <definedName name="ㄱ">#REF!</definedName>
    <definedName name="ㄱ1">#REF!</definedName>
    <definedName name="ㄱ2">#REF!</definedName>
    <definedName name="ㄱㄱ">#REF!</definedName>
    <definedName name="ㄱㄱㄱ">#REF!</definedName>
    <definedName name="ㄱㄳㄱㄱㄱ">[96]내역1!#REF!</definedName>
    <definedName name="ㄱ내역">#REF!</definedName>
    <definedName name="ㄱㄷㅂㄱㅈ" hidden="1">{#N/A,#N/A,FALSE,"2~8번"}</definedName>
    <definedName name="ㄱ단가">#REF!</definedName>
    <definedName name="ㄱ단목">#REF!</definedName>
    <definedName name="ㄱ단산">#REF!</definedName>
    <definedName name="ㄱ오오오">[97]노임!$B$14</definedName>
    <definedName name="ㄱ일목">#REF!</definedName>
    <definedName name="ㄱ일위">#REF!</definedName>
    <definedName name="ㄱㅈㅎ" hidden="1">#REF!</definedName>
    <definedName name="ㄱ중기">#REF!</definedName>
    <definedName name="ㄱ중목">#REF!</definedName>
    <definedName name="가">#REF!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가">[98]!Macro9</definedName>
    <definedName name="가도" hidden="1">#REF!</definedName>
    <definedName name="가로등부표1">[34]!Macro13</definedName>
    <definedName name="가로등부표2">#REF!,#REF!</definedName>
    <definedName name="가로등주">#REF!</definedName>
    <definedName name="가설공사">#REF!</definedName>
    <definedName name="가설공사비">#REF!</definedName>
    <definedName name="가시R4">#REF!</definedName>
    <definedName name="가시R4경">#REF!</definedName>
    <definedName name="가시R4노">#REF!</definedName>
    <definedName name="가시R4재">#REF!</definedName>
    <definedName name="가시나무">'[99]자재단가조사표-수목'!#REF!</definedName>
    <definedName name="가시나무H4.5">#REF!</definedName>
    <definedName name="가시나무R4" localSheetId="0">[100]데이타!$E$2</definedName>
    <definedName name="가시나무R4">[45]데이타!$E$2</definedName>
    <definedName name="가시나무R5" localSheetId="0">[100]데이타!$E$3</definedName>
    <definedName name="가시나무R5">[45]데이타!$E$3</definedName>
    <definedName name="가시나무R6" localSheetId="0">[100]데이타!$E$4</definedName>
    <definedName name="가시나무R6">[45]데이타!$E$4</definedName>
    <definedName name="가시나무R8" localSheetId="0">[100]데이타!$E$5</definedName>
    <definedName name="가시나무R8">[45]데이타!$E$5</definedName>
    <definedName name="가식장">#REF!</definedName>
    <definedName name="가이윤율">#REF!</definedName>
    <definedName name="가이즈까향1204" localSheetId="0">[100]데이타!$E$6</definedName>
    <definedName name="가이즈까향1204">[45]데이타!$E$6</definedName>
    <definedName name="가이즈까향1505" localSheetId="0">[100]데이타!$E$7</definedName>
    <definedName name="가이즈까향1505">[45]데이타!$E$7</definedName>
    <definedName name="가이즈까향2006" localSheetId="0">[100]데이타!$E$8</definedName>
    <definedName name="가이즈까향2006">[45]데이타!$E$8</definedName>
    <definedName name="가이즈까향2008" localSheetId="0">[100]데이타!$E$9</definedName>
    <definedName name="가이즈까향2008">[45]데이타!$E$9</definedName>
    <definedName name="가이즈까향2510" localSheetId="0">[100]데이타!$E$10</definedName>
    <definedName name="가이즈까향2510">[45]데이타!$E$10</definedName>
    <definedName name="가중나무B10" localSheetId="0">[100]데이타!$E$19</definedName>
    <definedName name="가중나무B10">[45]데이타!$E$19</definedName>
    <definedName name="가중나무B4" localSheetId="0">[100]데이타!$E$15</definedName>
    <definedName name="가중나무B4">[45]데이타!$E$15</definedName>
    <definedName name="가중나무B5" localSheetId="0">[100]데이타!$E$16</definedName>
    <definedName name="가중나무B5">[45]데이타!$E$16</definedName>
    <definedName name="가중나무B6" localSheetId="0">[100]데이타!$E$17</definedName>
    <definedName name="가중나무B6">[45]데이타!$E$17</definedName>
    <definedName name="가중나무B8" localSheetId="0">[100]데이타!$E$18</definedName>
    <definedName name="가중나무B8">[45]데이타!$E$18</definedName>
    <definedName name="각재" localSheetId="0">'[101]단가 및 재료비'!$S$171</definedName>
    <definedName name="각재">'[99]자재단가조사표-수목'!$K$20</definedName>
    <definedName name="각종단가">#REF!</definedName>
    <definedName name="간노">[102]내역서!#REF!</definedName>
    <definedName name="간노비">#REF!</definedName>
    <definedName name="간선합계">#REF!</definedName>
    <definedName name="간재비">#REF!</definedName>
    <definedName name="간접">#REF!</definedName>
    <definedName name="간접노무">#REF!</definedName>
    <definedName name="간접노무.">#REF!</definedName>
    <definedName name="간접노무비">#REF!</definedName>
    <definedName name="간접노무비요율">#REF!</definedName>
    <definedName name="간접노무비요율_변경">#REF!</definedName>
    <definedName name="간접노무비율">[103]요율!$F$5</definedName>
    <definedName name="간접재료비">#REF!</definedName>
    <definedName name="간지2">#REF!</definedName>
    <definedName name="간지3">#REF!</definedName>
    <definedName name="감R10" localSheetId="0">[100]데이타!$E$24</definedName>
    <definedName name="감R10">[45]데이타!$E$24</definedName>
    <definedName name="감R12" localSheetId="0">[100]데이타!$E$25</definedName>
    <definedName name="감R12">[45]데이타!$E$25</definedName>
    <definedName name="감R15" localSheetId="0">[100]데이타!$E$26</definedName>
    <definedName name="감R15">[45]데이타!$E$26</definedName>
    <definedName name="감R5" localSheetId="0">[100]데이타!$E$20</definedName>
    <definedName name="감R5">[45]데이타!$E$20</definedName>
    <definedName name="감R6" localSheetId="0">[100]데이타!$E$21</definedName>
    <definedName name="감R6">[45]데이타!$E$21</definedName>
    <definedName name="감R7" localSheetId="0">[100]데이타!$E$22</definedName>
    <definedName name="감R7">[45]데이타!$E$22</definedName>
    <definedName name="감R8" localSheetId="0">[100]데이타!$E$23</definedName>
    <definedName name="감R8">[45]데이타!$E$23</definedName>
    <definedName name="감나무">#REF!</definedName>
    <definedName name="감나무H2.5">#REF!</definedName>
    <definedName name="감나무H3.0">#REF!</definedName>
    <definedName name="감속턱수량">#REF!</definedName>
    <definedName name="갑">#REF!</definedName>
    <definedName name="강감찬">#REF!</definedName>
    <definedName name="강관철근221">'[104]대창(함평)'!$AL$584</definedName>
    <definedName name="개객">[98]!Macro6</definedName>
    <definedName name="개나리">#REF!</definedName>
    <definedName name="개나리12" localSheetId="0">[100]데이타!$E$31</definedName>
    <definedName name="개나리12">[45]데이타!$E$31</definedName>
    <definedName name="개나리3" localSheetId="0">[100]데이타!$E$27</definedName>
    <definedName name="개나리3">[45]데이타!$E$27</definedName>
    <definedName name="개나리5" localSheetId="0">[100]데이타!$E$28</definedName>
    <definedName name="개나리5">[45]데이타!$E$28</definedName>
    <definedName name="개나리7" localSheetId="0">[100]데이타!$E$29</definedName>
    <definedName name="개나리7">[45]데이타!$E$29</definedName>
    <definedName name="개나리9" localSheetId="0">[100]데이타!$E$30</definedName>
    <definedName name="개나리9">[45]데이타!$E$30</definedName>
    <definedName name="개발원가">#REF!</definedName>
    <definedName name="개쉬땅1204" localSheetId="0">[100]데이타!$E$32</definedName>
    <definedName name="개쉬땅1204">[45]데이타!$E$32</definedName>
    <definedName name="개쉬땅1506" localSheetId="0">[100]데이타!$E$33</definedName>
    <definedName name="개쉬땅1506">[45]데이타!$E$33</definedName>
    <definedName name="개요파악">'[105]직접인건비호표(항목60%)'!#REF!</definedName>
    <definedName name="갱부001" localSheetId="0">#REF!</definedName>
    <definedName name="갱부001">[38]노임!#REF!</definedName>
    <definedName name="갱부002" localSheetId="0">#REF!</definedName>
    <definedName name="갱부002">[38]노임!#REF!</definedName>
    <definedName name="갱부011" localSheetId="0">#REF!</definedName>
    <definedName name="갱부011">[38]노임!#REF!</definedName>
    <definedName name="갱부012">#REF!</definedName>
    <definedName name="갱부982" localSheetId="0">#REF!</definedName>
    <definedName name="갱부982">[38]노임!#REF!</definedName>
    <definedName name="갱부991" localSheetId="0">#REF!</definedName>
    <definedName name="갱부991">[38]노임!#REF!</definedName>
    <definedName name="갱부992" localSheetId="0">#REF!</definedName>
    <definedName name="갱부992">[38]노임!#REF!</definedName>
    <definedName name="거더">#REF!</definedName>
    <definedName name="거더임">#REF!</definedName>
    <definedName name="거더임2">#REF!</definedName>
    <definedName name="거리1">#REF!</definedName>
    <definedName name="거리2">#REF!</definedName>
    <definedName name="거리3">#REF!</definedName>
    <definedName name="거리4">#REF!</definedName>
    <definedName name="거리5">#REF!</definedName>
    <definedName name="거푸4재">[106]관급자재대!#REF!</definedName>
    <definedName name="거푸집">[107]설계기준!#REF!</definedName>
    <definedName name="거푸집6">23.81</definedName>
    <definedName name="건설기계운전기사">[102]장비종합부표!#REF!</definedName>
    <definedName name="건설기계운전기사001" localSheetId="0">#REF!</definedName>
    <definedName name="건설기계운전기사001">[38]노임!#REF!</definedName>
    <definedName name="건설기계운전기사002" localSheetId="0">#REF!</definedName>
    <definedName name="건설기계운전기사002">[38]노임!#REF!</definedName>
    <definedName name="건설기계운전기사011" localSheetId="0">#REF!</definedName>
    <definedName name="건설기계운전기사011">[38]노임!#REF!</definedName>
    <definedName name="건설기계운전기사012">#REF!</definedName>
    <definedName name="건설기계운전기사982" localSheetId="0">#REF!</definedName>
    <definedName name="건설기계운전기사982">[38]노임!#REF!</definedName>
    <definedName name="건설기계운전기사991" localSheetId="0">#REF!</definedName>
    <definedName name="건설기계운전기사991">[38]노임!#REF!</definedName>
    <definedName name="건설기계운전기사992" localSheetId="0">#REF!</definedName>
    <definedName name="건설기계운전기사992">[38]노임!#REF!</definedName>
    <definedName name="건설기계운전조수">[102]장비종합부표!#REF!</definedName>
    <definedName name="건설기계운전조수001" localSheetId="0">#REF!</definedName>
    <definedName name="건설기계운전조수001">[38]노임!#REF!</definedName>
    <definedName name="건설기계운전조수002" localSheetId="0">#REF!</definedName>
    <definedName name="건설기계운전조수002">[38]노임!#REF!</definedName>
    <definedName name="건설기계운전조수011" localSheetId="0">#REF!</definedName>
    <definedName name="건설기계운전조수011">[38]노임!#REF!</definedName>
    <definedName name="건설기계운전조수012">#REF!</definedName>
    <definedName name="건설기계운전조수982" localSheetId="0">#REF!</definedName>
    <definedName name="건설기계운전조수982">[38]노임!#REF!</definedName>
    <definedName name="건설기계운전조수991" localSheetId="0">#REF!</definedName>
    <definedName name="건설기계운전조수991">[38]노임!#REF!</definedName>
    <definedName name="건설기계운전조수992" localSheetId="0">#REF!</definedName>
    <definedName name="건설기계운전조수992">[38]노임!#REF!</definedName>
    <definedName name="건설기계조장">[102]장비종합부표!#REF!</definedName>
    <definedName name="건설기계조장001" localSheetId="0">#REF!</definedName>
    <definedName name="건설기계조장001">[38]노임!#REF!</definedName>
    <definedName name="건설기계조장002" localSheetId="0">#REF!</definedName>
    <definedName name="건설기계조장002">[38]노임!#REF!</definedName>
    <definedName name="건설기계조장011" localSheetId="0">#REF!</definedName>
    <definedName name="건설기계조장011">[38]노임!#REF!</definedName>
    <definedName name="건설기계조장012">#REF!</definedName>
    <definedName name="건설기계조장982" localSheetId="0">#REF!</definedName>
    <definedName name="건설기계조장982">[38]노임!#REF!</definedName>
    <definedName name="건설기계조장991" localSheetId="0">#REF!</definedName>
    <definedName name="건설기계조장991">[38]노임!#REF!</definedName>
    <definedName name="건설기계조장992" localSheetId="0">#REF!</definedName>
    <definedName name="건설기계조장992">[38]노임!#REF!</definedName>
    <definedName name="건축목공" localSheetId="0">[108]일위대가!#REF!</definedName>
    <definedName name="건축목공">[109]단위단가!$F$4</definedName>
    <definedName name="건축목공001" localSheetId="0">#REF!</definedName>
    <definedName name="건축목공001">[38]노임!#REF!</definedName>
    <definedName name="건축목공002" localSheetId="0">#REF!</definedName>
    <definedName name="건축목공002">[38]노임!#REF!</definedName>
    <definedName name="건축목공011">#REF!</definedName>
    <definedName name="건축목공012">#REF!</definedName>
    <definedName name="건축목공982" localSheetId="0">#REF!</definedName>
    <definedName name="건축목공982">[38]노임!#REF!</definedName>
    <definedName name="건축목공991" localSheetId="0">#REF!</definedName>
    <definedName name="건축목공991">[38]노임!#REF!</definedName>
    <definedName name="건축목공992" localSheetId="0">#REF!</definedName>
    <definedName name="건축목공992">[38]노임!#REF!</definedName>
    <definedName name="건축물등기수">#REF!</definedName>
    <definedName name="겉표지">#REF!</definedName>
    <definedName name="게게">[98]!Macro7</definedName>
    <definedName name="겨겨">[98]!Macro5</definedName>
    <definedName name="견">#REF!,#REF!</definedName>
    <definedName name="견적">[110]원가계산서!$A$1:$D$22</definedName>
    <definedName name="견적단가">[111]견적단가!$A$3:$K$131</definedName>
    <definedName name="견적대비권">#REF!</definedName>
    <definedName name="견적서">#REF!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적토목">#REF!</definedName>
    <definedName name="견적표지" hidden="1">{#N/A,#N/A,TRUE,"1";#N/A,#N/A,TRUE,"2";#N/A,#N/A,TRUE,"3";#N/A,#N/A,TRUE,"4";#N/A,#N/A,TRUE,"5";#N/A,#N/A,TRUE,"6";#N/A,#N/A,TRUE,"7"}</definedName>
    <definedName name="견출공001" localSheetId="0">#REF!</definedName>
    <definedName name="견출공001">[38]노임!#REF!</definedName>
    <definedName name="견출공002" localSheetId="0">#REF!</definedName>
    <definedName name="견출공002">[38]노임!#REF!</definedName>
    <definedName name="견출공011" localSheetId="0">#REF!</definedName>
    <definedName name="견출공011">[38]노임!#REF!</definedName>
    <definedName name="견출공012">#REF!</definedName>
    <definedName name="견출공982" localSheetId="0">#REF!</definedName>
    <definedName name="견출공982">[38]노임!#REF!</definedName>
    <definedName name="견출공991" localSheetId="0">#REF!</definedName>
    <definedName name="견출공991">[38]노임!#REF!</definedName>
    <definedName name="견출공992" localSheetId="0">#REF!</definedName>
    <definedName name="견출공992">[38]노임!#REF!</definedName>
    <definedName name="결속선">[112]자재단가!$F$29</definedName>
    <definedName name="겹동백1002" localSheetId="0">[100]데이타!$E$145</definedName>
    <definedName name="겹동백1002">[45]데이타!$E$145</definedName>
    <definedName name="겹동백1204" localSheetId="0">[100]데이타!$E$146</definedName>
    <definedName name="겹동백1204">[45]데이타!$E$146</definedName>
    <definedName name="겹동백1506" localSheetId="0">[100]데이타!$E$147</definedName>
    <definedName name="겹동백1506">[45]데이타!$E$147</definedName>
    <definedName name="겹벗R6" localSheetId="0">[100]데이타!$E$34</definedName>
    <definedName name="겹벗R6">[45]데이타!$E$34</definedName>
    <definedName name="겹벗R8" localSheetId="0">[100]데이타!$E$35</definedName>
    <definedName name="겹벗R8">[45]데이타!$E$35</definedName>
    <definedName name="겹철쭉0304" localSheetId="0">[100]데이타!$E$36</definedName>
    <definedName name="겹철쭉0304">[45]데이타!$E$36</definedName>
    <definedName name="겹철쭉0506" localSheetId="0">[100]데이타!$E$37</definedName>
    <definedName name="겹철쭉0506">[45]데이타!$E$37</definedName>
    <definedName name="겹철쭉0608" localSheetId="0">[100]데이타!$E$38</definedName>
    <definedName name="겹철쭉0608">[45]데이타!$E$38</definedName>
    <definedName name="겹철쭉0810" localSheetId="0">[100]데이타!$E$39</definedName>
    <definedName name="겹철쭉0810">[45]데이타!$E$39</definedName>
    <definedName name="겹철쭉0812" localSheetId="0">[100]데이타!$E$40</definedName>
    <definedName name="겹철쭉0812">[45]데이타!$E$40</definedName>
    <definedName name="경">#REF!</definedName>
    <definedName name="경관석">#REF!</definedName>
    <definedName name="경기노임">#REF!</definedName>
    <definedName name="경단가">#REF!</definedName>
    <definedName name="경비" localSheetId="0">[113]지구단위계획!$T$16</definedName>
    <definedName name="경비">#REF!</definedName>
    <definedName name="경비계">[114]총괄서!#REF!</definedName>
    <definedName name="경비금액">#REF!</definedName>
    <definedName name="경비단가">#REF!</definedName>
    <definedName name="경비요율">[114]총괄서!#REF!</definedName>
    <definedName name="경비율">[103]요율!$F$6</definedName>
    <definedName name="경사1">#REF!</definedName>
    <definedName name="경사2">#REF!</definedName>
    <definedName name="경사3">#REF!</definedName>
    <definedName name="경사4">#REF!</definedName>
    <definedName name="경사5">#REF!</definedName>
    <definedName name="경유" localSheetId="0">[115]기초단가!$B$32</definedName>
    <definedName name="경유">'[99]자재단가조사표-수목'!$K$3</definedName>
    <definedName name="계">#REF!</definedName>
    <definedName name="계_①___⑦">#REF!</definedName>
    <definedName name="계1">#REF!</definedName>
    <definedName name="계18">#REF!</definedName>
    <definedName name="계2">#REF!</definedName>
    <definedName name="계3">#REF!</definedName>
    <definedName name="계4">#REF!</definedName>
    <definedName name="계령공">'[116]2003상반기노임기준'!#REF!</definedName>
    <definedName name="계산">#REF!</definedName>
    <definedName name="계산조건">#REF!,#REF!</definedName>
    <definedName name="계산조건1">[34]!Macro6</definedName>
    <definedName name="계수B5" localSheetId="0">[100]데이타!$E$41</definedName>
    <definedName name="계수B5">[45]데이타!$E$41</definedName>
    <definedName name="계수B6" localSheetId="0">[100]데이타!$E$42</definedName>
    <definedName name="계수B6">[45]데이타!$E$42</definedName>
    <definedName name="계수B8" localSheetId="0">[100]데이타!$E$43</definedName>
    <definedName name="계수B8">[45]데이타!$E$43</definedName>
    <definedName name="계약공기">#REF!</definedName>
    <definedName name="계약보증금납부서">#REF!</definedName>
    <definedName name="계약서">#REF!</definedName>
    <definedName name="계장">#REF!</definedName>
    <definedName name="계장공">[109]단위단가!$F$5</definedName>
    <definedName name="계장공001" localSheetId="0">#REF!</definedName>
    <definedName name="계장공001">[38]노임!#REF!</definedName>
    <definedName name="계장공002" localSheetId="0">#REF!</definedName>
    <definedName name="계장공002">[38]노임!#REF!</definedName>
    <definedName name="계장공011" localSheetId="0">#REF!</definedName>
    <definedName name="계장공011">[38]노임!#REF!</definedName>
    <definedName name="계장공012">#REF!</definedName>
    <definedName name="계장공982" localSheetId="0">#REF!</definedName>
    <definedName name="계장공982">[38]노임!#REF!</definedName>
    <definedName name="계장공991" localSheetId="0">#REF!</definedName>
    <definedName name="계장공991">[38]노임!#REF!</definedName>
    <definedName name="계장공992" localSheetId="0">#REF!</definedName>
    <definedName name="계장공992">[38]노임!#REF!</definedName>
    <definedName name="계획고1">#REF!</definedName>
    <definedName name="고">#REF!</definedName>
    <definedName name="고광3" localSheetId="0">[100]데이타!$E$44</definedName>
    <definedName name="고광3">[45]데이타!$E$44</definedName>
    <definedName name="고광5" localSheetId="0">[100]데이타!$E$45</definedName>
    <definedName name="고광5">[45]데이타!$E$45</definedName>
    <definedName name="고급">[117]상세!$G$24</definedName>
    <definedName name="고급기능">#REF!</definedName>
    <definedName name="고급기능사">[108]일위대가!#REF!</definedName>
    <definedName name="고급기술자">#REF!</definedName>
    <definedName name="고급단가">#REF!</definedName>
    <definedName name="고급도화">#REF!</definedName>
    <definedName name="고급선원001" localSheetId="0">#REF!</definedName>
    <definedName name="고급선원001">[38]노임!#REF!</definedName>
    <definedName name="고급선원002" localSheetId="0">#REF!</definedName>
    <definedName name="고급선원002">[38]노임!#REF!</definedName>
    <definedName name="고급선원011" localSheetId="0">#REF!</definedName>
    <definedName name="고급선원011">[38]노임!#REF!</definedName>
    <definedName name="고급선원012">#REF!</definedName>
    <definedName name="고급선원982" localSheetId="0">#REF!</definedName>
    <definedName name="고급선원982">[38]노임!#REF!</definedName>
    <definedName name="고급선원991" localSheetId="0">#REF!</definedName>
    <definedName name="고급선원991">[38]노임!#REF!</definedName>
    <definedName name="고급선원992" localSheetId="0">#REF!</definedName>
    <definedName name="고급선원992">[38]노임!#REF!</definedName>
    <definedName name="고급엔지니어링">#REF!</definedName>
    <definedName name="고급여비">#REF!</definedName>
    <definedName name="고급원자력비파괴시험공001" localSheetId="0">#REF!</definedName>
    <definedName name="고급원자력비파괴시험공001">[38]노임!#REF!</definedName>
    <definedName name="고급원자력비파괴시험공002" localSheetId="0">#REF!</definedName>
    <definedName name="고급원자력비파괴시험공002">[38]노임!#REF!</definedName>
    <definedName name="고급원자력비파괴시험공011" localSheetId="0">#REF!</definedName>
    <definedName name="고급원자력비파괴시험공011">[38]노임!#REF!</definedName>
    <definedName name="고급원자력비파괴시험공012">#REF!</definedName>
    <definedName name="고급원자력비파괴시험공982" localSheetId="0">#REF!</definedName>
    <definedName name="고급원자력비파괴시험공982">[38]노임!#REF!</definedName>
    <definedName name="고급원자력비파괴시험공991" localSheetId="0">#REF!</definedName>
    <definedName name="고급원자력비파괴시험공991">[38]노임!#REF!</definedName>
    <definedName name="고급원자력비파괴시험공992" localSheetId="0">#REF!</definedName>
    <definedName name="고급원자력비파괴시험공992">[38]노임!#REF!</definedName>
    <definedName name="고급전체">#REF!</definedName>
    <definedName name="고급조경">#REF!</definedName>
    <definedName name="고급지도제작">#REF!</definedName>
    <definedName name="고급측량">#REF!</definedName>
    <definedName name="고급항공사진">#REF!</definedName>
    <definedName name="고기">#REF!</definedName>
    <definedName name="고능">#REF!</definedName>
    <definedName name="고승히">[118]관접합및부설!#REF!</definedName>
    <definedName name="고압복구">[119]일위대가!#REF!</definedName>
    <definedName name="고압블럭수량">#REF!</definedName>
    <definedName name="고압케이블전공001" localSheetId="0">#REF!</definedName>
    <definedName name="고압케이블전공001">[38]노임!#REF!</definedName>
    <definedName name="고압케이블전공002" localSheetId="0">#REF!</definedName>
    <definedName name="고압케이블전공002">[38]노임!#REF!</definedName>
    <definedName name="고압케이블전공011" localSheetId="0">#REF!</definedName>
    <definedName name="고압케이블전공011">[38]노임!#REF!</definedName>
    <definedName name="고압케이블전공012">#REF!</definedName>
    <definedName name="고압케이블전공982" localSheetId="0">#REF!</definedName>
    <definedName name="고압케이블전공982">[38]노임!#REF!</definedName>
    <definedName name="고압케이블전공991" localSheetId="0">#REF!</definedName>
    <definedName name="고압케이블전공991">[38]노임!#REF!</definedName>
    <definedName name="고압케이블전공992" localSheetId="0">#REF!</definedName>
    <definedName name="고압케이블전공992">[38]노임!#REF!</definedName>
    <definedName name="고영서">#REF!</definedName>
    <definedName name="고용">#REF!</definedName>
    <definedName name="고용.">#REF!</definedName>
    <definedName name="고용보">#REF!</definedName>
    <definedName name="고용보험료">#REF!</definedName>
    <definedName name="고용보험료_산식">[120]총괄내역서!#REF!</definedName>
    <definedName name="고용보험료요율">#REF!</definedName>
    <definedName name="고용보험료요율_변경">#REF!</definedName>
    <definedName name="고용보험료율">[103]요율!#REF!</definedName>
    <definedName name="고재">#REF!</definedName>
    <definedName name="고정차고부속동신설수량">'[3]30집계표'!$A$4:$O$134</definedName>
    <definedName name="고케">#REF!</definedName>
    <definedName name="고ㅗㄱ">[98]!Macro8</definedName>
    <definedName name="곡선부">'[121]계산서(곡선부)'!$A$1:$M$24</definedName>
    <definedName name="골재.시멘트집꼐" hidden="1">#REF!</definedName>
    <definedName name="골재1">#REF!</definedName>
    <definedName name="골재사용료">[120]총괄내역서!#REF!</definedName>
    <definedName name="골조">#REF!</definedName>
    <definedName name="곰솔2508" localSheetId="0">[100]데이타!$E$46</definedName>
    <definedName name="곰솔2508">[122]데이타!$E$46</definedName>
    <definedName name="곰솔3010" localSheetId="0">[100]데이타!$E$47</definedName>
    <definedName name="곰솔3010">[45]데이타!$E$47</definedName>
    <definedName name="곰솔H3.0xW1.0">#REF!</definedName>
    <definedName name="곰솔H3.0xW1.2xR10">#REF!</definedName>
    <definedName name="곰솔H3.5xW1.5xR12">#REF!</definedName>
    <definedName name="곰솔R10" localSheetId="0">[100]데이타!$E$48</definedName>
    <definedName name="곰솔R10">[45]데이타!$E$48</definedName>
    <definedName name="곰솔R12" localSheetId="0">[100]데이타!$E$49</definedName>
    <definedName name="곰솔R12">[45]데이타!$E$49</definedName>
    <definedName name="곰솔R15" localSheetId="0">[100]데이타!$E$50</definedName>
    <definedName name="곰솔R15">[45]데이타!$E$50</definedName>
    <definedName name="곱" localSheetId="0">[72]DATE!$I$24:$I$85</definedName>
    <definedName name="곱">[73]DATE!$I$24:$I$85</definedName>
    <definedName name="곱곱">[123]DATE!$I$24:$I$85</definedName>
    <definedName name="공">#REF!</definedName>
    <definedName name="공_____종">[49]일위대가!#REF!</definedName>
    <definedName name="공고공람비">[105]직접경비호표!#REF!</definedName>
    <definedName name="공고공람비.">[124]직접경비!#REF!</definedName>
    <definedName name="공공시설">#REF!</definedName>
    <definedName name="공구손료">#REF!</definedName>
    <definedName name="공급가액">#REF!</definedName>
    <definedName name="공기">#REF!</definedName>
    <definedName name="공기1" hidden="1">[125]설계내역서!#REF!</definedName>
    <definedName name="공단">#REF!</definedName>
    <definedName name="공동구공">#REF!</definedName>
    <definedName name="공동구공집계표">#REF!</definedName>
    <definedName name="공명">[126]도급예산내역서봉투!$C$5</definedName>
    <definedName name="공문">#REF!</definedName>
    <definedName name="공보">#REF!</definedName>
    <definedName name="공비">#REF!</definedName>
    <definedName name="공사">#REF!</definedName>
    <definedName name="공사감독자">#REF!</definedName>
    <definedName name="공사개요">#REF!</definedName>
    <definedName name="공사기간">#REF!</definedName>
    <definedName name="공사명" localSheetId="0">[127]설계예산서!#REF!</definedName>
    <definedName name="공사명">#REF!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사비집">#REF!</definedName>
    <definedName name="공사원가">#REF!</definedName>
    <definedName name="공사원가계산서경비소계">[126]공사원가계산서!$C$22</definedName>
    <definedName name="공사원가계산서노무비">[126]공사원가계산서!$C$9</definedName>
    <definedName name="공사원가계산서재료비">[126]공사원가계산서!$C$6</definedName>
    <definedName name="공사원가명세서">#REF!</definedName>
    <definedName name="공사원가명세서분석표1" localSheetId="0">[128]경산!#REF!</definedName>
    <definedName name="공사원가명세서분석표1">[129]경산!#REF!</definedName>
    <definedName name="공압축3.5간재">'[130]기계경비(시간당)'!$H$248</definedName>
    <definedName name="공압축3.5노무">'[130]기계경비(시간당)'!$H$244</definedName>
    <definedName name="공압축3.5노무야간">'[130]기계경비(시간당)'!$H$245</definedName>
    <definedName name="공압축3.5손료">'[130]기계경비(시간당)'!$H$243</definedName>
    <definedName name="공압축7.1간재">'[130]기계경비(시간당)'!$H$256</definedName>
    <definedName name="공압축7.1노무">'[130]기계경비(시간당)'!$H$252</definedName>
    <definedName name="공압축7.1노무야간">'[130]기계경비(시간당)'!$H$253</definedName>
    <definedName name="공압축7.1손료">'[130]기계경비(시간당)'!$H$251</definedName>
    <definedName name="공작조직">[131]범례표!#REF!</definedName>
    <definedName name="공전">#REF!</definedName>
    <definedName name="공정">#REF!</definedName>
    <definedName name="공정표">#REF!</definedName>
    <definedName name="공제">#REF!</definedName>
    <definedName name="공종">'[132]효성CB 1P기초'!#REF!</definedName>
    <definedName name="공종1">#REF!</definedName>
    <definedName name="공종대가">[133]내역서01!$A$6:$N$600</definedName>
    <definedName name="공통일위">#REF!</definedName>
    <definedName name="과업명">'[64]5지구단위'!#REF!</definedName>
    <definedName name="관갉">#REF!,#REF!,#REF!</definedName>
    <definedName name="관급">#REF!,#REF!,#REF!</definedName>
    <definedName name="관급1">#REF!,#REF!,#REF!</definedName>
    <definedName name="관급1310">#REF!</definedName>
    <definedName name="관급1315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자재" localSheetId="0">#REF!,#REF!,#REF!</definedName>
    <definedName name="관급자재">#REF!</definedName>
    <definedName name="관급자재내역서">#REF!,#REF!,#REF!</definedName>
    <definedName name="관급자재비">#REF!</definedName>
    <definedName name="관로터파기">[134]!돌아가기</definedName>
    <definedName name="관목">#REF!</definedName>
    <definedName name="관목계">#REF!</definedName>
    <definedName name="관악IC교">[135]Sheet1!#REF!</definedName>
    <definedName name="관총자재">#REF!</definedName>
    <definedName name="광나무1003" localSheetId="0">[100]데이타!$E$51</definedName>
    <definedName name="광나무1003">[45]데이타!$E$51</definedName>
    <definedName name="광나무1203" localSheetId="0">[100]데이타!$E$52</definedName>
    <definedName name="광나무1203">[45]데이타!$E$52</definedName>
    <definedName name="광나무1506" localSheetId="0">[100]데이타!$E$53</definedName>
    <definedName name="광나무1506">[45]데이타!$E$53</definedName>
    <definedName name="광나무H1.0">#REF!</definedName>
    <definedName name="광나무H1.0경">#REF!</definedName>
    <definedName name="광나무H1.0노">#REF!</definedName>
    <definedName name="광나무H1.0재">#REF!</definedName>
    <definedName name="광명">#REF!</definedName>
    <definedName name="광주산사태">#REF!</definedName>
    <definedName name="광케이블설치사001" localSheetId="0">#REF!</definedName>
    <definedName name="광케이블설치사001">[38]노임!#REF!</definedName>
    <definedName name="광케이블설치사002" localSheetId="0">#REF!</definedName>
    <definedName name="광케이블설치사002">[38]노임!#REF!</definedName>
    <definedName name="광케이블설치사011" localSheetId="0">#REF!</definedName>
    <definedName name="광케이블설치사011">[38]노임!#REF!</definedName>
    <definedName name="광케이블설치사012">#REF!</definedName>
    <definedName name="광케이블설치사982" localSheetId="0">#REF!</definedName>
    <definedName name="광케이블설치사982">[38]노임!#REF!</definedName>
    <definedName name="광케이블설치사991" localSheetId="0">#REF!</definedName>
    <definedName name="광케이블설치사991">[38]노임!#REF!</definedName>
    <definedName name="광케이블설치사992" localSheetId="0">#REF!</definedName>
    <definedName name="광케이블설치사992">[38]노임!#REF!</definedName>
    <definedName name="광통신설치사001" localSheetId="0">#REF!</definedName>
    <definedName name="광통신설치사001">[38]노임!#REF!</definedName>
    <definedName name="광통신설치사002" localSheetId="0">#REF!</definedName>
    <definedName name="광통신설치사002">[38]노임!#REF!</definedName>
    <definedName name="광통신설치사011" localSheetId="0">#REF!</definedName>
    <definedName name="광통신설치사011">[38]노임!#REF!</definedName>
    <definedName name="광통신설치사012">#REF!</definedName>
    <definedName name="광통신설치사982" localSheetId="0">#REF!</definedName>
    <definedName name="광통신설치사982">[38]노임!#REF!</definedName>
    <definedName name="광통신설치사991" localSheetId="0">#REF!</definedName>
    <definedName name="광통신설치사991">[38]노임!#REF!</definedName>
    <definedName name="광통신설치사992" localSheetId="0">#REF!</definedName>
    <definedName name="광통신설치사992">[38]노임!#REF!</definedName>
    <definedName name="광편백0405" localSheetId="0">[100]데이타!$E$153</definedName>
    <definedName name="광편백0405">[45]데이타!$E$153</definedName>
    <definedName name="광편백0507" localSheetId="0">[100]데이타!$E$154</definedName>
    <definedName name="광편백0507">[45]데이타!$E$154</definedName>
    <definedName name="광편백0509" localSheetId="0">[100]데이타!$E$155</definedName>
    <definedName name="광편백0509">[45]데이타!$E$155</definedName>
    <definedName name="교1">#REF!</definedName>
    <definedName name="교각">#REF!</definedName>
    <definedName name="교각토공">#REF!</definedName>
    <definedName name="교각토공1">#REF!</definedName>
    <definedName name="교대2">[1]Sheet1!#REF!</definedName>
    <definedName name="교대21">'[1]Sheet1 (2)'!#REF!</definedName>
    <definedName name="교대22">#REF!</definedName>
    <definedName name="교대펄근집계" hidden="1">{#N/A,#N/A,FALSE,"배수1"}</definedName>
    <definedName name="교량계">#REF!</definedName>
    <definedName name="교목계">#REF!</definedName>
    <definedName name="교외지">[136]산출근거!#REF!</definedName>
    <definedName name="교육">[137]직접인건비!#REF!</definedName>
    <definedName name="교육.">[124]직접인건비!#REF!</definedName>
    <definedName name="교통">'[105]직접인건비호표(항목60%)'!#REF!</definedName>
    <definedName name="교통.">[124]직접인건비!#REF!</definedName>
    <definedName name="교폭">#REF!</definedName>
    <definedName name="구">#REF!</definedName>
    <definedName name="구구">#REF!</definedName>
    <definedName name="구랑2교">#REF!</definedName>
    <definedName name="구랑교">#REF!</definedName>
    <definedName name="구배1">#REF!</definedName>
    <definedName name="구상나무1505" localSheetId="0">[100]데이타!$E$69</definedName>
    <definedName name="구상나무1505">[45]데이타!$E$69</definedName>
    <definedName name="구상나무2008" localSheetId="0">[100]데이타!$E$70</definedName>
    <definedName name="구상나무2008">[45]데이타!$E$70</definedName>
    <definedName name="구상나무2510" localSheetId="0">[100]데이타!$E$71</definedName>
    <definedName name="구상나무2510">[45]데이타!$E$71</definedName>
    <definedName name="구상나무3012" localSheetId="0">[100]데이타!$E$72</definedName>
    <definedName name="구상나무3012">[45]데이타!$E$72</definedName>
    <definedName name="구실R12경">#REF!</definedName>
    <definedName name="구실R12노">#REF!</definedName>
    <definedName name="구실R12재">#REF!</definedName>
    <definedName name="구실잣밤R12">'[99]자재단가조사표-수목'!$K$27</definedName>
    <definedName name="구실잣밤R8">#REF!</definedName>
    <definedName name="구실잣밤R8경">#REF!</definedName>
    <definedName name="구실잣밤R8노">#REF!</definedName>
    <definedName name="구실잣밤R8재">#REF!</definedName>
    <definedName name="구실잣밤나무">'[99]자재단가조사표-수목'!#REF!</definedName>
    <definedName name="구조물">#REF!</definedName>
    <definedName name="구조물집계">[138]터파기및재료!#REF!</definedName>
    <definedName name="구조작업량">#REF!</definedName>
    <definedName name="구조지형계수">#REF!</definedName>
    <definedName name="구조화일수">#REF!</definedName>
    <definedName name="구체콘">#REF!</definedName>
    <definedName name="굵기">[134]!굵기</definedName>
    <definedName name="권">[139]DATE!$I$24:$I$85</definedName>
    <definedName name="권권">[140]DATE!$I$24:$I$85</definedName>
    <definedName name="궤도공001" localSheetId="0">#REF!</definedName>
    <definedName name="궤도공001">[38]노임!#REF!</definedName>
    <definedName name="궤도공002" localSheetId="0">#REF!</definedName>
    <definedName name="궤도공002">[38]노임!#REF!</definedName>
    <definedName name="궤도공011" localSheetId="0">#REF!</definedName>
    <definedName name="궤도공011">[38]노임!#REF!</definedName>
    <definedName name="궤도공012">#REF!</definedName>
    <definedName name="궤도공982" localSheetId="0">#REF!</definedName>
    <definedName name="궤도공982">[38]노임!#REF!</definedName>
    <definedName name="궤도공991" localSheetId="0">#REF!</definedName>
    <definedName name="궤도공991">[38]노임!#REF!</definedName>
    <definedName name="궤도공992" localSheetId="0">#REF!</definedName>
    <definedName name="궤도공992">[38]노임!#REF!</definedName>
    <definedName name="규격" localSheetId="0">[72]DATE!$C$24:$C$85</definedName>
    <definedName name="규격">#REF!</definedName>
    <definedName name="규모계수">#REF!</definedName>
    <definedName name="규모보정계수">#REF!</definedName>
    <definedName name="그레이더속도">#REF!</definedName>
    <definedName name="그레이더효율">#REF!</definedName>
    <definedName name="그리스">[115]기초단가!$B$35</definedName>
    <definedName name="근로자계수">#REF!</definedName>
    <definedName name="금마타리">#REF!</definedName>
    <definedName name="금송1006" localSheetId="0">[100]데이타!$E$73</definedName>
    <definedName name="금송1006">[45]데이타!$E$73</definedName>
    <definedName name="금송1208" localSheetId="0">[100]데이타!$E$74</definedName>
    <definedName name="금송1208">[45]데이타!$E$74</definedName>
    <definedName name="금송1510" localSheetId="0">[100]데이타!$E$75</definedName>
    <definedName name="금송1510">[45]데이타!$E$75</definedName>
    <definedName name="금액">#REF!</definedName>
    <definedName name="기" localSheetId="0">#REF!</definedName>
    <definedName name="기">#N/A</definedName>
    <definedName name="기1">#REF!</definedName>
    <definedName name="기2">#REF!</definedName>
    <definedName name="기3">#REF!</definedName>
    <definedName name="기간">#REF!</definedName>
    <definedName name="기계3" localSheetId="27">BlankMacro1</definedName>
    <definedName name="기계3">BlankMacro1</definedName>
    <definedName name="기계겨비일위대가">#REF!</definedName>
    <definedName name="기계경비">#REF!</definedName>
    <definedName name="기계경비1">#REF!</definedName>
    <definedName name="기계경비2">#REF!</definedName>
    <definedName name="기계경비3">#REF!</definedName>
    <definedName name="기계공001" localSheetId="0">#REF!</definedName>
    <definedName name="기계공001">[38]노임!#REF!</definedName>
    <definedName name="기계공002" localSheetId="0">#REF!</definedName>
    <definedName name="기계공002">[38]노임!#REF!</definedName>
    <definedName name="기계공011" localSheetId="0">#REF!</definedName>
    <definedName name="기계공011">[38]노임!#REF!</definedName>
    <definedName name="기계공012">#REF!</definedName>
    <definedName name="기계공982" localSheetId="0">#REF!</definedName>
    <definedName name="기계공982">[38]노임!#REF!</definedName>
    <definedName name="기계공991" localSheetId="0">#REF!</definedName>
    <definedName name="기계공991">[38]노임!#REF!</definedName>
    <definedName name="기계공992" localSheetId="0">#REF!</definedName>
    <definedName name="기계공992">[38]노임!#REF!</definedName>
    <definedName name="기계설치공">[109]단위단가!$F$6</definedName>
    <definedName name="기계설치공001" localSheetId="0">#REF!</definedName>
    <definedName name="기계설치공001">[38]노임!#REF!</definedName>
    <definedName name="기계설치공002" localSheetId="0">#REF!</definedName>
    <definedName name="기계설치공002">[38]노임!#REF!</definedName>
    <definedName name="기계설치공011" localSheetId="0">#REF!</definedName>
    <definedName name="기계설치공011">[38]노임!#REF!</definedName>
    <definedName name="기계설치공012">#REF!</definedName>
    <definedName name="기계설치공982" localSheetId="0">#REF!</definedName>
    <definedName name="기계설치공982">[38]노임!#REF!</definedName>
    <definedName name="기계설치공991" localSheetId="0">#REF!</definedName>
    <definedName name="기계설치공991">[38]노임!#REF!</definedName>
    <definedName name="기계설치공992" localSheetId="0">#REF!</definedName>
    <definedName name="기계설치공992">[38]노임!#REF!</definedName>
    <definedName name="기계운전사">[109]단위단가!$F$7</definedName>
    <definedName name="기기">[141]!Macro10</definedName>
    <definedName name="기기신설">#REF!</definedName>
    <definedName name="기기철거">#REF!</definedName>
    <definedName name="기능수">#REF!</definedName>
    <definedName name="기름">#REF!</definedName>
    <definedName name="기상">'[105]직접인건비호표(항목60%)'!#REF!</definedName>
    <definedName name="기상.">[124]직접인건비!#REF!</definedName>
    <definedName name="기성품" localSheetId="27">BlankMacro1</definedName>
    <definedName name="기성품">BlankMacro1</definedName>
    <definedName name="기성품2" localSheetId="27">BlankMacro1</definedName>
    <definedName name="기성품2">BlankMacro1</definedName>
    <definedName name="기술등급">[142]환경인력!$B$7:$E$7</definedName>
    <definedName name="기술료">#REF!</definedName>
    <definedName name="기술사">#REF!</definedName>
    <definedName name="기술업무">'[105]직접인건비호표(항목60%)'!#REF!</definedName>
    <definedName name="기술자_직접노무비">#REF!</definedName>
    <definedName name="기와공">'[116]2003상반기노임기준'!#REF!</definedName>
    <definedName name="기종계수">#REF!</definedName>
    <definedName name="기준규모">#REF!</definedName>
    <definedName name="기준면적">[143]DATA!$B$2:$B$7</definedName>
    <definedName name="기준품보정">[107]설계기준!#REF!</definedName>
    <definedName name="기초" localSheetId="0">'[144]9509'!$A$3:$Y$665</definedName>
    <definedName name="기초">[145]소일위대가코드표!$A$1:$D$212</definedName>
    <definedName name="기초구하기">#REF!</definedName>
    <definedName name="기초길이">#REF!</definedName>
    <definedName name="기초단가">[146]기초일위!$G$1:$M$65536</definedName>
    <definedName name="기초단가1">[146]기초일위!$B$1:$G$65536</definedName>
    <definedName name="기초인건비">#REF!</definedName>
    <definedName name="기초콘">#REF!</definedName>
    <definedName name="기초폭300">[11]대로근거!#REF!</definedName>
    <definedName name="기초폭350">[11]대로근거!#REF!</definedName>
    <definedName name="기층t">[147]접속도로1!$AN$1</definedName>
    <definedName name="기층포설">[118]단가!$C$83</definedName>
    <definedName name="기타">'[105]직접인건비호표(항목60%)'!#REF!</definedName>
    <definedName name="기타경">#REF!</definedName>
    <definedName name="기타경비">#REF!</definedName>
    <definedName name="기타경비건축">#REF!</definedName>
    <definedName name="기타경비요율">#REF!</definedName>
    <definedName name="기타경비요율_변경">#REF!</definedName>
    <definedName name="기타경비조경">#REF!</definedName>
    <definedName name="기타경비토목">#REF!</definedName>
    <definedName name="길1">#REF!</definedName>
    <definedName name="길10">#REF!</definedName>
    <definedName name="길11">#REF!</definedName>
    <definedName name="길12">#REF!</definedName>
    <definedName name="길13">#REF!</definedName>
    <definedName name="길14">#REF!</definedName>
    <definedName name="길15">#REF!</definedName>
    <definedName name="길16">#REF!</definedName>
    <definedName name="길2">#REF!</definedName>
    <definedName name="길3">#REF!</definedName>
    <definedName name="길4">#REF!</definedName>
    <definedName name="길5">#REF!</definedName>
    <definedName name="길6">#REF!</definedName>
    <definedName name="길7">#REF!</definedName>
    <definedName name="길8">#REF!</definedName>
    <definedName name="길9">#REF!</definedName>
    <definedName name="길이1">#REF!</definedName>
    <definedName name="길이2">#REF!</definedName>
    <definedName name="길이3">#REF!</definedName>
    <definedName name="길이4">#REF!</definedName>
    <definedName name="김">'[148]9811'!$A$3:$AD$1530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유신">#REF!</definedName>
    <definedName name="김종현">[7]Sheet1!$G$48</definedName>
    <definedName name="김학민">[149]현장관리비!$F$12:$H$127,[149]현장관리비!$J$12:$L$127</definedName>
    <definedName name="깊이">#REF!</definedName>
    <definedName name="깨기">#REF!</definedName>
    <definedName name="깨기수량">#REF!</definedName>
    <definedName name="깨기총괄.">#REF!</definedName>
    <definedName name="꽃복숭아R3" localSheetId="0">[100]데이타!$E$58</definedName>
    <definedName name="꽃복숭아R3">[45]데이타!$E$58</definedName>
    <definedName name="꽃복숭아R4" localSheetId="0">[100]데이타!$E$59</definedName>
    <definedName name="꽃복숭아R4">[45]데이타!$E$59</definedName>
    <definedName name="꽃복숭아R5" localSheetId="0">[100]데이타!$E$60</definedName>
    <definedName name="꽃복숭아R5">[45]데이타!$E$60</definedName>
    <definedName name="꽃사과R10" localSheetId="0">[100]데이타!$E$64</definedName>
    <definedName name="꽃사과R10">[45]데이타!$E$64</definedName>
    <definedName name="꽃사과R4" localSheetId="0">[100]데이타!$E$61</definedName>
    <definedName name="꽃사과R4">[45]데이타!$E$61</definedName>
    <definedName name="꽃사과R6" localSheetId="0">[100]데이타!$E$62</definedName>
    <definedName name="꽃사과R6">[45]데이타!$E$62</definedName>
    <definedName name="꽃사과R8" localSheetId="0">[100]데이타!$E$63</definedName>
    <definedName name="꽃사과R8">[45]데이타!$E$63</definedName>
    <definedName name="꽃아그배R10" localSheetId="0">[100]데이타!$E$68</definedName>
    <definedName name="꽃아그배R10">[45]데이타!$E$68</definedName>
    <definedName name="꽃아그배R4" localSheetId="0">[100]데이타!$E$65</definedName>
    <definedName name="꽃아그배R4">[45]데이타!$E$65</definedName>
    <definedName name="꽃아그배R6" localSheetId="0">[100]데이타!$E$66</definedName>
    <definedName name="꽃아그배R6">[45]데이타!$E$66</definedName>
    <definedName name="꽃아그배R8" localSheetId="0">[100]데이타!$E$67</definedName>
    <definedName name="꽃아그배R8">[45]데이타!$E$67</definedName>
    <definedName name="꽃창포">#REF!</definedName>
    <definedName name="꽃향유">#REF!</definedName>
    <definedName name="꽝꽝0304" localSheetId="0">[100]데이타!$E$54</definedName>
    <definedName name="꽝꽝0304">[45]데이타!$E$54</definedName>
    <definedName name="꽝꽝0406" localSheetId="0">[100]데이타!$E$55</definedName>
    <definedName name="꽝꽝0406">[45]데이타!$E$55</definedName>
    <definedName name="꽝꽝0508" localSheetId="0">[100]데이타!$E$56</definedName>
    <definedName name="꽝꽝0508">[45]데이타!$E$56</definedName>
    <definedName name="꽝꽝0610" localSheetId="0">[100]데이타!$E$57</definedName>
    <definedName name="꽝꽝0610">[45]데이타!$E$57</definedName>
    <definedName name="꽝꽝H0.3">#REF!</definedName>
    <definedName name="꽝꽝H0.3경">#REF!</definedName>
    <definedName name="꽝꽝H0.3노">#REF!</definedName>
    <definedName name="꽝꽝H0.3재">#REF!</definedName>
    <definedName name="ㄴ">#REF!</definedName>
    <definedName name="ㄴ1">#REF!</definedName>
    <definedName name="ㄴ2">#REF!</definedName>
    <definedName name="ㄴㄱㄹ" hidden="1">#REF!</definedName>
    <definedName name="ㄴㄴㄴ" hidden="1">#REF!</definedName>
    <definedName name="ㄴㄴㄴㄴ" hidden="1">#REF!</definedName>
    <definedName name="ㄴㄴㄴㄴㄴ" hidden="1">#REF!</definedName>
    <definedName name="ㄴㄴㅀㅇㅇㅀ" hidden="1">{#N/A,#N/A,FALSE,"부대1"}</definedName>
    <definedName name="ㄴ뉴뉴뉴">[97]노임!$B$6</definedName>
    <definedName name="ㄴㄹㄴ" hidden="1">{#N/A,#N/A,FALSE,"단가표지"}</definedName>
    <definedName name="ㄴㄹㄴㄹ">'[150]3지구단위'!#REF!</definedName>
    <definedName name="ㄴㄹㅇ" hidden="1">{#N/A,#N/A,FALSE,"포장2"}</definedName>
    <definedName name="ㄴㅁ" hidden="1">#REF!</definedName>
    <definedName name="ㄴㅁㅇㄴㅁㅇ" hidden="1">{#N/A,#N/A,FALSE,"배수1"}</definedName>
    <definedName name="ㄴㅅㅎㅇㅎㄹㅇ" hidden="1">{#N/A,#N/A,FALSE,"배수2"}</definedName>
    <definedName name="나" localSheetId="0">[151]TOTAL3!$O$7</definedName>
    <definedName name="나">#REF!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나무">'[152]수목데이타 '!$A$3:$D$874</definedName>
    <definedName name="낙상홍1004" localSheetId="0">[100]데이타!$E$76</definedName>
    <definedName name="낙상홍1004">[45]데이타!$E$76</definedName>
    <definedName name="낙상홍1506" localSheetId="0">[100]데이타!$E$77</definedName>
    <definedName name="낙상홍1506">[45]데이타!$E$77</definedName>
    <definedName name="낙상홍1808" localSheetId="0">[100]데이타!$E$78</definedName>
    <definedName name="낙상홍1808">[45]데이타!$E$78</definedName>
    <definedName name="낙상홍2010" localSheetId="0">[100]데이타!$E$79</definedName>
    <definedName name="낙상홍2010">[45]데이타!$E$79</definedName>
    <definedName name="낙상홍2515" localSheetId="0">[100]데이타!$E$80</definedName>
    <definedName name="낙상홍2515">[45]데이타!$E$80</definedName>
    <definedName name="낙우송R10" localSheetId="0">[100]데이타!$E$84</definedName>
    <definedName name="낙우송R10">[45]데이타!$E$84</definedName>
    <definedName name="낙우송R12" localSheetId="0">[100]데이타!$E$85</definedName>
    <definedName name="낙우송R12">[45]데이타!$E$85</definedName>
    <definedName name="낙우송R5" localSheetId="0">[100]데이타!$E$81</definedName>
    <definedName name="낙우송R5">[45]데이타!$E$81</definedName>
    <definedName name="낙우송R6" localSheetId="0">[100]데이타!$E$82</definedName>
    <definedName name="낙우송R6">[45]데이타!$E$82</definedName>
    <definedName name="낙우송R8" localSheetId="0">[100]데이타!$E$83</definedName>
    <definedName name="낙우송R8">[45]데이타!$E$83</definedName>
    <definedName name="낙찰">#REF!</definedName>
    <definedName name="날짜">[126]설계산출표지!$B$8</definedName>
    <definedName name="남천H1.0">#REF!</definedName>
    <definedName name="남천H1.0경">#REF!</definedName>
    <definedName name="남천H1.0노">#REF!</definedName>
    <definedName name="남천H1.0재">#REF!</definedName>
    <definedName name="남천H1.2" localSheetId="0">#REF!</definedName>
    <definedName name="남천H1.2">'[99]자재단가조사표-수목'!$K$62</definedName>
    <definedName name="남천H1.2노">#REF!</definedName>
    <definedName name="남천H1.2재">#REF!</definedName>
    <definedName name="내">#N/A</definedName>
    <definedName name="내구공감율">[93]공사요율!#REF!</definedName>
    <definedName name="내구기본율">[93]공사요율!#REF!</definedName>
    <definedName name="내구사업율">[93]공사요율!#REF!</definedName>
    <definedName name="내구세부율">[93]공사요율!#REF!</definedName>
    <definedName name="내벽">#REF!</definedName>
    <definedName name="내벽2">'[153]ⴭⴭⴭⴭⴭ'!#REF!</definedName>
    <definedName name="내선전공">[109]단위단가!$F$8</definedName>
    <definedName name="내선전공001" localSheetId="0">#REF!</definedName>
    <definedName name="내선전공001">[38]노임!#REF!</definedName>
    <definedName name="내선전공002" localSheetId="0">#REF!</definedName>
    <definedName name="내선전공002">[38]노임!#REF!</definedName>
    <definedName name="내선전공011" localSheetId="0">#REF!</definedName>
    <definedName name="내선전공011">[38]노임!#REF!</definedName>
    <definedName name="내선전공012">#REF!</definedName>
    <definedName name="내선전공982" localSheetId="0">#REF!</definedName>
    <definedName name="내선전공982">[38]노임!#REF!</definedName>
    <definedName name="내선전공991" localSheetId="0">#REF!</definedName>
    <definedName name="내선전공991">[38]노임!#REF!</definedName>
    <definedName name="내선전공992" localSheetId="0">#REF!</definedName>
    <definedName name="내선전공992">[38]노임!#REF!</definedName>
    <definedName name="내수합판">'[99]자재단가조사표-수목'!$K$19</definedName>
    <definedName name="내역">[106]관급자재대!#REF!</definedName>
    <definedName name="내역1">#REF!</definedName>
    <definedName name="내역2">#REF!</definedName>
    <definedName name="내역서">#REF!</definedName>
    <definedName name="내역서1">#REF!</definedName>
    <definedName name="내역서을지">#REF!</definedName>
    <definedName name="내역서표지">#REF!</definedName>
    <definedName name="내역적용">#REF!</definedName>
    <definedName name="내역표지">#REF!</definedName>
    <definedName name="내장공001" localSheetId="0">#REF!</definedName>
    <definedName name="내장공001">[38]노임!#REF!</definedName>
    <definedName name="내장공002" localSheetId="0">#REF!</definedName>
    <definedName name="내장공002">[38]노임!#REF!</definedName>
    <definedName name="내장공011" localSheetId="0">#REF!</definedName>
    <definedName name="내장공011">[38]노임!#REF!</definedName>
    <definedName name="내장공012">#REF!</definedName>
    <definedName name="내장공982" localSheetId="0">#REF!</definedName>
    <definedName name="내장공982">[38]노임!#REF!</definedName>
    <definedName name="내장공991" localSheetId="0">#REF!</definedName>
    <definedName name="내장공991">[38]노임!#REF!</definedName>
    <definedName name="내장공992" localSheetId="0">#REF!</definedName>
    <definedName name="내장공992">[38]노임!#REF!</definedName>
    <definedName name="내전">#REF!</definedName>
    <definedName name="내진">#REF!</definedName>
    <definedName name="낵역4">#REF!</definedName>
    <definedName name="너">[154]수량산출!#REF!</definedName>
    <definedName name="넝마">[112]자재단가!$D$60</definedName>
    <definedName name="노">#REF!</definedName>
    <definedName name="노단가">#REF!</definedName>
    <definedName name="노르웨이R12" localSheetId="0">[100]데이타!$E$90</definedName>
    <definedName name="노르웨이R12">[45]데이타!$E$90</definedName>
    <definedName name="노르웨이R15" localSheetId="0">[100]데이타!$E$91</definedName>
    <definedName name="노르웨이R15">[45]데이타!$E$91</definedName>
    <definedName name="노르웨이R4" localSheetId="0">[100]데이타!$E$86</definedName>
    <definedName name="노르웨이R4">[45]데이타!$E$86</definedName>
    <definedName name="노르웨이R5" localSheetId="0">[100]데이타!$E$87</definedName>
    <definedName name="노르웨이R5">[45]데이타!$E$87</definedName>
    <definedName name="노르웨이R6" localSheetId="0">[100]데이타!$E$88</definedName>
    <definedName name="노르웨이R6">[45]데이타!$E$88</definedName>
    <definedName name="노르웨이R8" localSheetId="0">[100]데이타!$E$89</definedName>
    <definedName name="노르웨이R8">[45]데이타!$E$89</definedName>
    <definedName name="노무">#REF!</definedName>
    <definedName name="노무단가">#REF!</definedName>
    <definedName name="노무비">#REF!</definedName>
    <definedName name="노무비1">[155]수목표준대가!$J$1:$J$65536</definedName>
    <definedName name="노무비금액">#REF!</definedName>
    <definedName name="노무비단가">#REF!</definedName>
    <definedName name="노무비보정">'[156]EQ-R1'!#REF!</definedName>
    <definedName name="노부비">#REF!</definedName>
    <definedName name="노상공제1">#REF!</definedName>
    <definedName name="노임" localSheetId="0">[157]노임단가!$B$1:$C$131</definedName>
    <definedName name="노임">[158]노임단가!$B$1:$C$131</definedName>
    <definedName name="노임1">[159]노임단가!$A$22:$B$23</definedName>
    <definedName name="노임단가" hidden="1">{"SJ - 기본 보기",#N/A,FALSE,"공사별 외주견적"}</definedName>
    <definedName name="노임단가1">#REF!</definedName>
    <definedName name="노즐공001" localSheetId="0">#REF!</definedName>
    <definedName name="노즐공001">[38]노임!#REF!</definedName>
    <definedName name="노즐공002" localSheetId="0">#REF!</definedName>
    <definedName name="노즐공002">[38]노임!#REF!</definedName>
    <definedName name="노즐공011" localSheetId="0">#REF!</definedName>
    <definedName name="노즐공011">[38]노임!#REF!</definedName>
    <definedName name="노즐공012">#REF!</definedName>
    <definedName name="노즐공982" localSheetId="0">#REF!</definedName>
    <definedName name="노즐공982">[38]노임!#REF!</definedName>
    <definedName name="노즐공991" localSheetId="0">#REF!</definedName>
    <definedName name="노즐공991">[38]노임!#REF!</definedName>
    <definedName name="노즐공992" localSheetId="0">#REF!</definedName>
    <definedName name="노즐공992">[38]노임!#REF!</definedName>
    <definedName name="노체공제1">#REF!</definedName>
    <definedName name="노체높이1">#REF!</definedName>
    <definedName name="노출형">[56]DATA!$E$50:$F$59</definedName>
    <definedName name="녹막이경">[106]관급자재대!#REF!</definedName>
    <definedName name="녹막이노">[106]관급자재대!#REF!</definedName>
    <definedName name="녹막이재">[106]관급자재대!#REF!</definedName>
    <definedName name="높1">#REF!</definedName>
    <definedName name="높이300">[11]대로근거!#REF!</definedName>
    <definedName name="높이350">[11]대로근거!#REF!</definedName>
    <definedName name="눈주목">#REF!</definedName>
    <definedName name="눈주목H0.5">#REF!</definedName>
    <definedName name="눈주목H0.5경">#REF!</definedName>
    <definedName name="눈주목H0.5노">#REF!</definedName>
    <definedName name="눈주목H0.5재">#REF!</definedName>
    <definedName name="눈향L06" localSheetId="0">[100]데이타!$E$92</definedName>
    <definedName name="눈향L06">[45]데이타!$E$92</definedName>
    <definedName name="눈향L08" localSheetId="0">[100]데이타!$E$93</definedName>
    <definedName name="눈향L08">[45]데이타!$E$93</definedName>
    <definedName name="눈향L10" localSheetId="0">[100]데이타!$E$94</definedName>
    <definedName name="눈향L10">[45]데이타!$E$94</definedName>
    <definedName name="눈향L14" localSheetId="0">[100]데이타!$E$95</definedName>
    <definedName name="눈향L14">[45]데이타!$E$95</definedName>
    <definedName name="눈향L20" localSheetId="0">[100]데이타!$E$96</definedName>
    <definedName name="눈향L20">[45]데이타!$E$96</definedName>
    <definedName name="느릅R10" localSheetId="0">[100]데이타!$E$100</definedName>
    <definedName name="느릅R10">[45]데이타!$E$100</definedName>
    <definedName name="느릅R4" localSheetId="0">[100]데이타!$E$97</definedName>
    <definedName name="느릅R4">[45]데이타!$E$97</definedName>
    <definedName name="느릅R5" localSheetId="0">[100]데이타!$E$98</definedName>
    <definedName name="느릅R5">[45]데이타!$E$98</definedName>
    <definedName name="느릅R8" localSheetId="0">[100]데이타!$E$99</definedName>
    <definedName name="느릅R8">[122]데이타!$E$99</definedName>
    <definedName name="느티R10" localSheetId="0">[100]데이타!$E$104</definedName>
    <definedName name="느티R10">[122]데이타!$E$104</definedName>
    <definedName name="느티R12" localSheetId="0">[100]데이타!$E$105</definedName>
    <definedName name="느티R12">#REF!</definedName>
    <definedName name="느티R12경">#REF!</definedName>
    <definedName name="느티R12노">#REF!</definedName>
    <definedName name="느티R12재">#REF!</definedName>
    <definedName name="느티R15" localSheetId="0">[100]데이타!$E$106</definedName>
    <definedName name="느티R15">[45]데이타!$E$106</definedName>
    <definedName name="느티R15재">#REF!</definedName>
    <definedName name="느티R18" localSheetId="0">[100]데이타!$E$107</definedName>
    <definedName name="느티R18">[45]데이타!$E$107</definedName>
    <definedName name="느티R20" localSheetId="0">[100]데이타!$E$108</definedName>
    <definedName name="느티R20">[45]데이타!$E$108</definedName>
    <definedName name="느티R25" localSheetId="0">[100]데이타!$E$109</definedName>
    <definedName name="느티R25">[45]데이타!$E$109</definedName>
    <definedName name="느티R25재">#REF!</definedName>
    <definedName name="느티R30" localSheetId="0">[100]데이타!$E$110</definedName>
    <definedName name="느티R30">[45]데이타!$E$110</definedName>
    <definedName name="느티R5" localSheetId="0">[100]데이타!$E$101</definedName>
    <definedName name="느티R5">[45]데이타!$E$101</definedName>
    <definedName name="느티R6" localSheetId="0">[100]데이타!$E$102</definedName>
    <definedName name="느티R6">[45]데이타!$E$102</definedName>
    <definedName name="느티R8" localSheetId="0">[100]데이타!$E$103</definedName>
    <definedName name="느티R8">[45]데이타!$E$103</definedName>
    <definedName name="느티나무">#REF!</definedName>
    <definedName name="느티나무H4.0xR12">#REF!</definedName>
    <definedName name="느티나무H4.5xR20">#REF!</definedName>
    <definedName name="느티나무H4.5xR25">#REF!</definedName>
    <definedName name="능소화R2" localSheetId="0">[100]데이타!$E$111</definedName>
    <definedName name="능소화R2">[45]데이타!$E$111</definedName>
    <definedName name="능소화R4" localSheetId="0">[100]데이타!$E$112</definedName>
    <definedName name="능소화R4">[45]데이타!$E$112</definedName>
    <definedName name="능소화R6" localSheetId="0">[100]데이타!$E$113</definedName>
    <definedName name="능소화R6">[45]데이타!$E$113</definedName>
    <definedName name="ㄷ">#REF!</definedName>
    <definedName name="ㄷ1">#REF!</definedName>
    <definedName name="ㄷ2">#REF!</definedName>
    <definedName name="ㄷㄳㅅㄷㄱ" hidden="1">{#N/A,#N/A,FALSE,"2~8번"}</definedName>
    <definedName name="ㄷㄷ" hidden="1">#REF!</definedName>
    <definedName name="ㄷㄷㄷㄷㅅㅅㅅㅅ">#REF!</definedName>
    <definedName name="ㄷㅈㄱㄷㅈ" hidden="1">{#N/A,#N/A,FALSE,"혼합골재"}</definedName>
    <definedName name="ㄷㅈㅂㄱㅈㅂㄷㄱ" hidden="1">{#N/A,#N/A,FALSE,"골재소요량";#N/A,#N/A,FALSE,"골재소요량"}</definedName>
    <definedName name="다">#REF!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다정큼H0.8">#REF!</definedName>
    <definedName name="다정큼H0.8경">#REF!</definedName>
    <definedName name="다정큼H0.8노">#REF!</definedName>
    <definedName name="다정큼H0.8재">#REF!</definedName>
    <definedName name="닥트공001" localSheetId="0">#REF!</definedName>
    <definedName name="닥트공001">[38]노임!#REF!</definedName>
    <definedName name="닥트공002" localSheetId="0">#REF!</definedName>
    <definedName name="닥트공002">[38]노임!#REF!</definedName>
    <definedName name="닥트공011" localSheetId="0">#REF!</definedName>
    <definedName name="닥트공011">[38]노임!#REF!</definedName>
    <definedName name="닥트공012">#REF!</definedName>
    <definedName name="닥트공982" localSheetId="0">#REF!</definedName>
    <definedName name="닥트공982">[38]노임!#REF!</definedName>
    <definedName name="닥트공991" localSheetId="0">#REF!</definedName>
    <definedName name="닥트공991">[38]노임!#REF!</definedName>
    <definedName name="닥트공992" localSheetId="0">#REF!</definedName>
    <definedName name="닥트공992">[38]노임!#REF!</definedName>
    <definedName name="단">#REF!</definedName>
    <definedName name="단가">#REF!</definedName>
    <definedName name="단가_1">#REF!</definedName>
    <definedName name="단가2">#REF!,#REF!</definedName>
    <definedName name="단가다">#REF!</definedName>
    <definedName name="단가비교표">#REF!,#REF!</definedName>
    <definedName name="단가비교표1">#REF!,#REF!</definedName>
    <definedName name="단가산출">#REF!</definedName>
    <definedName name="단가산출선내부세로선">[160]Mc1!#REF!</definedName>
    <definedName name="단가임">#REF!</definedName>
    <definedName name="단가조사표">#REF!</definedName>
    <definedName name="단가테이블">'[130]기계경비(시간당)'!$C$1:$F$58</definedName>
    <definedName name="단가합">#REF!</definedName>
    <definedName name="단관M" localSheetId="0">[72]DATE!$H$24:$H$85</definedName>
    <definedName name="단관M">[73]DATE!$H$24:$H$85</definedName>
    <definedName name="단면2모">#REF!</definedName>
    <definedName name="단면2모멘트">#REF!</definedName>
    <definedName name="단산1">#REF!</definedName>
    <definedName name="단산2">ErrorHandler_1</definedName>
    <definedName name="단수">#REF!</definedName>
    <definedName name="단순인력">#REF!</definedName>
    <definedName name="단위">#REF!</definedName>
    <definedName name="단위수량1">#REF!</definedName>
    <definedName name="단위수량2">#REF!</definedName>
    <definedName name="담1">#REF!</definedName>
    <definedName name="담2">#REF!</definedName>
    <definedName name="담쟁이L03" localSheetId="0">[100]데이타!$E$114</definedName>
    <definedName name="담쟁이L03">[45]데이타!$E$114</definedName>
    <definedName name="당종려H2.5">#REF!</definedName>
    <definedName name="당종려H2.5경">#REF!</definedName>
    <definedName name="당종려H2.5노">#REF!</definedName>
    <definedName name="당종려H2.5재">#REF!</definedName>
    <definedName name="대_철선">[102]집계표_식재!#REF!</definedName>
    <definedName name="대가">#REF!,#REF!</definedName>
    <definedName name="대기질">[105]직접경비호표!#REF!</definedName>
    <definedName name="대기질측정">#REF!</definedName>
    <definedName name="대나무">#REF!</definedName>
    <definedName name="대나무연계형">#REF!</definedName>
    <definedName name="대상설정">'[105]직접인건비호표(항목60%)'!#REF!</definedName>
    <definedName name="대안설정">'[105]직접인건비호표(항목60%)'!#REF!</definedName>
    <definedName name="대왕참R10" localSheetId="0">[100]데이타!$E$118</definedName>
    <definedName name="대왕참R10">[45]데이타!$E$118</definedName>
    <definedName name="대왕참R4" localSheetId="0">[100]데이타!$E$115</definedName>
    <definedName name="대왕참R4">[45]데이타!$E$115</definedName>
    <definedName name="대왕참R6" localSheetId="0">[100]데이타!$E$116</definedName>
    <definedName name="대왕참R6">[45]데이타!$E$116</definedName>
    <definedName name="대왕참R8" localSheetId="0">[100]데이타!$E$117</definedName>
    <definedName name="대왕참R8">[45]데이타!$E$117</definedName>
    <definedName name="대추R10" localSheetId="0">[100]데이타!$E$123</definedName>
    <definedName name="대추R10">[45]데이타!$E$123</definedName>
    <definedName name="대추R4" localSheetId="0">[100]데이타!$E$119</definedName>
    <definedName name="대추R4">[45]데이타!$E$119</definedName>
    <definedName name="대추R5" localSheetId="0">[100]데이타!$E$120</definedName>
    <definedName name="대추R5">[45]데이타!$E$120</definedName>
    <definedName name="대추R6" localSheetId="0">[100]데이타!$E$121</definedName>
    <definedName name="대추R6">#REF!</definedName>
    <definedName name="대추R6경">#REF!</definedName>
    <definedName name="대추R6노">#REF!</definedName>
    <definedName name="대추R6재">#REF!</definedName>
    <definedName name="대추R8" localSheetId="0">[100]데이타!$E$122</definedName>
    <definedName name="대추R8">[45]데이타!$E$122</definedName>
    <definedName name="대형경">#REF!</definedName>
    <definedName name="대형노">#REF!</definedName>
    <definedName name="대형브레이카0.4경비">[101]중기사용료산출근거!$G$20</definedName>
    <definedName name="대형브레이카0.4노무비">[101]중기사용료산출근거!$G$24</definedName>
    <definedName name="대형브레이카0.4재료비">[101]중기사용료산출근거!$G$28</definedName>
    <definedName name="대형재">#REF!</definedName>
    <definedName name="댈타5">#REF!</definedName>
    <definedName name="더하기" localSheetId="0">[72]DATE!$J$24:$J$85</definedName>
    <definedName name="더하기">[73]DATE!$J$24:$J$85</definedName>
    <definedName name="덤프트럭대기시간">#REF!</definedName>
    <definedName name="덤프트럭속도">#REF!</definedName>
    <definedName name="덤프트럭적하시간">#REF!</definedName>
    <definedName name="덩굴장미3" localSheetId="0">[100]데이타!$E$128</definedName>
    <definedName name="덩굴장미3">[45]데이타!$E$128</definedName>
    <definedName name="덩굴장미4" localSheetId="0">[100]데이타!$E$129</definedName>
    <definedName name="덩굴장미4">[45]데이타!$E$129</definedName>
    <definedName name="덩굴장미5" localSheetId="0">[100]데이타!$E$130</definedName>
    <definedName name="덩굴장미5">[45]데이타!$E$130</definedName>
    <definedName name="데이타">#REF!</definedName>
    <definedName name="도">#REF!</definedName>
    <definedName name="도근점">#REF!</definedName>
    <definedName name="도급가">#REF!</definedName>
    <definedName name="도급공사비" localSheetId="0">'[54]70%'!#REF!</definedName>
    <definedName name="도급공사비">'[161]2공구산출내역'!#REF!</definedName>
    <definedName name="도급예산내역서총괄표공구손료">[126]도급예산내역서총괄표!$G$21</definedName>
    <definedName name="도급예산내역서총괄표공비">[126]도급예산내역서총괄표!$H$21</definedName>
    <definedName name="도급예산내역서총괄표재료비">[126]도급예산내역서총괄표!$F$21</definedName>
    <definedName name="도급예정액">#REF!</definedName>
    <definedName name="도로연장">#REF!</definedName>
    <definedName name="도로작업연장">#REF!</definedName>
    <definedName name="도로정위치연장">#REF!</definedName>
    <definedName name="도로지형계수">#REF!</definedName>
    <definedName name="도면가격">#REF!</definedName>
    <definedName name="도면가격2">#REF!</definedName>
    <definedName name="도면수">#REF!</definedName>
    <definedName name="도면편집지형계수">#REF!</definedName>
    <definedName name="도면편집지형증감계수">#REF!</definedName>
    <definedName name="도면편집축척별시간당작업량">#REF!</definedName>
    <definedName name="도면편집축척시간작업량">#REF!</definedName>
    <definedName name="도배공001" localSheetId="0">#REF!</definedName>
    <definedName name="도배공001">[38]노임!#REF!</definedName>
    <definedName name="도배공002" localSheetId="0">#REF!</definedName>
    <definedName name="도배공002">[38]노임!#REF!</definedName>
    <definedName name="도배공011" localSheetId="0">#REF!</definedName>
    <definedName name="도배공011">[38]노임!#REF!</definedName>
    <definedName name="도배공012">#REF!</definedName>
    <definedName name="도배공982" localSheetId="0">#REF!</definedName>
    <definedName name="도배공982">[38]노임!#REF!</definedName>
    <definedName name="도배공991" localSheetId="0">#REF!</definedName>
    <definedName name="도배공991">[38]노임!#REF!</definedName>
    <definedName name="도배공992" localSheetId="0">#REF!</definedName>
    <definedName name="도배공992">[38]노임!#REF!</definedName>
    <definedName name="도장2">[162]Sheet3!#REF!</definedName>
    <definedName name="도장공" localSheetId="0">[112]노임단가!$B$10</definedName>
    <definedName name="도장공">[109]단위단가!$F$9</definedName>
    <definedName name="도장공001" localSheetId="0">#REF!</definedName>
    <definedName name="도장공001">[38]노임!#REF!</definedName>
    <definedName name="도장공002" localSheetId="0">#REF!</definedName>
    <definedName name="도장공002">[38]노임!#REF!</definedName>
    <definedName name="도장공011">#REF!</definedName>
    <definedName name="도장공012">#REF!</definedName>
    <definedName name="도장공982" localSheetId="0">#REF!</definedName>
    <definedName name="도장공982">[38]노임!#REF!</definedName>
    <definedName name="도장공991" localSheetId="0">#REF!</definedName>
    <definedName name="도장공991">[38]노임!#REF!</definedName>
    <definedName name="도장공992" localSheetId="0">#REF!</definedName>
    <definedName name="도장공992">[38]노임!#REF!</definedName>
    <definedName name="도장공사비">[118]관접합및부설!#REF!</definedName>
    <definedName name="도장수량2">[162]Sheet3!#REF!</definedName>
    <definedName name="도편수001" localSheetId="0">#REF!</definedName>
    <definedName name="도편수001">[38]노임!#REF!</definedName>
    <definedName name="도편수002" localSheetId="0">#REF!</definedName>
    <definedName name="도편수002">[38]노임!#REF!</definedName>
    <definedName name="도편수011" localSheetId="0">#REF!</definedName>
    <definedName name="도편수011">[38]노임!#REF!</definedName>
    <definedName name="도편수012">#REF!</definedName>
    <definedName name="도편수982" localSheetId="0">#REF!</definedName>
    <definedName name="도편수982">[38]노임!#REF!</definedName>
    <definedName name="도편수991" localSheetId="0">#REF!</definedName>
    <definedName name="도편수991">[38]노임!#REF!</definedName>
    <definedName name="도편수992" localSheetId="0">#REF!</definedName>
    <definedName name="도편수992">[38]노임!#REF!</definedName>
    <definedName name="도화고급">#REF!</definedName>
    <definedName name="도화중급">#REF!</definedName>
    <definedName name="도화증감계수">#REF!</definedName>
    <definedName name="도화지형증감계수">#REF!</definedName>
    <definedName name="도화초급">#REF!</definedName>
    <definedName name="도화축척별작업량">#REF!</definedName>
    <definedName name="독일가문비1206" localSheetId="0">[100]데이타!$E$131</definedName>
    <definedName name="독일가문비1206">[45]데이타!$E$131</definedName>
    <definedName name="독일가문비1508" localSheetId="0">[100]데이타!$E$132</definedName>
    <definedName name="독일가문비1508">[45]데이타!$E$132</definedName>
    <definedName name="독일가문비2010" localSheetId="0">[100]데이타!$E$133</definedName>
    <definedName name="독일가문비2010">[45]데이타!$E$133</definedName>
    <definedName name="독일가문비2512" localSheetId="0">[100]데이타!$E$134</definedName>
    <definedName name="독일가문비2512">[45]데이타!$E$134</definedName>
    <definedName name="독일가문비3015" localSheetId="0">[100]데이타!$E$135</definedName>
    <definedName name="독일가문비3015">[45]데이타!$E$135</definedName>
    <definedName name="독일가문비3518" localSheetId="0">[100]데이타!$E$136</definedName>
    <definedName name="독일가문비3518">[45]데이타!$E$136</definedName>
    <definedName name="돈H1.2">'[99]자재단가조사표-수목'!$K$63</definedName>
    <definedName name="돈나무0504" localSheetId="0">[100]데이타!$E$137</definedName>
    <definedName name="돈나무0504">[45]데이타!$E$137</definedName>
    <definedName name="돈나무0805" localSheetId="0">[100]데이타!$E$138</definedName>
    <definedName name="돈나무0805">[45]데이타!$E$138</definedName>
    <definedName name="돈나무1007" localSheetId="0">[100]데이타!$E$139</definedName>
    <definedName name="돈나무1007">[45]데이타!$E$139</definedName>
    <definedName name="돈나무1210" localSheetId="0">[100]데이타!$E$140</definedName>
    <definedName name="돈나무1210">[45]데이타!$E$140</definedName>
    <definedName name="돈나무H1.0">#REF!</definedName>
    <definedName name="돈나무H1.0경">#REF!</definedName>
    <definedName name="돈나무H1.0노">#REF!</definedName>
    <definedName name="돈나무H1.0재">#REF!</definedName>
    <definedName name="돈나무H1.2노">#REF!</definedName>
    <definedName name="돈나무H1.2재">#REF!</definedName>
    <definedName name="돌">#REF!</definedName>
    <definedName name="돌단풍">#REF!</definedName>
    <definedName name="돌붙임재료집계">#REF!</definedName>
    <definedName name="돌아가_교통">[134]!돌아가_교통</definedName>
    <definedName name="돌아가기">[134]!돌아가기</definedName>
    <definedName name="동_발_공__터_널" localSheetId="0">#REF!</definedName>
    <definedName name="동_발_공__터_널">[38]노임!#REF!</definedName>
    <definedName name="동바리">#REF!</definedName>
    <definedName name="동바리목재">'[163]용산1(해보)'!#REF!</definedName>
    <definedName name="동발공_터널001" localSheetId="0">#REF!</definedName>
    <definedName name="동발공_터널001">[38]노임!#REF!</definedName>
    <definedName name="동발공_터널002" localSheetId="0">#REF!</definedName>
    <definedName name="동발공_터널002">[38]노임!#REF!</definedName>
    <definedName name="동발공_터널011" localSheetId="0">#REF!</definedName>
    <definedName name="동발공_터널011">[38]노임!#REF!</definedName>
    <definedName name="동발공_터널012">#REF!</definedName>
    <definedName name="동발공_터널982" localSheetId="0">#REF!</definedName>
    <definedName name="동발공_터널982">[38]노임!#REF!</definedName>
    <definedName name="동발공_터널991" localSheetId="0">#REF!</definedName>
    <definedName name="동발공_터널991">[38]노임!#REF!</definedName>
    <definedName name="동발공_터널992" localSheetId="0">#REF!</definedName>
    <definedName name="동발공_터널992">[38]노임!#REF!</definedName>
    <definedName name="동백1002" localSheetId="0">[100]데이타!$E$141</definedName>
    <definedName name="동백1002">[45]데이타!$E$141</definedName>
    <definedName name="동백1204" localSheetId="0">[100]데이타!$E$142</definedName>
    <definedName name="동백1204">[45]데이타!$E$142</definedName>
    <definedName name="동백1506" localSheetId="0">[100]데이타!$E$143</definedName>
    <definedName name="동백1506">[45]데이타!$E$143</definedName>
    <definedName name="동백1808" localSheetId="0">[100]데이타!$E$144</definedName>
    <definedName name="동백1808">[45]데이타!$E$144</definedName>
    <definedName name="동백H1.2">#REF!</definedName>
    <definedName name="동백H1.2경">#REF!</definedName>
    <definedName name="동백H1.2노">#REF!</definedName>
    <definedName name="동백H1.2재">#REF!</definedName>
    <definedName name="동백H1.8">'[99]자재단가조사표-수목'!$K$28</definedName>
    <definedName name="동백H1.8경">#REF!</definedName>
    <definedName name="동백H1.8노">#REF!</definedName>
    <definedName name="동백H1.8재">#REF!</definedName>
    <definedName name="동백나무">'[99]자재단가조사표-수목'!#REF!</definedName>
    <definedName name="동백나무H2.0">#REF!</definedName>
    <definedName name="동식물">'[105]직접인건비호표(항목60%)'!#REF!</definedName>
    <definedName name="동식물상">#REF!</definedName>
    <definedName name="동식물수">'[105]직접인건비호표(항목60%)'!#REF!</definedName>
    <definedName name="동원">#REF!</definedName>
    <definedName name="동원1">#REF!</definedName>
    <definedName name="되">#REF!</definedName>
    <definedName name="되메우기1">#REF!</definedName>
    <definedName name="되메인경">#REF!</definedName>
    <definedName name="되메인노">#REF!</definedName>
    <definedName name="되메인재">#REF!</definedName>
    <definedName name="뒷채움1">#REF!</definedName>
    <definedName name="드라이브파이프">[115]기초단가!$B$29</definedName>
    <definedName name="드라이브파이프슈">[115]기초단가!$B$28</definedName>
    <definedName name="드라이브파이프헤드">[115]기초단가!$B$27</definedName>
    <definedName name="드잡이공001" localSheetId="0">#REF!</definedName>
    <definedName name="드잡이공001">[38]노임!#REF!</definedName>
    <definedName name="드잡이공002" localSheetId="0">#REF!</definedName>
    <definedName name="드잡이공002">[38]노임!#REF!</definedName>
    <definedName name="드잡이공011" localSheetId="0">#REF!</definedName>
    <definedName name="드잡이공011">[38]노임!#REF!</definedName>
    <definedName name="드잡이공012">#REF!</definedName>
    <definedName name="드잡이공982" localSheetId="0">#REF!</definedName>
    <definedName name="드잡이공982">[38]노임!#REF!</definedName>
    <definedName name="드잡이공991" localSheetId="0">#REF!</definedName>
    <definedName name="드잡이공991">[38]노임!#REF!</definedName>
    <definedName name="드잡이공992" localSheetId="0">#REF!</definedName>
    <definedName name="드잡이공992">[38]노임!#REF!</definedName>
    <definedName name="등R2" localSheetId="0">[100]데이타!$E$156</definedName>
    <definedName name="등R2">[45]데이타!$E$156</definedName>
    <definedName name="등R4" localSheetId="0">[100]데이타!$E$157</definedName>
    <definedName name="등R4">[45]데이타!$E$157</definedName>
    <definedName name="등R6" localSheetId="0">[100]데이타!$E$158</definedName>
    <definedName name="등R6">[45]데이타!$E$158</definedName>
    <definedName name="등R8" localSheetId="0">[100]데이타!$E$159</definedName>
    <definedName name="등R8">[45]데이타!$E$159</definedName>
    <definedName name="등가거리">'[164]전선 및 전선관'!$A$1:$F$3</definedName>
    <definedName name="등가도움">[134]!등가도움</definedName>
    <definedName name="때죽R10" localSheetId="0">[100]데이타!$E$127</definedName>
    <definedName name="때죽R10">[45]데이타!$E$127</definedName>
    <definedName name="때죽R4" localSheetId="0">[100]데이타!$E$124</definedName>
    <definedName name="때죽R4">[45]데이타!$E$124</definedName>
    <definedName name="때죽R6" localSheetId="0">[100]데이타!$E$125</definedName>
    <definedName name="때죽R6">[45]데이타!$E$125</definedName>
    <definedName name="때죽R8" localSheetId="0">[100]데이타!$E$126</definedName>
    <definedName name="때죽R8">[45]데이타!$E$126</definedName>
    <definedName name="때죽나무H3.0">#REF!</definedName>
    <definedName name="ㄹ" localSheetId="0" hidden="1">{"SJ - 기본 보기",#N/A,FALSE,"공사별 외주견적"}</definedName>
    <definedName name="ㄹ">[165]금액내역서!$D$3:$D$10</definedName>
    <definedName name="ㄹ1">#REF!</definedName>
    <definedName name="ㄹ1040">#REF!</definedName>
    <definedName name="ㄹ2">#REF!</definedName>
    <definedName name="ㄹㄹ" hidden="1">#REF!</definedName>
    <definedName name="ㄹㄹㄹ" hidden="1">#REF!</definedName>
    <definedName name="ㄹㄹㄹㄹ">#REF!</definedName>
    <definedName name="ㄹㄹㄹㄹㄹㄹㄹㄹ">'[166]옥외 전력간선공사'!$B$3:$Q$13</definedName>
    <definedName name="ㄹㅇㅎㅇㅀ" hidden="1">{#N/A,#N/A,FALSE,"부대2"}</definedName>
    <definedName name="ㄹ허ㅗ" hidden="1">{#N/A,#N/A,FALSE,"이정표"}</definedName>
    <definedName name="ㄹ호">#REF!</definedName>
    <definedName name="ㄹ홓ㄹ" hidden="1">{#N/A,#N/A,FALSE,"조골재"}</definedName>
    <definedName name="라">#REF!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라인마아카10경비">[101]중기사용료산출근거!$G$95</definedName>
    <definedName name="라인마아카10노무비">[101]중기사용료산출근거!$G$99</definedName>
    <definedName name="라인마아카10재료비">[101]중기사용료산출근거!$G$103</definedName>
    <definedName name="랑">#REF!</definedName>
    <definedName name="램머Q간재">[130]램머!$D$20</definedName>
    <definedName name="램머Q간재10">[130]램머!$F$20</definedName>
    <definedName name="램머Q간재야간">[130]램머!$J$20</definedName>
    <definedName name="램머Q노무">[130]램머!$D$21</definedName>
    <definedName name="램머Q노무10">[130]램머!$F$21</definedName>
    <definedName name="램머Q노무야간">[130]램머!$J$21</definedName>
    <definedName name="램머Q손료">[130]램머!$D$22</definedName>
    <definedName name="램머Q손료10">[130]램머!$F$22</definedName>
    <definedName name="램머Q손료야간">[130]램머!$J$22</definedName>
    <definedName name="램머간재">'[130]기계경비(시간당)'!$H$170</definedName>
    <definedName name="램머노무">'[130]기계경비(시간당)'!$H$166</definedName>
    <definedName name="램머노무야간">'[130]기계경비(시간당)'!$H$167</definedName>
    <definedName name="램머손료">'[130]기계경비(시간당)'!$H$165</definedName>
    <definedName name="램프">[167]단가조사!#REF!</definedName>
    <definedName name="램프A">[135]Sheet1!#REF!</definedName>
    <definedName name="램프B">[135]Sheet1!#REF!</definedName>
    <definedName name="램프D">[135]Sheet1!#REF!</definedName>
    <definedName name="램픙">[135]Sheet1!#REF!</definedName>
    <definedName name="레이어별작업비율">#REF!</definedName>
    <definedName name="레이어작업비율">#REF!</definedName>
    <definedName name="로더담는시간">#REF!</definedName>
    <definedName name="로더작업효율">#REF!</definedName>
    <definedName name="로로">[168]NAI!#REF!</definedName>
    <definedName name="롤러소요다짐횟수_다짐두께">#REF!</definedName>
    <definedName name="롤러유효다짐폭_다짐속도">#REF!</definedName>
    <definedName name="롤러유효다짐폭다짐속도">#REF!</definedName>
    <definedName name="롤러작업효율">#REF!</definedName>
    <definedName name="루루">#REF!</definedName>
    <definedName name="루루루">'[169]Y-WORK'!$D$19:$D$19,'[169]Y-WORK'!$F$19:$BD$19</definedName>
    <definedName name="르르르">#REF!</definedName>
    <definedName name="리더교">#REF!</definedName>
    <definedName name="리더교육">#REF!</definedName>
    <definedName name="리더교육3">#REF!</definedName>
    <definedName name="ㅁ" localSheetId="0" hidden="1">#REF!</definedName>
    <definedName name="ㅁ">#N/A</definedName>
    <definedName name="ㅁ1" localSheetId="0">[170]예산총괄표!#REF!</definedName>
    <definedName name="ㅁ1">#REF!</definedName>
    <definedName name="ㅁ1100">#REF!</definedName>
    <definedName name="ㅁ1140">#REF!</definedName>
    <definedName name="ㅁ2" localSheetId="0">[128]경산!#REF!</definedName>
    <definedName name="ㅁ2">[129]경산!#REF!</definedName>
    <definedName name="ㅁ270">#REF!</definedName>
    <definedName name="ㅁ309">#REF!</definedName>
    <definedName name="ㅁ331">#REF!</definedName>
    <definedName name="ㅁ500">[171]Baby일위대가!#REF!</definedName>
    <definedName name="ㅁ54">#REF!</definedName>
    <definedName name="ㅁ545">#REF!</definedName>
    <definedName name="ㅁ60" localSheetId="0">[172]직노!#REF!</definedName>
    <definedName name="ㅁ60">[171]직노!#REF!</definedName>
    <definedName name="ㅁ636">#REF!</definedName>
    <definedName name="ㅁ700">[173]건축원가!#REF!</definedName>
    <definedName name="ㅁ750">[174]건축공사실행!#REF!</definedName>
    <definedName name="ㅁa1140">#REF!</definedName>
    <definedName name="ㅁㄱㅂ" hidden="1">{#N/A,#N/A,FALSE,"단가표지"}</definedName>
    <definedName name="ㅁㄴㄹㅇㄴㄹ">'[175]날개벽(시점좌측)'!#REF!</definedName>
    <definedName name="ㅁㄴㄹㅇㄴㅁ" hidden="1">{#N/A,#N/A,FALSE,"단가표지"}</definedName>
    <definedName name="ㅁㄴㅇ" hidden="1">{#N/A,#N/A,FALSE,"배수1"}</definedName>
    <definedName name="ㅁㄴㅇㅁ" hidden="1">{#N/A,#N/A,FALSE,"배수1"}</definedName>
    <definedName name="ㅁㄹㄴㅁ">'[175]날개벽(시점좌측)'!#REF!</definedName>
    <definedName name="ㅁㄹㄷㅈㅂ">'[175]날개벽(시점좌측)'!#REF!</definedName>
    <definedName name="ㅁㄹㄹㄴㅇㄹㅇㄴㄹㄴㅇ" hidden="1">{#N/A,#N/A,FALSE,"포장1";#N/A,#N/A,FALSE,"포장1"}</definedName>
    <definedName name="ㅁㄹㅇ">'[175]날개벽(시점좌측)'!#REF!</definedName>
    <definedName name="ㅁㅁ">#REF!</definedName>
    <definedName name="ㅁㅁ185">#REF!</definedName>
    <definedName name="ㅁㅁㅁ" hidden="1">#REF!</definedName>
    <definedName name="ㅁㅁㅁㅁㅁㅁ" hidden="1">#REF!</definedName>
    <definedName name="ㅁㅂㅁㅂ">#REF!</definedName>
    <definedName name="ㅁㅂㅎ">[176]!Macro13</definedName>
    <definedName name="ㅁㅇ">'[175]날개벽(시점좌측)'!#REF!</definedName>
    <definedName name="ㅁㅇㄴㅁㅇㅁ" hidden="1">{#N/A,#N/A,FALSE,"배수1"}</definedName>
    <definedName name="마">#REF!</definedName>
    <definedName name="마1">#REF!</definedName>
    <definedName name="마가목R3" localSheetId="0">[100]데이타!$E$160</definedName>
    <definedName name="마가목R3">[45]데이타!$E$160</definedName>
    <definedName name="마가목R5" localSheetId="0">[100]데이타!$E$161</definedName>
    <definedName name="마가목R5">[45]데이타!$E$161</definedName>
    <definedName name="마가목R7" localSheetId="0">[100]데이타!$E$162</definedName>
    <definedName name="마가목R7">[45]데이타!$E$162</definedName>
    <definedName name="마감선">#REF!</definedName>
    <definedName name="마마">'[169]Y-WORK'!$I$136:$I$365,'[169]Y-WORK'!$I$375:$I$400</definedName>
    <definedName name="마스콘수량">#REF!</definedName>
    <definedName name="말뚝길이">#REF!</definedName>
    <definedName name="말뚝두께">#REF!</definedName>
    <definedName name="말뚝열수">#REF!</definedName>
    <definedName name="말뚝직경">#REF!</definedName>
    <definedName name="말뚝행수">#REF!</definedName>
    <definedName name="말발도리1003" localSheetId="0">[100]데이타!$E$163</definedName>
    <definedName name="말발도리1003">[45]데이타!$E$163</definedName>
    <definedName name="말발도리1204" localSheetId="0">[100]데이타!$E$164</definedName>
    <definedName name="말발도리1204">[45]데이타!$E$164</definedName>
    <definedName name="말발도리1506" localSheetId="0">[100]데이타!$E$165</definedName>
    <definedName name="말발도리1506">[45]데이타!$E$165</definedName>
    <definedName name="매당가격">#REF!</definedName>
    <definedName name="매입개방">[56]DATA!$E$6:$F$15</definedName>
    <definedName name="매자0804" localSheetId="0">[100]데이타!$E$166</definedName>
    <definedName name="매자0804">[45]데이타!$E$166</definedName>
    <definedName name="매자1005" localSheetId="0">[100]데이타!$E$167</definedName>
    <definedName name="매자1005">[45]데이타!$E$167</definedName>
    <definedName name="매자H0.5">#REF!</definedName>
    <definedName name="매자H0.5경">#REF!</definedName>
    <definedName name="매자H0.5노">#REF!</definedName>
    <definedName name="매자H0.5재">#REF!</definedName>
    <definedName name="매크로11">[7]!매크로11</definedName>
    <definedName name="매트스톤">'[99]자재단가조사표-수목'!$K$10</definedName>
    <definedName name="매화R10" localSheetId="0">[100]데이타!$E$174</definedName>
    <definedName name="매화R10">[45]데이타!$E$174</definedName>
    <definedName name="매화R4" localSheetId="0">[100]데이타!$E$171</definedName>
    <definedName name="매화R4">[45]데이타!$E$171</definedName>
    <definedName name="매화R6" localSheetId="0">[100]데이타!$E$172</definedName>
    <definedName name="매화R6">[45]데이타!$E$172</definedName>
    <definedName name="매화R8" localSheetId="0">[100]데이타!$E$173</definedName>
    <definedName name="매화R8">[45]데이타!$E$173</definedName>
    <definedName name="맥문동">#REF!</definedName>
    <definedName name="맷수">#REF!</definedName>
    <definedName name="메1">#REF!</definedName>
    <definedName name="메타B10" localSheetId="0">[100]데이타!$E$179</definedName>
    <definedName name="메타B10">[45]데이타!$E$179</definedName>
    <definedName name="메타B12" localSheetId="0">[100]데이타!$E$180</definedName>
    <definedName name="메타B12">[45]데이타!$E$180</definedName>
    <definedName name="메타B15" localSheetId="0">[100]데이타!$E$181</definedName>
    <definedName name="메타B15">[45]데이타!$E$181</definedName>
    <definedName name="메타B18" localSheetId="0">[100]데이타!$E$182</definedName>
    <definedName name="메타B18">[45]데이타!$E$182</definedName>
    <definedName name="메타B4" localSheetId="0">[100]데이타!$E$175</definedName>
    <definedName name="메타B4">[45]데이타!$E$175</definedName>
    <definedName name="메타B5" localSheetId="0">[100]데이타!$E$176</definedName>
    <definedName name="메타B5">[45]데이타!$E$176</definedName>
    <definedName name="메타B6" localSheetId="0">[100]데이타!$E$177</definedName>
    <definedName name="메타B6">[45]데이타!$E$177</definedName>
    <definedName name="메타B8" localSheetId="0">[100]데이타!$E$178</definedName>
    <definedName name="메타B8">[45]데이타!$E$178</definedName>
    <definedName name="메타R25">#REF!</definedName>
    <definedName name="메타R25경">#REF!</definedName>
    <definedName name="메타R25노">#REF!</definedName>
    <definedName name="메타R25재">#REF!</definedName>
    <definedName name="메타세퀘이아">'[99]자재단가조사표-수목'!#REF!</definedName>
    <definedName name="메탈크라운">[115]기초단가!$B$26</definedName>
    <definedName name="멘트">#REF!</definedName>
    <definedName name="면적" localSheetId="0">'[64]5지구단위'!#REF!</definedName>
    <definedName name="면적">#REF!</definedName>
    <definedName name="명수">#REF!</definedName>
    <definedName name="명암">#REF!</definedName>
    <definedName name="명암2">#REF!</definedName>
    <definedName name="명자0604" localSheetId="0">[100]데이타!$E$183</definedName>
    <definedName name="명자0604">[45]데이타!$E$183</definedName>
    <definedName name="명자0805" localSheetId="0">[100]데이타!$E$184</definedName>
    <definedName name="명자0805">[45]데이타!$E$184</definedName>
    <definedName name="명자1006" localSheetId="0">[100]데이타!$E$185</definedName>
    <definedName name="명자1006">[45]데이타!$E$185</definedName>
    <definedName name="명자1208" localSheetId="0">[100]데이타!$E$186</definedName>
    <definedName name="명자1208">[45]데이타!$E$186</definedName>
    <definedName name="명자H0.6">#REF!</definedName>
    <definedName name="명자H0.6경">#REF!</definedName>
    <definedName name="명자H0.6노">#REF!</definedName>
    <definedName name="명자H0.6재">#REF!</definedName>
    <definedName name="명자H1.0">'[99]자재단가조사표-수목'!$K$73</definedName>
    <definedName name="명자H1.0노">#REF!</definedName>
    <definedName name="명자H1.0재">#REF!</definedName>
    <definedName name="모감주R10" localSheetId="0">[100]데이타!$E$190</definedName>
    <definedName name="모감주R10">[45]데이타!$E$190</definedName>
    <definedName name="모감주R4" localSheetId="0">[100]데이타!$E$187</definedName>
    <definedName name="모감주R4">[45]데이타!$E$187</definedName>
    <definedName name="모감주R6" localSheetId="0">[100]데이타!$E$188</definedName>
    <definedName name="모감주R6">#REF!</definedName>
    <definedName name="모감주R6경">#REF!</definedName>
    <definedName name="모감주R6노">#REF!</definedName>
    <definedName name="모감주R6재">#REF!</definedName>
    <definedName name="모감주R8" localSheetId="0">[100]데이타!$E$189</definedName>
    <definedName name="모감주R8">[45]데이타!$E$189</definedName>
    <definedName name="모감주나무H3.0xR10">#REF!</definedName>
    <definedName name="모과2005" localSheetId="0">[100]데이타!$E$191</definedName>
    <definedName name="모과2005">[45]데이타!$E$191</definedName>
    <definedName name="모과2507" localSheetId="0">[100]데이타!$E$192</definedName>
    <definedName name="모과2507">[45]데이타!$E$192</definedName>
    <definedName name="모과R10" localSheetId="0">[100]데이타!$E$195</definedName>
    <definedName name="모과R10">[45]데이타!$E$195</definedName>
    <definedName name="모과R12" localSheetId="0">[100]데이타!$E$196</definedName>
    <definedName name="모과R12">#REF!</definedName>
    <definedName name="모과R12경">#REF!</definedName>
    <definedName name="모과R12노">#REF!</definedName>
    <definedName name="모과R12재">#REF!</definedName>
    <definedName name="모과R15" localSheetId="0">[100]데이타!$E$197</definedName>
    <definedName name="모과R15">[45]데이타!$E$197</definedName>
    <definedName name="모과R20" localSheetId="0">[100]데이타!$E$198</definedName>
    <definedName name="모과R20">[45]데이타!$E$198</definedName>
    <definedName name="모과R25" localSheetId="0">[100]데이타!$E$199</definedName>
    <definedName name="모과R25">[45]데이타!$E$199</definedName>
    <definedName name="모과R5" localSheetId="0">[100]데이타!$E$193</definedName>
    <definedName name="모과R5">[45]데이타!$E$193</definedName>
    <definedName name="모과R6">#REF!</definedName>
    <definedName name="모과R6경">#REF!</definedName>
    <definedName name="모과R6노">#REF!</definedName>
    <definedName name="모과R6재">#REF!</definedName>
    <definedName name="모과R8" localSheetId="0">[100]데이타!$E$194</definedName>
    <definedName name="모과R8">'[99]자재단가조사표-수목'!$K$47</definedName>
    <definedName name="모과R8경">#REF!</definedName>
    <definedName name="모과R8노">#REF!</definedName>
    <definedName name="모과R8재">#REF!</definedName>
    <definedName name="모과나무">#REF!</definedName>
    <definedName name="모과나무H2.5">#REF!</definedName>
    <definedName name="모과나무H3.5">#REF!</definedName>
    <definedName name="모란5가지" localSheetId="0">[100]데이타!$E$200</definedName>
    <definedName name="모란5가지">[45]데이타!$E$200</definedName>
    <definedName name="모란6가지" localSheetId="0">[100]데이타!$E$201</definedName>
    <definedName name="모란6가지">[45]데이타!$E$201</definedName>
    <definedName name="모래">#REF!</definedName>
    <definedName name="모래1">#REF!</definedName>
    <definedName name="모래300">[11]대로근거!#REF!</definedName>
    <definedName name="모래350">[11]대로근거!#REF!</definedName>
    <definedName name="모몸">'[169]Y-WORK'!$F$21:$M$365,'[169]Y-WORK'!$F$375:$M$400</definedName>
    <definedName name="모빌유">[115]기초단가!$B$33</definedName>
    <definedName name="목도">[109]단위단가!$F$10</definedName>
    <definedName name="목도001" localSheetId="0">#REF!</definedName>
    <definedName name="목도001">[38]노임!#REF!</definedName>
    <definedName name="목도002" localSheetId="0">#REF!</definedName>
    <definedName name="목도002">[38]노임!#REF!</definedName>
    <definedName name="목도011" localSheetId="0">#REF!</definedName>
    <definedName name="목도011">[38]노임!#REF!</definedName>
    <definedName name="목도012">#REF!</definedName>
    <definedName name="목도982" localSheetId="0">#REF!</definedName>
    <definedName name="목도982">[38]노임!#REF!</definedName>
    <definedName name="목도991" localSheetId="0">#REF!</definedName>
    <definedName name="목도991">[38]노임!#REF!</definedName>
    <definedName name="목도992" localSheetId="0">#REF!</definedName>
    <definedName name="목도992">[38]노임!#REF!</definedName>
    <definedName name="목련R10" localSheetId="0">[100]데이타!$E$206</definedName>
    <definedName name="목련R10">[45]데이타!$E$206</definedName>
    <definedName name="목련R12" localSheetId="0">[100]데이타!$E$207</definedName>
    <definedName name="목련R12">[45]데이타!$E$207</definedName>
    <definedName name="목련R15" localSheetId="0">[100]데이타!$E$208</definedName>
    <definedName name="목련R15">[45]데이타!$E$208</definedName>
    <definedName name="목련R20" localSheetId="0">[100]데이타!$E$209</definedName>
    <definedName name="목련R20">[45]데이타!$E$209</definedName>
    <definedName name="목련R4" localSheetId="0">[100]데이타!$E$202</definedName>
    <definedName name="목련R4">[45]데이타!$E$202</definedName>
    <definedName name="목련R5" localSheetId="0">[100]데이타!$E$203</definedName>
    <definedName name="목련R5">[45]데이타!$E$203</definedName>
    <definedName name="목련R6" localSheetId="0">[100]데이타!$E$204</definedName>
    <definedName name="목련R6">[45]데이타!$E$204</definedName>
    <definedName name="목련R8" localSheetId="0">[100]데이타!$E$205</definedName>
    <definedName name="목련R8">[45]데이타!$E$205</definedName>
    <definedName name="목백합">#REF!</definedName>
    <definedName name="목서1506" localSheetId="0">[100]데이타!$E$213</definedName>
    <definedName name="목서1506">[45]데이타!$E$213</definedName>
    <definedName name="목서2012" localSheetId="0">[100]데이타!$E$214</definedName>
    <definedName name="목서2012">[45]데이타!$E$214</definedName>
    <definedName name="목서2515" localSheetId="0">[100]데이타!$E$215</definedName>
    <definedName name="목서2515">[45]데이타!$E$215</definedName>
    <definedName name="목수국1006" localSheetId="0">[100]데이타!$E$210</definedName>
    <definedName name="목수국1006">[45]데이타!$E$210</definedName>
    <definedName name="목수국1208" localSheetId="0">[100]데이타!$E$211</definedName>
    <definedName name="목수국1208">[45]데이타!$E$211</definedName>
    <definedName name="목수국1510" localSheetId="0">[100]데이타!$E$212</definedName>
    <definedName name="목수국1510">[45]데이타!$E$212</definedName>
    <definedName name="목조각공001" localSheetId="0">#REF!</definedName>
    <definedName name="목조각공001">[38]노임!#REF!</definedName>
    <definedName name="목조각공002" localSheetId="0">#REF!</definedName>
    <definedName name="목조각공002">[38]노임!#REF!</definedName>
    <definedName name="목조각공011" localSheetId="0">#REF!</definedName>
    <definedName name="목조각공011">[38]노임!#REF!</definedName>
    <definedName name="목조각공012">#REF!</definedName>
    <definedName name="목조각공982" localSheetId="0">#REF!</definedName>
    <definedName name="목조각공982">[38]노임!#REF!</definedName>
    <definedName name="목조각공991" localSheetId="0">#REF!</definedName>
    <definedName name="목조각공991">[38]노임!#REF!</definedName>
    <definedName name="목조각공992" localSheetId="0">#REF!</definedName>
    <definedName name="목조각공992">[38]노임!#REF!</definedName>
    <definedName name="못" localSheetId="0">'[101]단가 및 재료비'!$S$173</definedName>
    <definedName name="못">'[99]자재단가조사표-수목'!$K$22</definedName>
    <definedName name="무궁화">#REF!</definedName>
    <definedName name="무궁화1003" localSheetId="0">[100]데이타!$E$216</definedName>
    <definedName name="무궁화1003">[45]데이타!$E$216</definedName>
    <definedName name="무궁화1203" localSheetId="0">[100]데이타!$E$217</definedName>
    <definedName name="무궁화1203">[45]데이타!$E$217</definedName>
    <definedName name="무궁화1504" localSheetId="0">[100]데이타!$E$218</definedName>
    <definedName name="무궁화1504">[45]데이타!$E$218</definedName>
    <definedName name="무궁화1805" localSheetId="0">[100]데이타!$E$219</definedName>
    <definedName name="무궁화1805">[45]데이타!$E$219</definedName>
    <definedName name="무궁화2006" localSheetId="0">[100]데이타!$E$220</definedName>
    <definedName name="무궁화2006">[45]데이타!$E$220</definedName>
    <definedName name="무근콘경">[106]관급자재대!#REF!</definedName>
    <definedName name="무근콘노">[106]관급자재대!#REF!</definedName>
    <definedName name="무근콘재">[106]관급자재대!#REF!</definedName>
    <definedName name="무늬1">'[177]계림(함평)'!#REF!</definedName>
    <definedName name="무늬2">'[177]계림(장성)'!#REF!</definedName>
    <definedName name="무사복구">[119]일위대가!#REF!</definedName>
    <definedName name="무선안테나공001" localSheetId="0">#REF!</definedName>
    <definedName name="무선안테나공001">[38]노임!#REF!</definedName>
    <definedName name="무선안테나공002" localSheetId="0">#REF!</definedName>
    <definedName name="무선안테나공002">[38]노임!#REF!</definedName>
    <definedName name="무선안테나공011" localSheetId="0">#REF!</definedName>
    <definedName name="무선안테나공011">[38]노임!#REF!</definedName>
    <definedName name="무선안테나공012">#REF!</definedName>
    <definedName name="무선안테나공982" localSheetId="0">#REF!</definedName>
    <definedName name="무선안테나공982">[38]노임!#REF!</definedName>
    <definedName name="무선안테나공991" localSheetId="0">#REF!</definedName>
    <definedName name="무선안테나공991">[38]노임!#REF!</definedName>
    <definedName name="무선안테나공992" localSheetId="0">#REF!</definedName>
    <definedName name="무선안테나공992">[38]노임!#REF!</definedName>
    <definedName name="문화재">'[105]직접인건비호표(항목60%)'!#REF!</definedName>
    <definedName name="물량집계">#REF!</definedName>
    <definedName name="물량집계1">#REF!</definedName>
    <definedName name="물탱크5500경비">[101]중기사용료산출근거!$G$155</definedName>
    <definedName name="물탱크5500노무비">[101]중기사용료산출근거!$G$159</definedName>
    <definedName name="물탱크5500재료비">[101]중기사용료산출근거!$G$163</definedName>
    <definedName name="물푸레R5" localSheetId="0">[100]데이타!$E$221</definedName>
    <definedName name="물푸레R5">[45]데이타!$E$221</definedName>
    <definedName name="물푸레R6" localSheetId="0">[100]데이타!$E$222</definedName>
    <definedName name="물푸레R6">[45]데이타!$E$222</definedName>
    <definedName name="물푸레R8" localSheetId="0">[100]데이타!$E$223</definedName>
    <definedName name="물푸레R8">[45]데이타!$E$223</definedName>
    <definedName name="뮤">#REF!</definedName>
    <definedName name="뮤2">#REF!</definedName>
    <definedName name="미">[178]공통가설!#REF!</definedName>
    <definedName name="미_장_공">#REF!</definedName>
    <definedName name="미미">'[169]Y-WORK'!$D$19:$D$19,'[169]Y-WORK'!$F$19:$BD$19</definedName>
    <definedName name="미미미">'[130]기계경비(시간당)'!$F$133</definedName>
    <definedName name="미선0804" localSheetId="0">[100]데이타!$E$224</definedName>
    <definedName name="미선0804">[45]데이타!$E$224</definedName>
    <definedName name="미선1206" localSheetId="0">[100]데이타!$E$225</definedName>
    <definedName name="미선1206">[45]데이타!$E$225</definedName>
    <definedName name="미장공" localSheetId="0">[179]노임!$B$6</definedName>
    <definedName name="미장공">[109]단위단가!$F$11</definedName>
    <definedName name="미장공001" localSheetId="0">#REF!</definedName>
    <definedName name="미장공001">[38]노임!#REF!</definedName>
    <definedName name="미장공002" localSheetId="0">#REF!</definedName>
    <definedName name="미장공002">[38]노임!#REF!</definedName>
    <definedName name="미장공011">#REF!</definedName>
    <definedName name="미장공012">#REF!</definedName>
    <definedName name="미장공982" localSheetId="0">#REF!</definedName>
    <definedName name="미장공982">[38]노임!#REF!</definedName>
    <definedName name="미장공991" localSheetId="0">#REF!</definedName>
    <definedName name="미장공991">[38]노임!#REF!</definedName>
    <definedName name="미장공992" localSheetId="0">#REF!</definedName>
    <definedName name="미장공992">[38]노임!#REF!</definedName>
    <definedName name="ㅂ" localSheetId="0">[180]!Macro10</definedName>
    <definedName name="ㅂ">#REF!</definedName>
    <definedName name="ㅂㅂ">#REF!</definedName>
    <definedName name="ㅂㅂㅂㅂㅂ">#REF!</definedName>
    <definedName name="ㅂㅈㄱㄷㅈㅂㄱㅈㄷㅂㄱ" hidden="1">{#N/A,#N/A,FALSE,"이정표"}</definedName>
    <definedName name="바">#REF!</definedName>
    <definedName name="바닥몰">#REF!</definedName>
    <definedName name="바보">#REF!</definedName>
    <definedName name="바탕">#REF!</definedName>
    <definedName name="박리재">'[99]자재단가조사표-수목'!$K$23</definedName>
    <definedName name="박태기">#REF!</definedName>
    <definedName name="반딧불이블럭">'[99]자재단가조사표-수목'!$K$4</definedName>
    <definedName name="반딧불이블럭덮개">'[99]자재단가조사표-수목'!$K$5</definedName>
    <definedName name="반송1012" localSheetId="0">[100]데이타!$E$148</definedName>
    <definedName name="반송1012">[45]데이타!$E$148</definedName>
    <definedName name="반송1215" localSheetId="0">[100]데이타!$E$149</definedName>
    <definedName name="반송1215">[45]데이타!$E$149</definedName>
    <definedName name="반송1518" localSheetId="0">[100]데이타!$E$150</definedName>
    <definedName name="반송1518">[45]데이타!$E$150</definedName>
    <definedName name="반송1520" localSheetId="0">[100]데이타!$E$151</definedName>
    <definedName name="반송1520">[45]데이타!$E$151</definedName>
    <definedName name="반송2022" localSheetId="0">[100]데이타!$E$152</definedName>
    <definedName name="반송2022">[45]데이타!$E$152</definedName>
    <definedName name="반중력산근">#REF!</definedName>
    <definedName name="반중력수량">#REF!</definedName>
    <definedName name="발주처">'[64]5지구단위'!#REF!</definedName>
    <definedName name="방부대형">[181]일위대가!#REF!</definedName>
    <definedName name="방송설비">#REF!</definedName>
    <definedName name="방수공" localSheetId="0">[179]노임!$B$7</definedName>
    <definedName name="방수공">[109]단위단가!$F$12</definedName>
    <definedName name="방수공001" localSheetId="0">#REF!</definedName>
    <definedName name="방수공001">[38]노임!#REF!</definedName>
    <definedName name="방수공002" localSheetId="0">#REF!</definedName>
    <definedName name="방수공002">[38]노임!#REF!</definedName>
    <definedName name="방수공011">#REF!</definedName>
    <definedName name="방수공012">#REF!</definedName>
    <definedName name="방수공982" localSheetId="0">#REF!</definedName>
    <definedName name="방수공982">[38]노임!#REF!</definedName>
    <definedName name="방수공991" localSheetId="0">#REF!</definedName>
    <definedName name="방수공991">[38]노임!#REF!</definedName>
    <definedName name="방수공992" localSheetId="0">#REF!</definedName>
    <definedName name="방수공992">[38]노임!#REF!</definedName>
    <definedName name="방음벽" hidden="1">#REF!</definedName>
    <definedName name="방콘2">'[104]대창(장성)'!$AL$481</definedName>
    <definedName name="배관">#REF!</definedName>
    <definedName name="배관공">[109]단위단가!$F$13</definedName>
    <definedName name="배관공001" localSheetId="0">#REF!</definedName>
    <definedName name="배관공001">[38]노임!#REF!</definedName>
    <definedName name="배관공002" localSheetId="0">#REF!</definedName>
    <definedName name="배관공002">[38]노임!#REF!</definedName>
    <definedName name="배관공011" localSheetId="0">#REF!</definedName>
    <definedName name="배관공011">[38]노임!#REF!</definedName>
    <definedName name="배관공012">#REF!</definedName>
    <definedName name="배관공982" localSheetId="0">#REF!</definedName>
    <definedName name="배관공982">[38]노임!#REF!</definedName>
    <definedName name="배관공991" localSheetId="0">#REF!</definedName>
    <definedName name="배관공991">[38]노임!#REF!</definedName>
    <definedName name="배관공992" localSheetId="0">#REF!</definedName>
    <definedName name="배관공992">[38]노임!#REF!</definedName>
    <definedName name="배관공단가">[118]관접합및부설!#REF!</definedName>
    <definedName name="배롱R10">'[99]자재단가조사표-수목'!$K$49</definedName>
    <definedName name="배롱R10경">#REF!</definedName>
    <definedName name="배롱R10노">#REF!</definedName>
    <definedName name="배롱R10재">#REF!</definedName>
    <definedName name="배롱R6">#REF!</definedName>
    <definedName name="배롱R6경">#REF!</definedName>
    <definedName name="배롱R6노">#REF!</definedName>
    <definedName name="배롱R6재">#REF!</definedName>
    <definedName name="배롱나무">#REF!</definedName>
    <definedName name="배롱나무H2.5xR7">#REF!</definedName>
    <definedName name="배롱나무H3.5xR20">#REF!</definedName>
    <definedName name="배수관이음관일위2">#REF!</definedName>
    <definedName name="배수관일위2">#REF!</definedName>
    <definedName name="배수구조물공총재">#REF!</definedName>
    <definedName name="배수구조물토공">#REF!</definedName>
    <definedName name="배수토공계">#REF!</definedName>
    <definedName name="배전">#REF!</definedName>
    <definedName name="배전전공">[109]단위단가!$F$14</definedName>
    <definedName name="배전전공001" localSheetId="0">#REF!</definedName>
    <definedName name="배전전공001">[38]노임!#REF!</definedName>
    <definedName name="배전전공002" localSheetId="0">#REF!</definedName>
    <definedName name="배전전공002">[38]노임!#REF!</definedName>
    <definedName name="배전전공011" localSheetId="0">#REF!</definedName>
    <definedName name="배전전공011">[38]노임!#REF!</definedName>
    <definedName name="배전전공012">#REF!</definedName>
    <definedName name="배전전공982" localSheetId="0">#REF!</definedName>
    <definedName name="배전전공982">[38]노임!#REF!</definedName>
    <definedName name="배전전공991" localSheetId="0">#REF!</definedName>
    <definedName name="배전전공991">[38]노임!#REF!</definedName>
    <definedName name="배전전공992" localSheetId="0">#REF!</definedName>
    <definedName name="배전전공992">[38]노임!#REF!</definedName>
    <definedName name="배전활선전공001" localSheetId="0">#REF!</definedName>
    <definedName name="배전활선전공001">[38]노임!#REF!</definedName>
    <definedName name="배전활선전공002" localSheetId="0">#REF!</definedName>
    <definedName name="배전활선전공002">[38]노임!#REF!</definedName>
    <definedName name="배전활선전공011" localSheetId="0">#REF!</definedName>
    <definedName name="배전활선전공011">[38]노임!#REF!</definedName>
    <definedName name="배전활선전공012">#REF!</definedName>
    <definedName name="배전활선전공982" localSheetId="0">#REF!</definedName>
    <definedName name="배전활선전공982">[38]노임!#REF!</definedName>
    <definedName name="배전활선전공991" localSheetId="0">#REF!</definedName>
    <definedName name="배전활선전공991">[38]노임!#REF!</definedName>
    <definedName name="배전활선전공992" localSheetId="0">#REF!</definedName>
    <definedName name="배전활선전공992">[38]노임!#REF!</definedName>
    <definedName name="배토판19ton">"Picture 11"</definedName>
    <definedName name="배토판32ton">"Picture 10"</definedName>
    <definedName name="백02간재">'[130]기계경비(시간당)'!$H$161</definedName>
    <definedName name="백02간재티스제외">'[130]기계경비(시간당)'!$H$162</definedName>
    <definedName name="백02노무">'[130]기계경비(시간당)'!$H$153</definedName>
    <definedName name="백02노무야간">'[130]기계경비(시간당)'!$H$157</definedName>
    <definedName name="백02손료">'[130]기계경비(시간당)'!$H$149</definedName>
    <definedName name="백04간재">'[130]기계경비(시간당)'!$F$145</definedName>
    <definedName name="백04간재티스제외">'[130]기계경비(시간당)'!$H$146</definedName>
    <definedName name="백04노무">'[130]기계경비(시간당)'!$H$137</definedName>
    <definedName name="백04노무야간">'[130]기계경비(시간당)'!$H$141</definedName>
    <definedName name="백04손료">'[130]기계경비(시간당)'!$H$133</definedName>
    <definedName name="백07간재">'[130]기계경비(시간당)'!$H$129</definedName>
    <definedName name="백07노무">'[130]기계경비(시간당)'!$H$121</definedName>
    <definedName name="백07손료">'[130]기계경비(시간당)'!$H$117</definedName>
    <definedName name="백목련R10">'[99]자재단가조사표-수목'!$K$50</definedName>
    <definedName name="백목련R10경">#REF!</definedName>
    <definedName name="백목련R10노">#REF!</definedName>
    <definedName name="백목련R10재">#REF!</definedName>
    <definedName name="백목련R6">#REF!</definedName>
    <definedName name="백목련R6경">#REF!</definedName>
    <definedName name="백목련R6노">#REF!</definedName>
    <definedName name="백목련R6재">#REF!</definedName>
    <definedName name="백철쭉H0.3">#REF!</definedName>
    <definedName name="백호우작업효율">#REF!</definedName>
    <definedName name="뱌뱌뱌">#REF!</definedName>
    <definedName name="버림콘크리트">#REF!</definedName>
    <definedName name="버림콘크리트2">[182]시점교대!$AG$69</definedName>
    <definedName name="번호" localSheetId="0">'[183]Sheet1 (2)'!#REF!</definedName>
    <definedName name="번호">#REF!</definedName>
    <definedName name="벌목공011">#REF!</definedName>
    <definedName name="벌목단가산출">#REF!</definedName>
    <definedName name="벌목부001" localSheetId="0">#REF!</definedName>
    <definedName name="벌목부001">[38]노임!#REF!</definedName>
    <definedName name="벌목부002" localSheetId="0">#REF!</definedName>
    <definedName name="벌목부002">[38]노임!#REF!</definedName>
    <definedName name="벌목부012">#REF!</definedName>
    <definedName name="벌목부982" localSheetId="0">#REF!</definedName>
    <definedName name="벌목부982">[38]노임!#REF!</definedName>
    <definedName name="벌목부991" localSheetId="0">#REF!</definedName>
    <definedName name="벌목부991">[38]노임!#REF!</definedName>
    <definedName name="벌목부992" localSheetId="0">#REF!</definedName>
    <definedName name="벌목부992">[38]노임!#REF!</definedName>
    <definedName name="법원원천사">[154]수량산출!#REF!</definedName>
    <definedName name="벽_돌__블_럭__제_작_공">#REF!</definedName>
    <definedName name="벽돌">#REF!</definedName>
    <definedName name="벽돌_블럭_제작공011" localSheetId="0">#REF!</definedName>
    <definedName name="벽돌_블럭_제작공011">[38]노임!#REF!</definedName>
    <definedName name="벽돌_블록_제작공001" localSheetId="0">#REF!</definedName>
    <definedName name="벽돌_블록_제작공001">[38]노임!#REF!</definedName>
    <definedName name="벽돌_블록_제작공002" localSheetId="0">#REF!</definedName>
    <definedName name="벽돌_블록_제작공002">[38]노임!#REF!</definedName>
    <definedName name="벽돌_블록_제작공012">#REF!</definedName>
    <definedName name="벽돌_블록_제작공982" localSheetId="0">#REF!</definedName>
    <definedName name="벽돌_블록_제작공982">[38]노임!#REF!</definedName>
    <definedName name="벽돌_블록_제작공991" localSheetId="0">#REF!</definedName>
    <definedName name="벽돌_블록_제작공991">[38]노임!#REF!</definedName>
    <definedName name="벽돌_블록_제작공992" localSheetId="0">#REF!</definedName>
    <definedName name="벽돌_블록_제작공992">[38]노임!#REF!</definedName>
    <definedName name="변전전공001" localSheetId="0">#REF!</definedName>
    <definedName name="변전전공001">[38]노임!#REF!</definedName>
    <definedName name="변전전공002" localSheetId="0">#REF!</definedName>
    <definedName name="변전전공002">[38]노임!#REF!</definedName>
    <definedName name="변전전공011" localSheetId="0">#REF!</definedName>
    <definedName name="변전전공011">[38]노임!#REF!</definedName>
    <definedName name="변전전공012">#REF!</definedName>
    <definedName name="변전전공982" localSheetId="0">#REF!</definedName>
    <definedName name="변전전공982">[38]노임!#REF!</definedName>
    <definedName name="변전전공991" localSheetId="0">#REF!</definedName>
    <definedName name="변전전공991">[38]노임!#REF!</definedName>
    <definedName name="변전전공992" localSheetId="0">#REF!</definedName>
    <definedName name="변전전공992">[38]노임!#REF!</definedName>
    <definedName name="보">#REF!</definedName>
    <definedName name="보고서인쇄비">'[105]직접인건비호표(항목60%)'!#REF!</definedName>
    <definedName name="보도경계블럭수량">#REF!</definedName>
    <definedName name="보링공_지질조사001" localSheetId="0">#REF!</definedName>
    <definedName name="보링공_지질조사001">[38]노임!#REF!</definedName>
    <definedName name="보링공_지질조사002" localSheetId="0">#REF!</definedName>
    <definedName name="보링공_지질조사002">[38]노임!#REF!</definedName>
    <definedName name="보링공_지질조사011" localSheetId="0">#REF!</definedName>
    <definedName name="보링공_지질조사011">[38]노임!#REF!</definedName>
    <definedName name="보링공_지질조사012">#REF!</definedName>
    <definedName name="보링공_지질조사982" localSheetId="0">#REF!</definedName>
    <definedName name="보링공_지질조사982">[38]노임!#REF!</definedName>
    <definedName name="보링공_지질조사991" localSheetId="0">#REF!</definedName>
    <definedName name="보링공_지질조사991">[38]노임!#REF!</definedName>
    <definedName name="보링공_지질조사992" localSheetId="0">#REF!</definedName>
    <definedName name="보링공_지질조사992">[38]노임!#REF!</definedName>
    <definedName name="보안공001" localSheetId="0">#REF!</definedName>
    <definedName name="보안공001">[38]노임!#REF!</definedName>
    <definedName name="보안공002" localSheetId="0">#REF!</definedName>
    <definedName name="보안공002">[38]노임!#REF!</definedName>
    <definedName name="보안공011" localSheetId="0">#REF!</definedName>
    <definedName name="보안공011">[38]노임!#REF!</definedName>
    <definedName name="보안공012">#REF!</definedName>
    <definedName name="보안공982" localSheetId="0">#REF!</definedName>
    <definedName name="보안공982">[38]노임!#REF!</definedName>
    <definedName name="보안공991" localSheetId="0">#REF!</definedName>
    <definedName name="보안공991">[38]노임!#REF!</definedName>
    <definedName name="보안공992" localSheetId="0">#REF!</definedName>
    <definedName name="보안공992">[38]노임!#REF!</definedName>
    <definedName name="보오링공">[108]일위대가!#REF!</definedName>
    <definedName name="보온공001" localSheetId="0">#REF!</definedName>
    <definedName name="보온공001">[38]노임!#REF!</definedName>
    <definedName name="보온공002" localSheetId="0">#REF!</definedName>
    <definedName name="보온공002">[38]노임!#REF!</definedName>
    <definedName name="보온공011" localSheetId="0">#REF!</definedName>
    <definedName name="보온공011">[38]노임!#REF!</definedName>
    <definedName name="보온공012">#REF!</definedName>
    <definedName name="보온공982" localSheetId="0">#REF!</definedName>
    <definedName name="보온공982">[38]노임!#REF!</definedName>
    <definedName name="보온공991" localSheetId="0">#REF!</definedName>
    <definedName name="보온공991">[38]노임!#REF!</definedName>
    <definedName name="보온공992" localSheetId="0">#REF!</definedName>
    <definedName name="보온공992">[38]노임!#REF!</definedName>
    <definedName name="보인">#REF!</definedName>
    <definedName name="보일러공001" localSheetId="0">#REF!</definedName>
    <definedName name="보일러공001">[38]노임!#REF!</definedName>
    <definedName name="보일러공002" localSheetId="0">#REF!</definedName>
    <definedName name="보일러공002">[38]노임!#REF!</definedName>
    <definedName name="보일러공011" localSheetId="0">#REF!</definedName>
    <definedName name="보일러공011">[38]노임!#REF!</definedName>
    <definedName name="보일러공012">#REF!</definedName>
    <definedName name="보일러공982" localSheetId="0">#REF!</definedName>
    <definedName name="보일러공982">[38]노임!#REF!</definedName>
    <definedName name="보일러공991" localSheetId="0">#REF!</definedName>
    <definedName name="보일러공991">[38]노임!#REF!</definedName>
    <definedName name="보일러공992" localSheetId="0">#REF!</definedName>
    <definedName name="보일러공992">[38]노임!#REF!</definedName>
    <definedName name="보전계수2">#REF!</definedName>
    <definedName name="보정계수1">'[64]5지구단위'!#REF!</definedName>
    <definedName name="보정계수2">'[64]5지구단위'!#REF!</definedName>
    <definedName name="보정계수3">'[64]5지구단위'!#REF!</definedName>
    <definedName name="보정계수4">#REF!</definedName>
    <definedName name="보정계수5">#REF!</definedName>
    <definedName name="보조">[117]상세!$G$27</definedName>
    <definedName name="보조30경">[106]관급자재대!#REF!</definedName>
    <definedName name="보조30노">[106]관급자재대!#REF!</definedName>
    <definedName name="보조30재">[106]관급자재대!#REF!</definedName>
    <definedName name="보조기층ㄹ">#REF!</definedName>
    <definedName name="보조기층포설">[118]단가!$C$86</definedName>
    <definedName name="보조조경">#REF!</definedName>
    <definedName name="보차도경계블럭수량">#REF!</definedName>
    <definedName name="보통선원001" localSheetId="0">#REF!</definedName>
    <definedName name="보통선원001">[38]노임!#REF!</definedName>
    <definedName name="보통선원002" localSheetId="0">#REF!</definedName>
    <definedName name="보통선원002">[38]노임!#REF!</definedName>
    <definedName name="보통선원011" localSheetId="0">#REF!</definedName>
    <definedName name="보통선원011">[38]노임!#REF!</definedName>
    <definedName name="보통선원012">#REF!</definedName>
    <definedName name="보통선원982" localSheetId="0">#REF!</definedName>
    <definedName name="보통선원982">[38]노임!#REF!</definedName>
    <definedName name="보통선원991" localSheetId="0">#REF!</definedName>
    <definedName name="보통선원991">[38]노임!#REF!</definedName>
    <definedName name="보통선원992" localSheetId="0">#REF!</definedName>
    <definedName name="보통선원992">[38]노임!#REF!</definedName>
    <definedName name="보통인력">#REF!</definedName>
    <definedName name="보통인부" localSheetId="0">#REF!</definedName>
    <definedName name="보통인부">[102]장비종합부표!#REF!</definedName>
    <definedName name="보통인부001" localSheetId="0">#REF!</definedName>
    <definedName name="보통인부001">[38]노임!#REF!</definedName>
    <definedName name="보통인부002" localSheetId="0">#REF!</definedName>
    <definedName name="보통인부002">[38]노임!#REF!</definedName>
    <definedName name="보통인부011" localSheetId="0">#REF!</definedName>
    <definedName name="보통인부011">[38]노임!#REF!</definedName>
    <definedName name="보통인부012">#REF!</definedName>
    <definedName name="보통인부982" localSheetId="0">#REF!</definedName>
    <definedName name="보통인부982">[38]노임!#REF!</definedName>
    <definedName name="보통인부991" localSheetId="0">#REF!</definedName>
    <definedName name="보통인부991">[38]노임!#REF!</definedName>
    <definedName name="보통인부992" localSheetId="0">#REF!</definedName>
    <definedName name="보통인부992">[38]노임!#REF!</definedName>
    <definedName name="보통인부B10" localSheetId="0">[100]식재인부!$C$24</definedName>
    <definedName name="보통인부B10">[45]식재인부!$C$24</definedName>
    <definedName name="보통인부B4이하" localSheetId="0">[100]식재인부!$C$18</definedName>
    <definedName name="보통인부B4이하">[45]식재인부!$C$18</definedName>
    <definedName name="보통인부B5" localSheetId="0">[100]식재인부!$C$19</definedName>
    <definedName name="보통인부B5">[45]식재인부!$C$19</definedName>
    <definedName name="보통인부B6" localSheetId="0">[100]식재인부!$C$20</definedName>
    <definedName name="보통인부B6">[45]식재인부!$C$20</definedName>
    <definedName name="보통인부B8" localSheetId="0">[100]식재인부!$C$22</definedName>
    <definedName name="보통인부B8">[45]식재인부!$C$22</definedName>
    <definedName name="보통인부R10" localSheetId="0">[100]식재인부!$C$54</definedName>
    <definedName name="보통인부R10">[45]식재인부!$C$54</definedName>
    <definedName name="보통인부R12" localSheetId="0">[100]식재인부!$C$56</definedName>
    <definedName name="보통인부R12">[45]식재인부!$C$56</definedName>
    <definedName name="보통인부R15" localSheetId="0">[100]식재인부!$C$59</definedName>
    <definedName name="보통인부R15">[45]식재인부!$C$59</definedName>
    <definedName name="보통인부R4이하" localSheetId="0">[100]식재인부!$C$48</definedName>
    <definedName name="보통인부R4이하">[45]식재인부!$C$48</definedName>
    <definedName name="보통인부R5" localSheetId="0">[100]식재인부!$C$49</definedName>
    <definedName name="보통인부R5">[45]식재인부!$C$49</definedName>
    <definedName name="보통인부R6" localSheetId="0">[100]식재인부!$C$50</definedName>
    <definedName name="보통인부R6">[45]식재인부!$C$50</definedName>
    <definedName name="보통인부R7" localSheetId="0">[100]식재인부!$C$51</definedName>
    <definedName name="보통인부R7">[45]식재인부!$C$51</definedName>
    <definedName name="보통인부R8" localSheetId="0">[100]식재인부!$C$52</definedName>
    <definedName name="보통인부R8">[45]식재인부!$C$52</definedName>
    <definedName name="보통인부단가">[118]관접합및부설!#REF!</definedName>
    <definedName name="보험료">#REF!</definedName>
    <definedName name="보호상">#REF!</definedName>
    <definedName name="보호측">#REF!</definedName>
    <definedName name="보호하">#REF!</definedName>
    <definedName name="복사1줄">#REF!</definedName>
    <definedName name="복사2줄">#REF!</definedName>
    <definedName name="복사3줄">#REF!</definedName>
    <definedName name="복통경비">[184]수원공사비!#REF!</definedName>
    <definedName name="복통노무비">[184]수원공사비!#REF!</definedName>
    <definedName name="복통재료비">[184]수원공사비!#REF!</definedName>
    <definedName name="복합비료">'[99]자재단가조사표-수목'!$K$17</definedName>
    <definedName name="본선연장">#REF!</definedName>
    <definedName name="본선포장">#REF!</definedName>
    <definedName name="뵤뱌ㅑㅂ">[185]자재단가!$A$6:$M$156</definedName>
    <definedName name="부">#REF!</definedName>
    <definedName name="부가11">#REF!</definedName>
    <definedName name="부가가치세">#REF!</definedName>
    <definedName name="부가가치세요율">#REF!</definedName>
    <definedName name="부가가치세요율_변경">#REF!</definedName>
    <definedName name="부가세">#REF!</definedName>
    <definedName name="부가세율">#REF!</definedName>
    <definedName name="부대갑지1">#REF!</definedName>
    <definedName name="부대공집계">[138]터파기및재료!#REF!</definedName>
    <definedName name="부대일위대가">#REF!</definedName>
    <definedName name="부설비">#REF!</definedName>
    <definedName name="부숙톱밥">[109]단위단가!$F$57</definedName>
    <definedName name="부자재">#REF!</definedName>
    <definedName name="부지매입비">[186]공비대비!#REF!</definedName>
    <definedName name="부직포">'[99]자재단가조사표-수목'!$K$11</definedName>
    <definedName name="북카페">#REF!</definedName>
    <definedName name="북카페운영자교육">#REF!</definedName>
    <definedName name="분담13">#REF!</definedName>
    <definedName name="분담20">#REF!</definedName>
    <definedName name="분담25">#REF!</definedName>
    <definedName name="분리">'[187]빗물받이(910-510-410)'!$P$4</definedName>
    <definedName name="분전함신설합계">[188]분전함신설!$S$29</definedName>
    <definedName name="불도저삽날용량">#REF!</definedName>
    <definedName name="불도저속도조건_매립지전용불도저">#REF!</definedName>
    <definedName name="불도저속도조건_무한궤도">#REF!</definedName>
    <definedName name="불도저속도조건_타이어">#REF!</definedName>
    <definedName name="불도저작업속도">#REF!</definedName>
    <definedName name="불도저작업효율">#REF!</definedName>
    <definedName name="브02간재구조물">'[130]기계경비(시간당)'!$H$112</definedName>
    <definedName name="브02노무">'[130]기계경비(시간당)'!$H$110</definedName>
    <definedName name="브02노무야간">'[130]기계경비(시간당)'!$H$111</definedName>
    <definedName name="브02손료">'[130]기계경비(시간당)'!$H$109</definedName>
    <definedName name="브04간재구조물">'[130]기계경비(시간당)'!$H$105</definedName>
    <definedName name="브04노무">'[130]기계경비(시간당)'!$H$103</definedName>
    <definedName name="브04노무야간">'[130]기계경비(시간당)'!$H$104</definedName>
    <definedName name="브04손료">'[130]기계경비(시간당)'!$H$102</definedName>
    <definedName name="브레이드">'[130]기계경비(시간당)'!$D$28</definedName>
    <definedName name="브이c">#REF!</definedName>
    <definedName name="블록H">#REF!</definedName>
    <definedName name="블록V">#REF!</definedName>
    <definedName name="비_계_공">#REF!</definedName>
    <definedName name="비계">#REF!</definedName>
    <definedName name="비계공">[109]단위단가!$F$16</definedName>
    <definedName name="비계공001" localSheetId="0">#REF!</definedName>
    <definedName name="비계공001">[38]노임!#REF!</definedName>
    <definedName name="비계공002" localSheetId="0">#REF!</definedName>
    <definedName name="비계공002">[38]노임!#REF!</definedName>
    <definedName name="비계공011">#REF!</definedName>
    <definedName name="비계공012">#REF!</definedName>
    <definedName name="비계공982" localSheetId="0">#REF!</definedName>
    <definedName name="비계공982">[38]노임!#REF!</definedName>
    <definedName name="비계공991" localSheetId="0">#REF!</definedName>
    <definedName name="비계공991">[38]노임!#REF!</definedName>
    <definedName name="비계공992" localSheetId="0">#REF!</definedName>
    <definedName name="비계공992">[38]노임!#REF!</definedName>
    <definedName name="비계공단가">[118]관접합및부설!#REF!</definedName>
    <definedName name="비목1">#REF!</definedName>
    <definedName name="비목2">#REF!</definedName>
    <definedName name="비목3">#REF!</definedName>
    <definedName name="비목4">#REF!</definedName>
    <definedName name="비비비">#REF!,#REF!,#REF!</definedName>
    <definedName name="비비추">#REF!</definedName>
    <definedName name="비율">#REF!</definedName>
    <definedName name="빗물받이1">#REF!</definedName>
    <definedName name="빗물받이2">#REF!</definedName>
    <definedName name="ㅅㅎㄱㄷㅅㄷㄱ" hidden="1">{#N/A,#N/A,FALSE,"표지목차"}</definedName>
    <definedName name="사">#REF!</definedName>
    <definedName name="사급상수">#REF!</definedName>
    <definedName name="사업의">#REF!</definedName>
    <definedName name="사용인감">#REF!</definedName>
    <definedName name="사용인감계">#REF!</definedName>
    <definedName name="사인일위">#REF!</definedName>
    <definedName name="사전품">[96]설계기준!#REF!</definedName>
    <definedName name="사진매수">#REF!</definedName>
    <definedName name="사질토">'[99]자재단가조사표-수목'!$K$12</definedName>
    <definedName name="사철나무H1.2">#REF!</definedName>
    <definedName name="사통경비">[184]수원공사비!#REF!</definedName>
    <definedName name="사통노무비">[184]수원공사비!#REF!</definedName>
    <definedName name="사통재료비">[184]수원공사비!#REF!</definedName>
    <definedName name="사하중계수">#REF!</definedName>
    <definedName name="사후환경">'[105]직접인건비호표(항목60%)'!#REF!</definedName>
    <definedName name="사후환경조사">#REF!</definedName>
    <definedName name="산돌이" hidden="1">{#N/A,#N/A,FALSE,"단가표지"}</definedName>
    <definedName name="산벚B8">#REF!</definedName>
    <definedName name="산벚B8경">#REF!</definedName>
    <definedName name="산벚B8노">#REF!</definedName>
    <definedName name="산벚B8재">#REF!</definedName>
    <definedName name="산소">[112]자재단가!$D$52</definedName>
    <definedName name="산업">'[105]직접인건비호표(항목60%)'!#REF!</definedName>
    <definedName name="산재보험료">#REF!</definedName>
    <definedName name="산재보험료요율">#REF!</definedName>
    <definedName name="산재보험료요율_변경">#REF!</definedName>
    <definedName name="산재보험료율">[103]요율!$F$8</definedName>
    <definedName name="산정">#REF!</definedName>
    <definedName name="산철쭉">#REF!</definedName>
    <definedName name="산출근거" localSheetId="27">BlankMacro1</definedName>
    <definedName name="산출근거">BlankMacro1</definedName>
    <definedName name="산출근거1" localSheetId="27">BlankMacro1</definedName>
    <definedName name="산출근거1">BlankMacro1</definedName>
    <definedName name="산출내역">#REF!</definedName>
    <definedName name="산출냐역">#REF!</definedName>
    <definedName name="산출조사">[189]재료비!#REF!</definedName>
    <definedName name="삼각지_동력부하_List">#REF!</definedName>
    <definedName name="삼발대형">'[99]자재단가조사표-수목'!$K$85</definedName>
    <definedName name="삼발이대형">#REF!</definedName>
    <definedName name="삼발이소형">#REF!</definedName>
    <definedName name="상">#REF!</definedName>
    <definedName name="상각비">#REF!</definedName>
    <definedName name="상급원자력기술자001" localSheetId="0">#REF!</definedName>
    <definedName name="상급원자력기술자001">[38]노임!#REF!</definedName>
    <definedName name="상급원자력기술자002" localSheetId="0">#REF!</definedName>
    <definedName name="상급원자력기술자002">[38]노임!#REF!</definedName>
    <definedName name="상급원자력기술자011" localSheetId="0">#REF!</definedName>
    <definedName name="상급원자력기술자011">[38]노임!#REF!</definedName>
    <definedName name="상급원자력기술자012">#REF!</definedName>
    <definedName name="상급원자력기술자982" localSheetId="0">#REF!</definedName>
    <definedName name="상급원자력기술자982">[38]노임!#REF!</definedName>
    <definedName name="상급원자력기술자991" localSheetId="0">#REF!</definedName>
    <definedName name="상급원자력기술자991">[38]노임!#REF!</definedName>
    <definedName name="상급원자력기술자992" localSheetId="0">#REF!</definedName>
    <definedName name="상급원자력기술자992">[38]노임!#REF!</definedName>
    <definedName name="상면폭1">#REF!</definedName>
    <definedName name="상세요구">#REF!</definedName>
    <definedName name="상수도공">#REF!</definedName>
    <definedName name="상수도공집계표">#REF!</definedName>
    <definedName name="상수연장">#REF!</definedName>
    <definedName name="상수작업연장">#REF!</definedName>
    <definedName name="상수적용율">#REF!</definedName>
    <definedName name="상수지형계수">#REF!</definedName>
    <definedName name="상수집">[190]터파기및재료!#REF!</definedName>
    <definedName name="상수집계">[138]터파기및재료!#REF!</definedName>
    <definedName name="새">#N/A</definedName>
    <definedName name="새마을차고신설수량">'[5]40집계'!$A$4:$O$157</definedName>
    <definedName name="새이">[151]TOTAL3!$Q$7</definedName>
    <definedName name="새이름">#REF!</definedName>
    <definedName name="새이름2" hidden="1">#REF!</definedName>
    <definedName name="색소">'[99]자재단가조사표-수목'!$K$16</definedName>
    <definedName name="샘플러">[115]기초단가!$B$31</definedName>
    <definedName name="샷_시_공" localSheetId="0">#REF!</definedName>
    <definedName name="샷_시_공">[38]노임!#REF!</definedName>
    <definedName name="샷시공001" localSheetId="0">#REF!</definedName>
    <definedName name="샷시공001">[38]노임!#REF!</definedName>
    <definedName name="샷시공002" localSheetId="0">#REF!</definedName>
    <definedName name="샷시공002">[38]노임!#REF!</definedName>
    <definedName name="샷시공011" localSheetId="0">#REF!</definedName>
    <definedName name="샷시공011">[38]노임!#REF!</definedName>
    <definedName name="샷시공012">#REF!</definedName>
    <definedName name="샷시공982" localSheetId="0">#REF!</definedName>
    <definedName name="샷시공982">[38]노임!#REF!</definedName>
    <definedName name="샷시공991" localSheetId="0">#REF!</definedName>
    <definedName name="샷시공991">[38]노임!#REF!</definedName>
    <definedName name="샷시공992" localSheetId="0">#REF!</definedName>
    <definedName name="샷시공992">[38]노임!#REF!</definedName>
    <definedName name="서양측백H3.0">#REF!</definedName>
    <definedName name="석_공">#REF!</definedName>
    <definedName name="석공">[109]단위단가!$F$17</definedName>
    <definedName name="석공001" localSheetId="0">#REF!</definedName>
    <definedName name="석공001">[38]노임!#REF!</definedName>
    <definedName name="석공002" localSheetId="0">#REF!</definedName>
    <definedName name="석공002">[38]노임!#REF!</definedName>
    <definedName name="석공011">#REF!</definedName>
    <definedName name="석공012">#REF!</definedName>
    <definedName name="석공982" localSheetId="0">#REF!</definedName>
    <definedName name="석공982">[38]노임!#REF!</definedName>
    <definedName name="석공991" localSheetId="0">#REF!</definedName>
    <definedName name="석공991">[38]노임!#REF!</definedName>
    <definedName name="석공992" localSheetId="0">#REF!</definedName>
    <definedName name="석공992">[38]노임!#REF!</definedName>
    <definedName name="석조각공001" localSheetId="0">#REF!</definedName>
    <definedName name="석조각공001">[38]노임!#REF!</definedName>
    <definedName name="석조각공002" localSheetId="0">#REF!</definedName>
    <definedName name="석조각공002">[38]노임!#REF!</definedName>
    <definedName name="석조각공011" localSheetId="0">#REF!</definedName>
    <definedName name="석조각공011">[38]노임!#REF!</definedName>
    <definedName name="석조각공012">#REF!</definedName>
    <definedName name="석조각공982" localSheetId="0">#REF!</definedName>
    <definedName name="석조각공982">[38]노임!#REF!</definedName>
    <definedName name="석조각공991" localSheetId="0">#REF!</definedName>
    <definedName name="석조각공991">[38]노임!#REF!</definedName>
    <definedName name="석조각공992" localSheetId="0">#REF!</definedName>
    <definedName name="석조각공992">[38]노임!#REF!</definedName>
    <definedName name="석축">#REF!</definedName>
    <definedName name="석축1">#REF!</definedName>
    <definedName name="석축2">#REF!</definedName>
    <definedName name="석축3">#REF!</definedName>
    <definedName name="선관">#REF!</definedName>
    <definedName name="선로신설">#REF!</definedName>
    <definedName name="선로철거">#REF!</definedName>
    <definedName name="선부001" localSheetId="0">#REF!</definedName>
    <definedName name="선부001">[38]노임!#REF!</definedName>
    <definedName name="선부002" localSheetId="0">#REF!</definedName>
    <definedName name="선부002">[38]노임!#REF!</definedName>
    <definedName name="선부011" localSheetId="0">#REF!</definedName>
    <definedName name="선부011">[38]노임!#REF!</definedName>
    <definedName name="선부012">#REF!</definedName>
    <definedName name="선부982" localSheetId="0">#REF!</definedName>
    <definedName name="선부982">[38]노임!#REF!</definedName>
    <definedName name="선부991" localSheetId="0">#REF!</definedName>
    <definedName name="선부991">[38]노임!#REF!</definedName>
    <definedName name="선부992" localSheetId="0">#REF!</definedName>
    <definedName name="선부992">[38]노임!#REF!</definedName>
    <definedName name="선택">#REF!</definedName>
    <definedName name="선택층포설다짐">[118]단가!$C$80</definedName>
    <definedName name="설계">#REF!</definedName>
    <definedName name="설계규모">#REF!</definedName>
    <definedName name="설계내역">#REF!</definedName>
    <definedName name="설계단면력요약.SAP90Work">[0]!설계단면력요약.SAP90Work</definedName>
    <definedName name="설계비계산2">#REF!</definedName>
    <definedName name="설계서">[97]노임!$B$7</definedName>
    <definedName name="설계속도">#REF!</definedName>
    <definedName name="설계표지">#REF!</definedName>
    <definedName name="설마">[95]부대내역!$1:$4</definedName>
    <definedName name="설명">[191]총괄서!#REF!</definedName>
    <definedName name="섬잣H1.5">#REF!</definedName>
    <definedName name="섬잣H1.5경">#REF!</definedName>
    <definedName name="섬잣H1.5노">#REF!</definedName>
    <definedName name="섬잣H1.5재">#REF!</definedName>
    <definedName name="섬잣H2.0">#REF!</definedName>
    <definedName name="섬잣H2.0경">#REF!</definedName>
    <definedName name="섬잣H2.0노">#REF!</definedName>
    <definedName name="섬잣H2.0재">#REF!</definedName>
    <definedName name="섬잣나무">'[99]자재단가조사표-수목'!#REF!</definedName>
    <definedName name="성과심사">#REF!</definedName>
    <definedName name="성재">#REF!</definedName>
    <definedName name="성토부도수로연장">#REF!</definedName>
    <definedName name="성토부도수로재료">#REF!</definedName>
    <definedName name="성토부도수로재료집계">#REF!</definedName>
    <definedName name="소계">#REF!</definedName>
    <definedName name="소나무">#REF!</definedName>
    <definedName name="소나무H2.5">#REF!</definedName>
    <definedName name="소나무H3.0">#REF!</definedName>
    <definedName name="소나무H3.5경">#REF!</definedName>
    <definedName name="소나무H3.5노">#REF!</definedName>
    <definedName name="소나무H4.0">#REF!</definedName>
    <definedName name="소나무H5.0">#REF!</definedName>
    <definedName name="소나무R10">#REF!</definedName>
    <definedName name="소나무R10경">#REF!</definedName>
    <definedName name="소나무R10노">#REF!</definedName>
    <definedName name="소나무R10재">#REF!</definedName>
    <definedName name="소나무R15">#REF!</definedName>
    <definedName name="소나무R15경">#REF!</definedName>
    <definedName name="소나무R15노">#REF!</definedName>
    <definedName name="소나무R15재">#REF!</definedName>
    <definedName name="소나무R20">#REF!</definedName>
    <definedName name="소나무R20경">#REF!</definedName>
    <definedName name="소나무R20노">#REF!</definedName>
    <definedName name="소나무R20재">#REF!</definedName>
    <definedName name="소나무R25">#REF!</definedName>
    <definedName name="소나무R25경">#REF!</definedName>
    <definedName name="소나무R25노">#REF!</definedName>
    <definedName name="소나무R25재">#REF!</definedName>
    <definedName name="소나무조형H3.5">#REF!</definedName>
    <definedName name="소나무조형H3.5경">#REF!</definedName>
    <definedName name="소나무조형H3.5노">#REF!</definedName>
    <definedName name="소나무조형H3.5재">#REF!</definedName>
    <definedName name="소요매수">#REF!</definedName>
    <definedName name="소요작업량">#REF!</definedName>
    <definedName name="소용매수">#REF!</definedName>
    <definedName name="소음진동">[105]직접경비호표!#REF!</definedName>
    <definedName name="소음진동측정">#REF!</definedName>
    <definedName name="소일위대가1">#REF!</definedName>
    <definedName name="소켓무게" localSheetId="0">[192]DATE!$G$24:$G$79</definedName>
    <definedName name="소켓무게">[193]DATE!$G$24:$G$79</definedName>
    <definedName name="소콘경">[106]관급자재대!#REF!</definedName>
    <definedName name="소콘노">[106]관급자재대!#REF!</definedName>
    <definedName name="소콘재">[106]관급자재대!#REF!</definedName>
    <definedName name="소형B손료">'[130]기계경비(시간당)'!$H$240</definedName>
    <definedName name="소형경">#REF!</definedName>
    <definedName name="소형노">#REF!</definedName>
    <definedName name="소형재">#REF!</definedName>
    <definedName name="속고기">#REF!</definedName>
    <definedName name="속중기">#REF!</definedName>
    <definedName name="속중능">#REF!</definedName>
    <definedName name="속초기">#REF!</definedName>
    <definedName name="송강">#REF!</definedName>
    <definedName name="송곡교">#REF!</definedName>
    <definedName name="송전전공001" localSheetId="0">#REF!</definedName>
    <definedName name="송전전공001">[38]노임!#REF!</definedName>
    <definedName name="송전전공002" localSheetId="0">#REF!</definedName>
    <definedName name="송전전공002">[38]노임!#REF!</definedName>
    <definedName name="송전전공011" localSheetId="0">#REF!</definedName>
    <definedName name="송전전공011">[38]노임!#REF!</definedName>
    <definedName name="송전전공012">#REF!</definedName>
    <definedName name="송전전공982" localSheetId="0">#REF!</definedName>
    <definedName name="송전전공982">[38]노임!#REF!</definedName>
    <definedName name="송전전공991" localSheetId="0">#REF!</definedName>
    <definedName name="송전전공991">[38]노임!#REF!</definedName>
    <definedName name="송전전공992" localSheetId="0">#REF!</definedName>
    <definedName name="송전전공992">[38]노임!#REF!</definedName>
    <definedName name="송전환선전공011" localSheetId="0">#REF!</definedName>
    <definedName name="송전환선전공011">[38]노임!#REF!</definedName>
    <definedName name="송전활선전공001" localSheetId="0">#REF!</definedName>
    <definedName name="송전활선전공001">[38]노임!#REF!</definedName>
    <definedName name="송전활선전공002" localSheetId="0">#REF!</definedName>
    <definedName name="송전활선전공002">[38]노임!#REF!</definedName>
    <definedName name="송전활선전공012">#REF!</definedName>
    <definedName name="송전활선전공982" localSheetId="0">#REF!</definedName>
    <definedName name="송전활선전공982">[38]노임!#REF!</definedName>
    <definedName name="송전활선전공991" localSheetId="0">#REF!</definedName>
    <definedName name="송전활선전공991">[38]노임!#REF!</definedName>
    <definedName name="송전활선전공992" localSheetId="0">#REF!</definedName>
    <definedName name="송전활선전공992">[38]노임!#REF!</definedName>
    <definedName name="수">#REF!</definedName>
    <definedName name="수____종">#REF!</definedName>
    <definedName name="수급인상호">#REF!</definedName>
    <definedName name="수급인성명">#REF!</definedName>
    <definedName name="수급인주소">#REF!</definedName>
    <definedName name="수량">#REF!</definedName>
    <definedName name="수량계산">#REF!</definedName>
    <definedName name="수량산출">#REF!</definedName>
    <definedName name="수량산출서">[194]단가산출!#REF!</definedName>
    <definedName name="수량산출서.">'[195]수량산출서-2'!#REF!</definedName>
    <definedName name="수량전체">#REF!</definedName>
    <definedName name="수리수문">'[105]직접인건비호표(항목60%)'!#REF!</definedName>
    <definedName name="수목">#REF!</definedName>
    <definedName name="수목단가">#REF!</definedName>
    <definedName name="수목목록">[196]일위대가표!#REF!</definedName>
    <definedName name="수목수량">#REF!</definedName>
    <definedName name="수수H2.5">'[99]자재단가조사표-수목'!$K$74</definedName>
    <definedName name="수수H2.5노">#REF!</definedName>
    <definedName name="수수H2.5재">#REF!</definedName>
    <definedName name="수수꽃다리">#REF!</definedName>
    <definedName name="수수꽃다리H1.5">#REF!</definedName>
    <definedName name="수수꽃다리H1.5경">#REF!</definedName>
    <definedName name="수수꽃다리H1.5노">#REF!</definedName>
    <definedName name="수수꽃다리H1.5재">#REF!</definedName>
    <definedName name="수수꽃다리H1.8">#REF!</definedName>
    <definedName name="수자재단위당">[197]수자재단위당!$A$4:$M$38</definedName>
    <definedName name="수중토사p1">#REF!</definedName>
    <definedName name="수질">'[105]직접인건비호표(항목60%)'!#REF!</definedName>
    <definedName name="수질시험">#REF!</definedName>
    <definedName name="수질측정">#REF!</definedName>
    <definedName name="수크령새">'[99]자재단가조사표-수목'!$K$18</definedName>
    <definedName name="수토1">#REF!</definedName>
    <definedName name="숙박비">[107]설계기준!#REF!</definedName>
    <definedName name="순단면적">#REF!</definedName>
    <definedName name="쉬트상">#REF!</definedName>
    <definedName name="쉬트시">#REF!</definedName>
    <definedName name="쉬트측">#REF!</definedName>
    <definedName name="쉬트하">#REF!</definedName>
    <definedName name="슈">[115]기초단가!$B$30</definedName>
    <definedName name="스1">#REF!</definedName>
    <definedName name="스2">#REF!</definedName>
    <definedName name="스3">#REF!</definedName>
    <definedName name="스텝">#REF!</definedName>
    <definedName name="스티로폴">'[104]대창(장성)'!$AR$450</definedName>
    <definedName name="스틸">#REF!</definedName>
    <definedName name="스틸그레이팅">#REF!</definedName>
    <definedName name="스틸그레이팅2">#REF!</definedName>
    <definedName name="슬">#REF!</definedName>
    <definedName name="슬1">#REF!</definedName>
    <definedName name="슬2">#REF!</definedName>
    <definedName name="슬3">#REF!</definedName>
    <definedName name="슬래브총괄수량집계표">'[198]Sheet1 (2)'!#REF!</definedName>
    <definedName name="시">#REF!</definedName>
    <definedName name="시가지">[136]산출근거!#REF!</definedName>
    <definedName name="시공측량사001" localSheetId="0">#REF!</definedName>
    <definedName name="시공측량사001">[38]노임!#REF!</definedName>
    <definedName name="시공측량사002" localSheetId="0">#REF!</definedName>
    <definedName name="시공측량사002">[38]노임!#REF!</definedName>
    <definedName name="시공측량사011" localSheetId="0">#REF!</definedName>
    <definedName name="시공측량사011">[38]노임!#REF!</definedName>
    <definedName name="시공측량사012">#REF!</definedName>
    <definedName name="시공측량사982" localSheetId="0">#REF!</definedName>
    <definedName name="시공측량사982">[38]노임!#REF!</definedName>
    <definedName name="시공측량사991" localSheetId="0">#REF!</definedName>
    <definedName name="시공측량사991">[38]노임!#REF!</definedName>
    <definedName name="시공측량사992" localSheetId="0">#REF!</definedName>
    <definedName name="시공측량사992">[38]노임!#REF!</definedName>
    <definedName name="시공측량사조수001" localSheetId="0">#REF!</definedName>
    <definedName name="시공측량사조수001">[38]노임!#REF!</definedName>
    <definedName name="시공측량사조수002" localSheetId="0">#REF!</definedName>
    <definedName name="시공측량사조수002">[38]노임!#REF!</definedName>
    <definedName name="시공측량사조수011" localSheetId="0">#REF!</definedName>
    <definedName name="시공측량사조수011">[38]노임!#REF!</definedName>
    <definedName name="시공측량사조수012">#REF!</definedName>
    <definedName name="시공측량사조수982" localSheetId="0">#REF!</definedName>
    <definedName name="시공측량사조수982">[38]노임!#REF!</definedName>
    <definedName name="시공측량사조수991" localSheetId="0">#REF!</definedName>
    <definedName name="시공측량사조수991">[38]노임!#REF!</definedName>
    <definedName name="시공측량사조수992" localSheetId="0">#REF!</definedName>
    <definedName name="시공측량사조수992">[38]노임!#REF!</definedName>
    <definedName name="시멘트" localSheetId="27">BlankMacro1</definedName>
    <definedName name="시멘트" localSheetId="0">[112]자재단가!$F$23</definedName>
    <definedName name="시멘트">BlankMacro1</definedName>
    <definedName name="시멘트1" localSheetId="27">BlankMacro1</definedName>
    <definedName name="시멘트1">BlankMacro1</definedName>
    <definedName name="시멘트6" localSheetId="27">BlankMacro1</definedName>
    <definedName name="시멘트6">BlankMacro1</definedName>
    <definedName name="시멘트골재집계" hidden="1">[33]중기비!#REF!</definedName>
    <definedName name="시설구조일수">#REF!</definedName>
    <definedName name="시설물계">[199]총괄내역!#REF!</definedName>
    <definedName name="시설물공사비">[199]총괄내역!#REF!</definedName>
    <definedName name="시설물수량">#REF!</definedName>
    <definedName name="시설수량">#REF!</definedName>
    <definedName name="시설일위">#REF!</definedName>
    <definedName name="시설일위1">#REF!</definedName>
    <definedName name="시설일위금액">[146]시설일위!$G$1:$M$65536</definedName>
    <definedName name="시설정위치지형계수">#REF!</definedName>
    <definedName name="시설종류수">#REF!</definedName>
    <definedName name="시설종수">#REF!</definedName>
    <definedName name="시중노임1">#N/A</definedName>
    <definedName name="시트파일">#REF!</definedName>
    <definedName name="시행">#REF!</definedName>
    <definedName name="시행111">#REF!</definedName>
    <definedName name="시행청">[126]설계산출표지!$B$21</definedName>
    <definedName name="시험관련기사_시험사1급001" localSheetId="0">#REF!</definedName>
    <definedName name="시험관련기사_시험사1급001">[38]노임!#REF!</definedName>
    <definedName name="시험관련기사_시험사1급002" localSheetId="0">#REF!</definedName>
    <definedName name="시험관련기사_시험사1급002">[38]노임!#REF!</definedName>
    <definedName name="시험관련기사_시험사1급011" localSheetId="0">#REF!</definedName>
    <definedName name="시험관련기사_시험사1급011">[38]노임!#REF!</definedName>
    <definedName name="시험관련기사_시험사1급012">#REF!</definedName>
    <definedName name="시험관련기사_시험사1급982" localSheetId="0">#REF!</definedName>
    <definedName name="시험관련기사_시험사1급982">[38]노임!#REF!</definedName>
    <definedName name="시험관련기사_시험사1급991" localSheetId="0">#REF!</definedName>
    <definedName name="시험관련기사_시험사1급991">[38]노임!#REF!</definedName>
    <definedName name="시험관련기사_시험사1급992" localSheetId="0">#REF!</definedName>
    <definedName name="시험관련기사_시험사1급992">[38]노임!#REF!</definedName>
    <definedName name="시험관련산업기사_2급001" localSheetId="0">#REF!</definedName>
    <definedName name="시험관련산업기사_2급001">[38]노임!#REF!</definedName>
    <definedName name="시험관련산업기사_2급002" localSheetId="0">#REF!</definedName>
    <definedName name="시험관련산업기사_2급002">[38]노임!#REF!</definedName>
    <definedName name="시험관련산업기사_2급011" localSheetId="0">#REF!</definedName>
    <definedName name="시험관련산업기사_2급011">[38]노임!#REF!</definedName>
    <definedName name="시험관련산업기사_2급012">#REF!</definedName>
    <definedName name="시험관련산업기사_2급982" localSheetId="0">#REF!</definedName>
    <definedName name="시험관련산업기사_2급982">[38]노임!#REF!</definedName>
    <definedName name="시험관련산업기사_2급991" localSheetId="0">#REF!</definedName>
    <definedName name="시험관련산업기사_2급991">[38]노임!#REF!</definedName>
    <definedName name="시험관련산업기사_2급992" localSheetId="0">#REF!</definedName>
    <definedName name="시험관련산업기사_2급992">[38]노임!#REF!</definedName>
    <definedName name="시험보조수001" localSheetId="0">#REF!</definedName>
    <definedName name="시험보조수001">[38]노임!#REF!</definedName>
    <definedName name="시험보조수002" localSheetId="0">#REF!</definedName>
    <definedName name="시험보조수002">[38]노임!#REF!</definedName>
    <definedName name="시험보조수011" localSheetId="0">#REF!</definedName>
    <definedName name="시험보조수011">[38]노임!#REF!</definedName>
    <definedName name="시험보조수012">#REF!</definedName>
    <definedName name="시험보조수982" localSheetId="0">#REF!</definedName>
    <definedName name="시험보조수982">[38]노임!#REF!</definedName>
    <definedName name="시험보조수991" localSheetId="0">#REF!</definedName>
    <definedName name="시험보조수991">[38]노임!#REF!</definedName>
    <definedName name="시험보조수992" localSheetId="0">#REF!</definedName>
    <definedName name="시험보조수992">[38]노임!#REF!</definedName>
    <definedName name="시험설치">#REF!</definedName>
    <definedName name="식백호04경">#REF!</definedName>
    <definedName name="식백호04노">#REF!</definedName>
    <definedName name="식백호04재">#REF!</definedName>
    <definedName name="식백호07경">#REF!</definedName>
    <definedName name="식백호07노">#REF!</definedName>
    <definedName name="식백호07재">#REF!</definedName>
    <definedName name="식비">[107]설계기준!#REF!</definedName>
    <definedName name="식생토">'[99]자재단가조사표-수목'!$K$6</definedName>
    <definedName name="식재">#REF!</definedName>
    <definedName name="식재공사비">[199]총괄내역!#REF!</definedName>
    <definedName name="식재단가">#REF!</definedName>
    <definedName name="식재단가1">#REF!</definedName>
    <definedName name="식재소계">[199]총괄내역!#REF!</definedName>
    <definedName name="신너">[112]자재단가!$D$59</definedName>
    <definedName name="신성">#REF!</definedName>
    <definedName name="신성감">#REF!</definedName>
    <definedName name="신호기용공배관">[134]!돌아가기</definedName>
    <definedName name="실유카">#REF!</definedName>
    <definedName name="실유카H0.5">'[99]자재단가조사표-수목'!$K$67</definedName>
    <definedName name="실유카H0.5노">#REF!</definedName>
    <definedName name="실유카H0.5재">#REF!</definedName>
    <definedName name="실유카경">#REF!</definedName>
    <definedName name="실유카노">#REF!</definedName>
    <definedName name="실유카재">#REF!</definedName>
    <definedName name="실행">#REF!</definedName>
    <definedName name="실행공기">#REF!</definedName>
    <definedName name="심우">#REF!</definedName>
    <definedName name="심우을">#REF!</definedName>
    <definedName name="씨">#REF!</definedName>
    <definedName name="씨그마ck">#REF!</definedName>
    <definedName name="씨그마y">#REF!</definedName>
    <definedName name="ㅇ">#REF!</definedName>
    <definedName name="ㅇ48">#REF!</definedName>
    <definedName name="ㅇ560">#REF!</definedName>
    <definedName name="ㅇㄴㄴㄴㄴㄴㄴㄴㄴㄴ" hidden="1">{#N/A,#N/A,FALSE,"혼합골재"}</definedName>
    <definedName name="ㅇㄴㅁ" hidden="1">#REF!</definedName>
    <definedName name="ㅇㄹ" hidden="1">[33]중기비!#REF!</definedName>
    <definedName name="ㅇㄹㄴㅀㄹㅇㅎㄹㅇㅎ" hidden="1">{#N/A,#N/A,FALSE,"2~8번"}</definedName>
    <definedName name="ㅇㄹㄹ" hidden="1">#REF!</definedName>
    <definedName name="ㅇㄹㅇ">#REF!</definedName>
    <definedName name="ㅇㄹㅇㄹ" hidden="1">#REF!</definedName>
    <definedName name="ㅇㅀㅎㅎㅎㅎㅎㅎㅎㅎㅎㅎㅎㅎㅎㅎㅎ" hidden="1">{#N/A,#N/A,FALSE,"구조2"}</definedName>
    <definedName name="ㅇㅁㄴ" hidden="1">{#N/A,#N/A,FALSE,"혼합골재"}</definedName>
    <definedName name="ㅇㅇ">#REF!</definedName>
    <definedName name="ㅇㅇㄹ" hidden="1">#REF!</definedName>
    <definedName name="ㅇㅇㅇ">#REF!</definedName>
    <definedName name="ㅇㅇㅇㅇ">#REF!</definedName>
    <definedName name="ㅇ어ㅗ">#REF!</definedName>
    <definedName name="아">#REF!</definedName>
    <definedName name="아세틸렌">[112]자재단가!$D$51</definedName>
    <definedName name="아스콘복구비">[119]일위대가!#REF!</definedName>
    <definedName name="아스콘복구비5">[119]일위대가!#REF!</definedName>
    <definedName name="아스콘수량">#REF!</definedName>
    <definedName name="아스콘파괴비">[119]일위대가!#REF!</definedName>
    <definedName name="아스팔트">#REF!</definedName>
    <definedName name="아아">#REF!,#REF!</definedName>
    <definedName name="아앙">#REF!,#REF!</definedName>
    <definedName name="아야">#REF!</definedName>
    <definedName name="아연도철선">#REF!</definedName>
    <definedName name="아왜H1.5">#REF!</definedName>
    <definedName name="아왜H1.5경">#REF!</definedName>
    <definedName name="아왜H1.5노">#REF!</definedName>
    <definedName name="아왜H1.5재">#REF!</definedName>
    <definedName name="아왜H2.0">'[99]자재단가조사표-수목'!$K$35</definedName>
    <definedName name="아왜H2.0경">#REF!</definedName>
    <definedName name="아왜H2.0노">#REF!</definedName>
    <definedName name="아왜H2.0재">#REF!</definedName>
    <definedName name="아왜나무H2.0">'[99]자재단가조사표-수목'!#REF!</definedName>
    <definedName name="아왜나무H2.5">#REF!</definedName>
    <definedName name="악취">'[105]직접인건비호표(항목60%)'!#REF!</definedName>
    <definedName name="안길1">#REF!</definedName>
    <definedName name="안전11">#REF!</definedName>
    <definedName name="안전관리비">#REF!</definedName>
    <definedName name="안전관리비요율">#REF!</definedName>
    <definedName name="안전관리비요율_변경">#REF!</definedName>
    <definedName name="안전관리비율">[103]요율!$F$9</definedName>
    <definedName name="알d">#REF!</definedName>
    <definedName name="알파1">#REF!</definedName>
    <definedName name="알파2">#REF!</definedName>
    <definedName name="암거">#REF!</definedName>
    <definedName name="암거구조물공">#REF!</definedName>
    <definedName name="암거구조물자재대">#REF!</definedName>
    <definedName name="암거날개재료집계">#REF!</definedName>
    <definedName name="암거날개토공집계">#REF!</definedName>
    <definedName name="암거단위수량1">#REF!</definedName>
    <definedName name="암거단위수량2">#REF!</definedName>
    <definedName name="암거토공">#REF!</definedName>
    <definedName name="압축강도">#REF!</definedName>
    <definedName name="애애">[97]노임!$B$3</definedName>
    <definedName name="앨c">#REF!</definedName>
    <definedName name="앨e">#REF!</definedName>
    <definedName name="양매자0403" localSheetId="0">[100]데이타!$E$168</definedName>
    <definedName name="양매자0403">[45]데이타!$E$168</definedName>
    <definedName name="양매자0505" localSheetId="0">[100]데이타!$E$169</definedName>
    <definedName name="양매자0505">[45]데이타!$E$169</definedName>
    <definedName name="양매자0606" localSheetId="0">[100]데이타!$E$170</definedName>
    <definedName name="양매자0606">[45]데이타!$E$170</definedName>
    <definedName name="양석">#REF!,#REF!,#REF!,#REF!,#REF!,#REF!,#REF!,#REF!,#REF!,#REF!,#REF!,#REF!,#REF!,#REF!,#REF!,#REF!,#REF!,#REF!,#REF!</definedName>
    <definedName name="양석김">#REF!</definedName>
    <definedName name="양식">#REF!</definedName>
    <definedName name="억이상" hidden="1">{#N/A,#N/A,FALSE,"2~8번"}</definedName>
    <definedName name="언어보정계수">#REF!</definedName>
    <definedName name="업체" hidden="1">#REF!</definedName>
    <definedName name="업체단가">[200]자재단가!$A$6:$M$156</definedName>
    <definedName name="에에">[201]!Macro12</definedName>
    <definedName name="여과지동">[202]여과지동!$F$3:$AS$80</definedName>
    <definedName name="여기">#REF!</definedName>
    <definedName name="여비">[105]직접경비호표!#REF!</definedName>
    <definedName name="여수토경비">#REF!</definedName>
    <definedName name="여수토노무비">#REF!</definedName>
    <definedName name="여수토재료비">#REF!</definedName>
    <definedName name="여여">[97]노임!$B$8</definedName>
    <definedName name="연계경">#REF!</definedName>
    <definedName name="연계노">#REF!</definedName>
    <definedName name="연계재">#REF!</definedName>
    <definedName name="연계형재">#REF!</definedName>
    <definedName name="연마공001" localSheetId="0">#REF!</definedName>
    <definedName name="연마공001">[38]노임!#REF!</definedName>
    <definedName name="연마공002" localSheetId="0">#REF!</definedName>
    <definedName name="연마공002">[38]노임!#REF!</definedName>
    <definedName name="연마공011" localSheetId="0">#REF!</definedName>
    <definedName name="연마공011">[38]노임!#REF!</definedName>
    <definedName name="연마공012">#REF!</definedName>
    <definedName name="연마공982" localSheetId="0">#REF!</definedName>
    <definedName name="연마공982">[38]노임!#REF!</definedName>
    <definedName name="연마공991" localSheetId="0">#REF!</definedName>
    <definedName name="연마공991">[38]노임!#REF!</definedName>
    <definedName name="연마공992" localSheetId="0">#REF!</definedName>
    <definedName name="연마공992">[38]노임!#REF!</definedName>
    <definedName name="연마지">[112]자재단가!$D$57</definedName>
    <definedName name="연습9">#REF!</definedName>
    <definedName name="연습99">#REF!</definedName>
    <definedName name="연장">[107]설계기준!#REF!</definedName>
    <definedName name="연장1">#REF!</definedName>
    <definedName name="연접도움말">[134]!연접도움말</definedName>
    <definedName name="영산홍">#REF!</definedName>
    <definedName name="영산홍H0.3">#REF!</definedName>
    <definedName name="예">[203]!Macro10</definedName>
    <definedName name="예산">[97]노임!$B$21</definedName>
    <definedName name="예산서1">'[204]대가표(품셈)'!#REF!</definedName>
    <definedName name="오">#REF!</definedName>
    <definedName name="오수1호맨홀">[205]터파기및재료!#REF!</definedName>
    <definedName name="오수공">#REF!</definedName>
    <definedName name="오수관단위수량">[205]터파기및재료!#REF!</definedName>
    <definedName name="오수관로높이">[205]터파기및재료!#REF!</definedName>
    <definedName name="오수단위수량1">#REF!</definedName>
    <definedName name="오수단위수량2">#REF!</definedName>
    <definedName name="오수돈">#REF!</definedName>
    <definedName name="오수돈2">#REF!</definedName>
    <definedName name="오수맨홀높이">[205]터파기및재료!#REF!</definedName>
    <definedName name="오수맨홀수량2">#REF!</definedName>
    <definedName name="오수맨홀집계">#REF!</definedName>
    <definedName name="오오오">#REF!</definedName>
    <definedName name="오호표">[206]환경평가!$H$126</definedName>
    <definedName name="오호표2">[207]환경평가!$H$126</definedName>
    <definedName name="옥계1교">#REF!</definedName>
    <definedName name="옥매H1.0">'[99]자재단가조사표-수목'!$K$75</definedName>
    <definedName name="옥매H1.0노">#REF!</definedName>
    <definedName name="옥매H1.0재">#REF!</definedName>
    <definedName name="옥매화H1.0">#REF!</definedName>
    <definedName name="옥매화H1.0경">#REF!</definedName>
    <definedName name="옥매화H1.0노">#REF!</definedName>
    <definedName name="옥매화H1.0재">#REF!</definedName>
    <definedName name="옥외등철거공구손료">#REF!</definedName>
    <definedName name="옥외등철거공비">#REF!</definedName>
    <definedName name="옥향H0.5">#REF!</definedName>
    <definedName name="옹" hidden="1">{#N/A,#N/A,FALSE,"운반시간"}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">[7]Sheet1!$G$48</definedName>
    <definedName name="옹벽공" localSheetId="0">[135]Sheet1!#REF!</definedName>
    <definedName name="옹벽공">#REF!</definedName>
    <definedName name="옹벽공집계표">#REF!</definedName>
    <definedName name="옹벽단위">[208]터파기및재료!#REF!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와촌면">#REF!</definedName>
    <definedName name="왕벚B6">#REF!</definedName>
    <definedName name="왕벚B6경">#REF!</definedName>
    <definedName name="왕벚B6노">#REF!</definedName>
    <definedName name="왕벚B6재">#REF!</definedName>
    <definedName name="왕벚나무">#REF!</definedName>
    <definedName name="왕벚나무H4.5">#REF!</definedName>
    <definedName name="왜성도라지">#REF!</definedName>
    <definedName name="요약문">'[105]직접인건비호표(항목60%)'!#REF!</definedName>
    <definedName name="요요">[97]노임!$B$4</definedName>
    <definedName name="용역개요">#REF!</definedName>
    <definedName name="용접">#REF!</definedName>
    <definedName name="용접공" localSheetId="0">[112]노임단가!$B$24</definedName>
    <definedName name="용접공">[109]단위단가!$F$18</definedName>
    <definedName name="용접공_일반001" localSheetId="0">#REF!</definedName>
    <definedName name="용접공_일반001">[38]노임!#REF!</definedName>
    <definedName name="용접공_일반002" localSheetId="0">#REF!</definedName>
    <definedName name="용접공_일반002">[38]노임!#REF!</definedName>
    <definedName name="용접공_일반011" localSheetId="0">#REF!</definedName>
    <definedName name="용접공_일반011">[38]노임!#REF!</definedName>
    <definedName name="용접공_일반012">#REF!</definedName>
    <definedName name="용접공_일반982" localSheetId="0">#REF!</definedName>
    <definedName name="용접공_일반982">[38]노임!#REF!</definedName>
    <definedName name="용접공_일반991" localSheetId="0">#REF!</definedName>
    <definedName name="용접공_일반991">[38]노임!#REF!</definedName>
    <definedName name="용접공_일반992" localSheetId="0">#REF!</definedName>
    <definedName name="용접공_일반992">[38]노임!#REF!</definedName>
    <definedName name="용접공_철도001" localSheetId="0">#REF!</definedName>
    <definedName name="용접공_철도001">[38]노임!#REF!</definedName>
    <definedName name="용접공_철도002" localSheetId="0">#REF!</definedName>
    <definedName name="용접공_철도002">[38]노임!#REF!</definedName>
    <definedName name="용접공_철도011" localSheetId="0">#REF!</definedName>
    <definedName name="용접공_철도011">[38]노임!#REF!</definedName>
    <definedName name="용접공_철도012">#REF!</definedName>
    <definedName name="용접공_철도982" localSheetId="0">#REF!</definedName>
    <definedName name="용접공_철도982">[38]노임!#REF!</definedName>
    <definedName name="용접공_철도991" localSheetId="0">#REF!</definedName>
    <definedName name="용접공_철도991">[38]노임!#REF!</definedName>
    <definedName name="용접공_철도992" localSheetId="0">#REF!</definedName>
    <definedName name="용접공_철도992">[38]노임!#REF!</definedName>
    <definedName name="용접공단가">[118]관접합및부설!#REF!</definedName>
    <definedName name="용접봉">[112]자재단가!$D$56</definedName>
    <definedName name="용지단가">#REF!</definedName>
    <definedName name="용지수량">#REF!</definedName>
    <definedName name="우강공감율">[93]공사요율!#REF!</definedName>
    <definedName name="우강기본율">[93]공사요율!#REF!</definedName>
    <definedName name="우강사업율">[93]공사요율!#REF!</definedName>
    <definedName name="우강세부율">[93]공사요율!#REF!</definedName>
    <definedName name="우수공">#REF!</definedName>
    <definedName name="우수관수량산출">#REF!</definedName>
    <definedName name="우수돈">#REF!</definedName>
    <definedName name="우수돈2">#REF!</definedName>
    <definedName name="우우">[98]!Macro13</definedName>
    <definedName name="운반거리">#REF!</definedName>
    <definedName name="운반거리계수">#REF!</definedName>
    <definedName name="운반구간">[126]을부담운반비!$D$5</definedName>
    <definedName name="운반비">#REF!</definedName>
    <definedName name="운반산출">#REF!</definedName>
    <definedName name="운반차운전사">[109]단위단가!$F$26</definedName>
    <definedName name="운전">#REF!</definedName>
    <definedName name="운전사">#REF!</definedName>
    <definedName name="운전사_기계">[102]장비종합부표!#REF!</definedName>
    <definedName name="운전사_기계001" localSheetId="0">#REF!</definedName>
    <definedName name="운전사_기계001">[38]노임!#REF!</definedName>
    <definedName name="운전사_기계002" localSheetId="0">#REF!</definedName>
    <definedName name="운전사_기계002">[38]노임!#REF!</definedName>
    <definedName name="운전사_기계011" localSheetId="0">#REF!</definedName>
    <definedName name="운전사_기계011">[38]노임!#REF!</definedName>
    <definedName name="운전사_기계012">#REF!</definedName>
    <definedName name="운전사_기계982" localSheetId="0">#REF!</definedName>
    <definedName name="운전사_기계982">[38]노임!#REF!</definedName>
    <definedName name="운전사_기계991" localSheetId="0">#REF!</definedName>
    <definedName name="운전사_기계991">[38]노임!#REF!</definedName>
    <definedName name="운전사_기계992" localSheetId="0">#REF!</definedName>
    <definedName name="운전사_기계992">[38]노임!#REF!</definedName>
    <definedName name="운전사_운반">'[130]기계경비(시간당)'!$D$7</definedName>
    <definedName name="운전사_운반자">[102]장비종합부표!#REF!</definedName>
    <definedName name="운전사_운반차001" localSheetId="0">#REF!</definedName>
    <definedName name="운전사_운반차001">[38]노임!#REF!</definedName>
    <definedName name="운전사_운반차002" localSheetId="0">#REF!</definedName>
    <definedName name="운전사_운반차002">[38]노임!#REF!</definedName>
    <definedName name="운전사_운반차011" localSheetId="0">#REF!</definedName>
    <definedName name="운전사_운반차011">[38]노임!#REF!</definedName>
    <definedName name="운전사_운반차012">#REF!</definedName>
    <definedName name="운전사_운반차982" localSheetId="0">#REF!</definedName>
    <definedName name="운전사_운반차982">[38]노임!#REF!</definedName>
    <definedName name="운전사_운반차991" localSheetId="0">#REF!</definedName>
    <definedName name="운전사_운반차991">[38]노임!#REF!</definedName>
    <definedName name="운전사_운반차992" localSheetId="0">#REF!</definedName>
    <definedName name="운전사_운반차992">[38]노임!#REF!</definedName>
    <definedName name="운전사기계">#REF!</definedName>
    <definedName name="운전조">#REF!</definedName>
    <definedName name="원가">#REF!</definedName>
    <definedName name="원가계산">#REF!</definedName>
    <definedName name="원가계산1">[209]자재단가!$A$6:$M$156</definedName>
    <definedName name="원가계산서">#REF!</definedName>
    <definedName name="원남내역" hidden="1">#REF!</definedName>
    <definedName name="원수">#REF!</definedName>
    <definedName name="원자력계장공001" localSheetId="0">#REF!</definedName>
    <definedName name="원자력계장공001">[38]노임!#REF!</definedName>
    <definedName name="원자력계장공002" localSheetId="0">#REF!</definedName>
    <definedName name="원자력계장공002">[38]노임!#REF!</definedName>
    <definedName name="원자력계장공011" localSheetId="0">#REF!</definedName>
    <definedName name="원자력계장공011">[38]노임!#REF!</definedName>
    <definedName name="원자력계장공012">#REF!</definedName>
    <definedName name="원자력계장공982" localSheetId="0">#REF!</definedName>
    <definedName name="원자력계장공982">[38]노임!#REF!</definedName>
    <definedName name="원자력계장공991" localSheetId="0">#REF!</definedName>
    <definedName name="원자력계장공991">[38]노임!#REF!</definedName>
    <definedName name="원자력계장공992" localSheetId="0">#REF!</definedName>
    <definedName name="원자력계장공992">[38]노임!#REF!</definedName>
    <definedName name="원자력기계설치공001" localSheetId="0">#REF!</definedName>
    <definedName name="원자력기계설치공001">[38]노임!#REF!</definedName>
    <definedName name="원자력기계설치공002" localSheetId="0">#REF!</definedName>
    <definedName name="원자력기계설치공002">[38]노임!#REF!</definedName>
    <definedName name="원자력기계설치공011" localSheetId="0">#REF!</definedName>
    <definedName name="원자력기계설치공011">[38]노임!#REF!</definedName>
    <definedName name="원자력기계설치공012">#REF!</definedName>
    <definedName name="원자력기계설치공982" localSheetId="0">#REF!</definedName>
    <definedName name="원자력기계설치공982">[38]노임!#REF!</definedName>
    <definedName name="원자력기계설치공991" localSheetId="0">#REF!</definedName>
    <definedName name="원자력기계설치공991">[38]노임!#REF!</definedName>
    <definedName name="원자력기계설치공992" localSheetId="0">#REF!</definedName>
    <definedName name="원자력기계설치공992">[38]노임!#REF!</definedName>
    <definedName name="원자력기술자001" localSheetId="0">#REF!</definedName>
    <definedName name="원자력기술자001">[38]노임!#REF!</definedName>
    <definedName name="원자력기술자002" localSheetId="0">#REF!</definedName>
    <definedName name="원자력기술자002">[38]노임!#REF!</definedName>
    <definedName name="원자력기술자011" localSheetId="0">#REF!</definedName>
    <definedName name="원자력기술자011">[38]노임!#REF!</definedName>
    <definedName name="원자력기술자012">#REF!</definedName>
    <definedName name="원자력기술자982" localSheetId="0">#REF!</definedName>
    <definedName name="원자력기술자982">[38]노임!#REF!</definedName>
    <definedName name="원자력기술자991" localSheetId="0">#REF!</definedName>
    <definedName name="원자력기술자991">[38]노임!#REF!</definedName>
    <definedName name="원자력기술자992" localSheetId="0">#REF!</definedName>
    <definedName name="원자력기술자992">[38]노임!#REF!</definedName>
    <definedName name="원자력덕트공001" localSheetId="0">#REF!</definedName>
    <definedName name="원자력덕트공001">[38]노임!#REF!</definedName>
    <definedName name="원자력덕트공002" localSheetId="0">#REF!</definedName>
    <definedName name="원자력덕트공002">[38]노임!#REF!</definedName>
    <definedName name="원자력덕트공011" localSheetId="0">#REF!</definedName>
    <definedName name="원자력덕트공011">[38]노임!#REF!</definedName>
    <definedName name="원자력덕트공012">#REF!</definedName>
    <definedName name="원자력덕트공982" localSheetId="0">#REF!</definedName>
    <definedName name="원자력덕트공982">[38]노임!#REF!</definedName>
    <definedName name="원자력덕트공991" localSheetId="0">#REF!</definedName>
    <definedName name="원자력덕트공991">[38]노임!#REF!</definedName>
    <definedName name="원자력덕트공992" localSheetId="0">#REF!</definedName>
    <definedName name="원자력덕트공992">[38]노임!#REF!</definedName>
    <definedName name="원자력배관공001" localSheetId="0">#REF!</definedName>
    <definedName name="원자력배관공001">[38]노임!#REF!</definedName>
    <definedName name="원자력배관공002" localSheetId="0">#REF!</definedName>
    <definedName name="원자력배관공002">[38]노임!#REF!</definedName>
    <definedName name="원자력배관공011" localSheetId="0">#REF!</definedName>
    <definedName name="원자력배관공011">[38]노임!#REF!</definedName>
    <definedName name="원자력배관공012">#REF!</definedName>
    <definedName name="원자력배관공982" localSheetId="0">#REF!</definedName>
    <definedName name="원자력배관공982">[38]노임!#REF!</definedName>
    <definedName name="원자력배관공991" localSheetId="0">#REF!</definedName>
    <definedName name="원자력배관공991">[38]노임!#REF!</definedName>
    <definedName name="원자력배관공992" localSheetId="0">#REF!</definedName>
    <definedName name="원자력배관공992">[38]노임!#REF!</definedName>
    <definedName name="원자력보온공001" localSheetId="0">#REF!</definedName>
    <definedName name="원자력보온공001">[38]노임!#REF!</definedName>
    <definedName name="원자력보온공002" localSheetId="0">#REF!</definedName>
    <definedName name="원자력보온공002">[38]노임!#REF!</definedName>
    <definedName name="원자력보온공011" localSheetId="0">#REF!</definedName>
    <definedName name="원자력보온공011">[38]노임!#REF!</definedName>
    <definedName name="원자력보온공012">#REF!</definedName>
    <definedName name="원자력보온공982" localSheetId="0">#REF!</definedName>
    <definedName name="원자력보온공982">[38]노임!#REF!</definedName>
    <definedName name="원자력보온공991" localSheetId="0">#REF!</definedName>
    <definedName name="원자력보온공991">[38]노임!#REF!</definedName>
    <definedName name="원자력보온공992" localSheetId="0">#REF!</definedName>
    <definedName name="원자력보온공992">[38]노임!#REF!</definedName>
    <definedName name="원자력용접공001" localSheetId="0">#REF!</definedName>
    <definedName name="원자력용접공001">[38]노임!#REF!</definedName>
    <definedName name="원자력용접공002" localSheetId="0">#REF!</definedName>
    <definedName name="원자력용접공002">[38]노임!#REF!</definedName>
    <definedName name="원자력용접공011" localSheetId="0">#REF!</definedName>
    <definedName name="원자력용접공011">[38]노임!#REF!</definedName>
    <definedName name="원자력용접공012">#REF!</definedName>
    <definedName name="원자력용접공982" localSheetId="0">#REF!</definedName>
    <definedName name="원자력용접공982">[38]노임!#REF!</definedName>
    <definedName name="원자력용접공991" localSheetId="0">#REF!</definedName>
    <definedName name="원자력용접공991">[38]노임!#REF!</definedName>
    <definedName name="원자력용접공992" localSheetId="0">#REF!</definedName>
    <definedName name="원자력용접공992">[38]노임!#REF!</definedName>
    <definedName name="원자력제관공001" localSheetId="0">#REF!</definedName>
    <definedName name="원자력제관공001">[38]노임!#REF!</definedName>
    <definedName name="원자력제관공002" localSheetId="0">#REF!</definedName>
    <definedName name="원자력제관공002">[38]노임!#REF!</definedName>
    <definedName name="원자력제관공011" localSheetId="0">#REF!</definedName>
    <definedName name="원자력제관공011">[38]노임!#REF!</definedName>
    <definedName name="원자력제관공012">#REF!</definedName>
    <definedName name="원자력제관공982" localSheetId="0">#REF!</definedName>
    <definedName name="원자력제관공982">[38]노임!#REF!</definedName>
    <definedName name="원자력제관공991" localSheetId="0">#REF!</definedName>
    <definedName name="원자력제관공991">[38]노임!#REF!</definedName>
    <definedName name="원자력제관공992" localSheetId="0">#REF!</definedName>
    <definedName name="원자력제관공992">[38]노임!#REF!</definedName>
    <definedName name="원자력케이블전공001" localSheetId="0">#REF!</definedName>
    <definedName name="원자력케이블전공001">[38]노임!#REF!</definedName>
    <definedName name="원자력케이블전공002" localSheetId="0">#REF!</definedName>
    <definedName name="원자력케이블전공002">[38]노임!#REF!</definedName>
    <definedName name="원자력케이블전공011" localSheetId="0">#REF!</definedName>
    <definedName name="원자력케이블전공011">[38]노임!#REF!</definedName>
    <definedName name="원자력케이블전공012">#REF!</definedName>
    <definedName name="원자력케이블전공982" localSheetId="0">#REF!</definedName>
    <definedName name="원자력케이블전공982">[38]노임!#REF!</definedName>
    <definedName name="원자력케이블전공991" localSheetId="0">#REF!</definedName>
    <definedName name="원자력케이블전공991">[38]노임!#REF!</definedName>
    <definedName name="원자력케이블전공992" localSheetId="0">#REF!</definedName>
    <definedName name="원자력케이블전공992">[38]노임!#REF!</definedName>
    <definedName name="원자력특별인부001" localSheetId="0">#REF!</definedName>
    <definedName name="원자력특별인부001">[38]노임!#REF!</definedName>
    <definedName name="원자력특별인부002" localSheetId="0">#REF!</definedName>
    <definedName name="원자력특별인부002">[38]노임!#REF!</definedName>
    <definedName name="원자력특별인부011" localSheetId="0">#REF!</definedName>
    <definedName name="원자력특별인부011">[38]노임!#REF!</definedName>
    <definedName name="원자력특별인부012">#REF!</definedName>
    <definedName name="원자력특별인부982" localSheetId="0">#REF!</definedName>
    <definedName name="원자력특별인부982">[38]노임!#REF!</definedName>
    <definedName name="원자력특별인부991" localSheetId="0">#REF!</definedName>
    <definedName name="원자력특별인부991">[38]노임!#REF!</definedName>
    <definedName name="원자력특별인부992" localSheetId="0">#REF!</definedName>
    <definedName name="원자력특별인부992">[38]노임!#REF!</definedName>
    <definedName name="원자력품질관리사001" localSheetId="0">#REF!</definedName>
    <definedName name="원자력품질관리사001">[38]노임!#REF!</definedName>
    <definedName name="원자력품질관리사002" localSheetId="0">#REF!</definedName>
    <definedName name="원자력품질관리사002">[38]노임!#REF!</definedName>
    <definedName name="원자력품질관리사011" localSheetId="0">#REF!</definedName>
    <definedName name="원자력품질관리사011">[38]노임!#REF!</definedName>
    <definedName name="원자력품질관리사012">#REF!</definedName>
    <definedName name="원자력품질관리사982" localSheetId="0">#REF!</definedName>
    <definedName name="원자력품질관리사982">[38]노임!#REF!</definedName>
    <definedName name="원자력품질관리사991" localSheetId="0">#REF!</definedName>
    <definedName name="원자력품질관리사991">[38]노임!#REF!</definedName>
    <definedName name="원자력품질관리사992" localSheetId="0">#REF!</definedName>
    <definedName name="원자력품질관리사992">[38]노임!#REF!</definedName>
    <definedName name="원자력플랜트전공001" localSheetId="0">#REF!</definedName>
    <definedName name="원자력플랜트전공001">[38]노임!#REF!</definedName>
    <definedName name="원자력플랜트전공002" localSheetId="0">#REF!</definedName>
    <definedName name="원자력플랜트전공002">[38]노임!#REF!</definedName>
    <definedName name="원자력플랜트전공011" localSheetId="0">#REF!</definedName>
    <definedName name="원자력플랜트전공011">[38]노임!#REF!</definedName>
    <definedName name="원자력플랜트전공012">#REF!</definedName>
    <definedName name="원자력플랜트전공982" localSheetId="0">#REF!</definedName>
    <definedName name="원자력플랜트전공982">[38]노임!#REF!</definedName>
    <definedName name="원자력플랜트전공991" localSheetId="0">#REF!</definedName>
    <definedName name="원자력플랜트전공991">[38]노임!#REF!</definedName>
    <definedName name="원자력플랜트전공992" localSheetId="0">#REF!</definedName>
    <definedName name="원자력플랜트전공992">[38]노임!#REF!</definedName>
    <definedName name="원추리">#REF!</definedName>
    <definedName name="원추리노">#REF!</definedName>
    <definedName name="원추리재">#REF!</definedName>
    <definedName name="위락경관">'[105]직접인건비호표(항목60%)'!#REF!</definedName>
    <definedName name="위병면회소">[210]원가계산서!#REF!</definedName>
    <definedName name="위생공001" localSheetId="0">#REF!</definedName>
    <definedName name="위생공001">[38]노임!#REF!</definedName>
    <definedName name="위생공002" localSheetId="0">#REF!</definedName>
    <definedName name="위생공002">[38]노임!#REF!</definedName>
    <definedName name="위생공011" localSheetId="0">#REF!</definedName>
    <definedName name="위생공011">[38]노임!#REF!</definedName>
    <definedName name="위생공012">#REF!</definedName>
    <definedName name="위생공982" localSheetId="0">#REF!</definedName>
    <definedName name="위생공982">[38]노임!#REF!</definedName>
    <definedName name="위생공991" localSheetId="0">#REF!</definedName>
    <definedName name="위생공991">[38]노임!#REF!</definedName>
    <definedName name="위생공992" localSheetId="0">#REF!</definedName>
    <definedName name="위생공992">[38]노임!#REF!</definedName>
    <definedName name="위생공중보건">#REF!</definedName>
    <definedName name="위생보건">'[105]직접인건비호표(항목60%)'!#REF!</definedName>
    <definedName name="유관순">#REF!</definedName>
    <definedName name="유기질비료">#REF!</definedName>
    <definedName name="유리공">[109]단위단가!$F$27</definedName>
    <definedName name="유리공001" localSheetId="0">#REF!</definedName>
    <definedName name="유리공001">[38]노임!#REF!</definedName>
    <definedName name="유리공002" localSheetId="0">#REF!</definedName>
    <definedName name="유리공002">[38]노임!#REF!</definedName>
    <definedName name="유리공011" localSheetId="0">#REF!</definedName>
    <definedName name="유리공011">[38]노임!#REF!</definedName>
    <definedName name="유리공012">#REF!</definedName>
    <definedName name="유리공982" localSheetId="0">#REF!</definedName>
    <definedName name="유리공982">[38]노임!#REF!</definedName>
    <definedName name="유리공991" localSheetId="0">#REF!</definedName>
    <definedName name="유리공991">[38]노임!#REF!</definedName>
    <definedName name="유리공992" localSheetId="0">#REF!</definedName>
    <definedName name="유리공992">[38]노임!#REF!</definedName>
    <definedName name="유리알버드">'[101]단가 및 재료비'!$S$143</definedName>
    <definedName name="유사복구">[119]일위대가!#REF!</definedName>
    <definedName name="유압식백호우0.4경비">[101]중기사용료산출근거!$G$215</definedName>
    <definedName name="유압식백호우0.4노무비">[101]중기사용료산출근거!$G$219</definedName>
    <definedName name="유압식백호우0.4재료비">[101]중기사용료산출근거!$G$223</definedName>
    <definedName name="유유">[98]!Macro12</definedName>
    <definedName name="육상동식물">'[105]직접인건비호표(항목60%)'!#REF!</definedName>
    <definedName name="육수동식물">'[105]직접인건비호표(항목60%)'!#REF!</definedName>
    <definedName name="윤">#REF!,#REF!,#REF!,#REF!,#REF!,#REF!,#REF!,#REF!,#REF!,#REF!,#REF!,#REF!,#REF!,#REF!,#REF!,#REF!,#REF!,#REF!,#REF!</definedName>
    <definedName name="융착성도료청색">'[101]단가 및 재료비'!$S$215</definedName>
    <definedName name="으으">[98]!Macro14</definedName>
    <definedName name="은목서H1.5">'[99]자재단가조사표-수목'!$K$68</definedName>
    <definedName name="은목서H1.5노">#REF!</definedName>
    <definedName name="은목서H1.5재">#REF!</definedName>
    <definedName name="은행B12">'[99]자재단가조사표-수목'!$K$53</definedName>
    <definedName name="은행B12경">#REF!</definedName>
    <definedName name="은행B12노">#REF!</definedName>
    <definedName name="은행B12재">#REF!</definedName>
    <definedName name="은행B8">#REF!</definedName>
    <definedName name="은행B8경">#REF!</definedName>
    <definedName name="은행B8노">#REF!</definedName>
    <definedName name="은행B8재">#REF!</definedName>
    <definedName name="은행나무">#REF!</definedName>
    <definedName name="은행나무H3.5">#REF!</definedName>
    <definedName name="을">#REF!</definedName>
    <definedName name="을부담품목별중량계">[126]운반비산출!$E$25</definedName>
    <definedName name="의" hidden="1">{#N/A,#N/A,FALSE,"운반시간"}</definedName>
    <definedName name="이" localSheetId="0">'[150]3지구단위'!#REF!</definedName>
    <definedName name="이">#REF!</definedName>
    <definedName name="이각B형">[181]일위대가!#REF!</definedName>
    <definedName name="이각경">#REF!</definedName>
    <definedName name="이각노">#REF!</definedName>
    <definedName name="이각재">#REF!</definedName>
    <definedName name="이공구가설비" localSheetId="0">'[211]1,2공구원가계산서'!$D$30</definedName>
    <definedName name="이공구가설비">#REF!</definedName>
    <definedName name="이공구간접노무비" localSheetId="0">'[211]1,2공구원가계산서'!$D$23</definedName>
    <definedName name="이공구간접노무비">#REF!</definedName>
    <definedName name="이공구공사원가" localSheetId="0">[212]단가조사!#REF!</definedName>
    <definedName name="이공구공사원가">#REF!</definedName>
    <definedName name="이공구기타경비" localSheetId="0">'[211]1,2공구원가계산서'!$D$29</definedName>
    <definedName name="이공구기타경비">#REF!</definedName>
    <definedName name="이공구부가가치세" localSheetId="0">'[211]2공구산출내역'!$F$174</definedName>
    <definedName name="이공구부가가치세">'[161]2공구산출내역'!#REF!</definedName>
    <definedName name="이공구산재보험료" localSheetId="0">'[211]1,2공구원가계산서'!$D$27</definedName>
    <definedName name="이공구산재보험료">#REF!</definedName>
    <definedName name="이공구안전관리비" localSheetId="0">'[211]1,2공구원가계산서'!$D$28</definedName>
    <definedName name="이공구안전관리비">#REF!</definedName>
    <definedName name="이공구이윤" localSheetId="0">'[211]1,2공구원가계산서'!$D$35</definedName>
    <definedName name="이공구이윤">#REF!</definedName>
    <definedName name="이공구일반관리비" localSheetId="0">'[211]1,2공구원가계산서'!$D$34</definedName>
    <definedName name="이공구일반관리비">#REF!</definedName>
    <definedName name="이공구품질관리비">'[211]1,2공구원가계산서'!$D$31</definedName>
    <definedName name="이급">[206]인구!$G$19</definedName>
    <definedName name="이급2">[207]인구!$G$19</definedName>
    <definedName name="이급측량사">[108]일위대가!#REF!</definedName>
    <definedName name="이라">[213]인구!$G$19</definedName>
    <definedName name="이러">[213]환경평가!$H$126</definedName>
    <definedName name="이름">[214]일위!#REF!</definedName>
    <definedName name="이삼">#REF!</definedName>
    <definedName name="이상">#REF!</definedName>
    <definedName name="이순신">#REF!</definedName>
    <definedName name="이식">#REF!</definedName>
    <definedName name="이윤">#REF!</definedName>
    <definedName name="이윤11">#REF!</definedName>
    <definedName name="이윤22">#REF!</definedName>
    <definedName name="이윤요율">#REF!</definedName>
    <definedName name="이윤요율_변경">#REF!</definedName>
    <definedName name="이윤율">#REF!</definedName>
    <definedName name="이율곡">#REF!</definedName>
    <definedName name="이음용접소모재">#REF!</definedName>
    <definedName name="이음용접시간">#REF!</definedName>
    <definedName name="이응각">#REF!</definedName>
    <definedName name="이이">[98]!Macro10</definedName>
    <definedName name="이이이">#REF!</definedName>
    <definedName name="이재명">#REF!</definedName>
    <definedName name="이재명1">#REF!</definedName>
    <definedName name="이재명3">#REF!</definedName>
    <definedName name="이재명4">#REF!</definedName>
    <definedName name="이정" hidden="1">{#N/A,#N/A,FALSE,"2~8번"}</definedName>
    <definedName name="이팝나무H3.5">#REF!</definedName>
    <definedName name="이형관" localSheetId="0">[72]DATE!$B$24:$B$85</definedName>
    <definedName name="이형관">[73]DATE!$B$24:$B$85</definedName>
    <definedName name="이희선">#REF!,#REF!</definedName>
    <definedName name="인가번호">#REF!</definedName>
    <definedName name="인건비">#REF!</definedName>
    <definedName name="인구">'[105]직접인건비호표(항목60%)'!#REF!</definedName>
    <definedName name="인기300">[11]대로근거!#REF!</definedName>
    <definedName name="인기350">[11]대로근거!#REF!</definedName>
    <definedName name="인동덩쿨">#REF!</definedName>
    <definedName name="인력">#REF!</definedName>
    <definedName name="인력2">#REF!</definedName>
    <definedName name="인력3">#REF!</definedName>
    <definedName name="인력관리">#REF!</definedName>
    <definedName name="인력수">#REF!</definedName>
    <definedName name="인력터파기">#REF!</definedName>
    <definedName name="인부">#REF!</definedName>
    <definedName name="인부2">[207]인구!$G$21</definedName>
    <definedName name="인부노무비">#REF!</definedName>
    <definedName name="인산염">[112]자재단가!$D$58</definedName>
    <definedName name="인쇄">#REF!</definedName>
    <definedName name="인쇄량">#REF!</definedName>
    <definedName name="인쇄비">[105]직접경비호표!#REF!</definedName>
    <definedName name="인쇄수량">#REF!</definedName>
    <definedName name="인암300">[11]대로근거!#REF!</definedName>
    <definedName name="인암350">[11]대로근거!#REF!</definedName>
    <definedName name="인입">#REF!</definedName>
    <definedName name="인토300">[11]대로근거!#REF!</definedName>
    <definedName name="인토350">[11]대로근거!#REF!</definedName>
    <definedName name="일" hidden="1">#REF!</definedName>
    <definedName name="일공구가설비">'[211]1,2공구원가계산서'!$D$12</definedName>
    <definedName name="일공구간접노무비">'[211]1,2공구원가계산서'!$D$5</definedName>
    <definedName name="일공구기타경비">'[211]1,2공구원가계산서'!$D$11</definedName>
    <definedName name="일공구부가가치세">'[211]1공구산출내역서'!$F$745</definedName>
    <definedName name="일공구산재보험료">'[211]1,2공구원가계산서'!$D$9</definedName>
    <definedName name="일공구안전관리비">'[211]1,2공구원가계산서'!$D$10</definedName>
    <definedName name="일공구이윤">'[211]1,2공구원가계산서'!$D$17</definedName>
    <definedName name="일공구일반관리비">'[211]1,2공구원가계산서'!$D$16</definedName>
    <definedName name="일공구직영비" localSheetId="0">'[211]1공구산출내역서'!$F$746</definedName>
    <definedName name="일공구직영비">#REF!</definedName>
    <definedName name="일공구품질관리비">'[211]1,2공구원가계산서'!$D$13</definedName>
    <definedName name="일급">[206]인구!$G$18</definedName>
    <definedName name="일급2">[207]인구!$G$18</definedName>
    <definedName name="일급측량사">[108]일위대가!#REF!</definedName>
    <definedName name="일대">#REF!</definedName>
    <definedName name="일반">#REF!</definedName>
    <definedName name="일반11">#REF!</definedName>
    <definedName name="일반112">#REF!</definedName>
    <definedName name="일반관리123">#REF!</definedName>
    <definedName name="일반관리비">#REF!</definedName>
    <definedName name="일반관리비요율">#REF!</definedName>
    <definedName name="일반관리비요율_변경">#REF!</definedName>
    <definedName name="일반관리비율">[103]요율!$F$7</definedName>
    <definedName name="일반비">#REF!</definedName>
    <definedName name="일반집계">#REF!</definedName>
    <definedName name="일반통신설비">#REF!</definedName>
    <definedName name="일수">#REF!</definedName>
    <definedName name="일위" localSheetId="0">[214]일위!#REF!</definedName>
    <definedName name="일위">#REF!,#REF!</definedName>
    <definedName name="일위2">#REF!,#REF!</definedName>
    <definedName name="일위단가">#REF!</definedName>
    <definedName name="일위대가">#REF!</definedName>
    <definedName name="일위대가1">#REF!</definedName>
    <definedName name="일위대가서">#REF!,#REF!</definedName>
    <definedName name="일위대가표" localSheetId="0">'[215]단가산출(T)'!#REF!</definedName>
    <definedName name="일위대가표">#REF!</definedName>
    <definedName name="일위산출">#REF!</definedName>
    <definedName name="일위산출1">#REF!</definedName>
    <definedName name="일위호표">[216]일위대가!#REF!</definedName>
    <definedName name="일의01" localSheetId="0">[172]직노!#REF!</definedName>
    <definedName name="일의01">[171]직노!#REF!</definedName>
    <definedName name="일조장해">'[105]직접인건비호표(항목60%)'!#REF!</definedName>
    <definedName name="일출력">#REF!</definedName>
    <definedName name="임금">#REF!</definedName>
    <definedName name="임대면적">#REF!</definedName>
    <definedName name="임대비">#REF!</definedName>
    <definedName name="입력레이어">#REF!</definedName>
    <definedName name="입력물수">#REF!</definedName>
    <definedName name="입력일수">#REF!</definedName>
    <definedName name="입력지형계수">#REF!</definedName>
    <definedName name="입찰금액안" hidden="1">#REF!</definedName>
    <definedName name="잉크가격">#REF!</definedName>
    <definedName name="잉크단가">#REF!</definedName>
    <definedName name="ㅈ" hidden="1">{#N/A,#N/A,FALSE,"혼합골재"}</definedName>
    <definedName name="ㅈㄷㄱㄷㅈㄱㄷㅈ" hidden="1">{#N/A,#N/A,FALSE,"표지목차"}</definedName>
    <definedName name="ㅈㅂ">#REF!</definedName>
    <definedName name="ㅈㅈ" hidden="1">#REF!</definedName>
    <definedName name="ㅈㅈㅈ">#REF!</definedName>
    <definedName name="자">#REF!</definedName>
    <definedName name="자1">[217]자재단가비교표!#REF!</definedName>
    <definedName name="자10">[217]자재단가비교표!#REF!</definedName>
    <definedName name="자11">[217]자재단가비교표!#REF!</definedName>
    <definedName name="자12">[217]자재단가비교표!#REF!</definedName>
    <definedName name="자13">[217]자재단가비교표!#REF!</definedName>
    <definedName name="자14">[217]자재단가비교표!#REF!</definedName>
    <definedName name="자15">[217]자재단가비교표!#REF!</definedName>
    <definedName name="자16">[217]자재단가비교표!#REF!</definedName>
    <definedName name="자17">[217]자재단가비교표!#REF!</definedName>
    <definedName name="자18">[217]자재단가비교표!#REF!</definedName>
    <definedName name="자19">[217]자재단가비교표!#REF!</definedName>
    <definedName name="자2">[217]자재단가비교표!#REF!</definedName>
    <definedName name="자20">[217]자재단가비교표!#REF!</definedName>
    <definedName name="자21">[217]자재단가비교표!#REF!</definedName>
    <definedName name="자22">[217]자재단가비교표!#REF!</definedName>
    <definedName name="자23">[217]자재단가비교표!#REF!</definedName>
    <definedName name="자24">[217]자재단가비교표!#REF!</definedName>
    <definedName name="자25">[217]자재단가비교표!#REF!</definedName>
    <definedName name="자26">[217]자재단가비교표!#REF!</definedName>
    <definedName name="자27">[217]자재단가비교표!#REF!</definedName>
    <definedName name="자28">[217]자재단가비교표!#REF!</definedName>
    <definedName name="자29">[217]자재단가비교표!#REF!</definedName>
    <definedName name="자3">[217]자재단가비교표!#REF!</definedName>
    <definedName name="자30">[217]자재단가비교표!#REF!</definedName>
    <definedName name="자31">[217]자재단가비교표!#REF!</definedName>
    <definedName name="자32">[217]자재단가비교표!#REF!</definedName>
    <definedName name="자33">[217]자재단가비교표!#REF!</definedName>
    <definedName name="자34">[217]자재단가비교표!#REF!</definedName>
    <definedName name="자35">[217]자재단가비교표!#REF!</definedName>
    <definedName name="자36">[217]자재단가비교표!#REF!</definedName>
    <definedName name="자37">[217]자재단가비교표!#REF!</definedName>
    <definedName name="자38">[217]자재단가비교표!#REF!</definedName>
    <definedName name="자39">[217]자재단가비교표!#REF!</definedName>
    <definedName name="자4">[217]자재단가비교표!#REF!</definedName>
    <definedName name="자40">[217]자재단가비교표!#REF!</definedName>
    <definedName name="자41">[217]자재단가비교표!#REF!</definedName>
    <definedName name="자42">[217]자재단가비교표!#REF!</definedName>
    <definedName name="자43">[217]자재단가비교표!#REF!</definedName>
    <definedName name="자44">[217]자재단가비교표!#REF!</definedName>
    <definedName name="자45">[217]자재단가비교표!#REF!</definedName>
    <definedName name="자46">[217]자재단가비교표!#REF!</definedName>
    <definedName name="자47">[217]자재단가비교표!#REF!</definedName>
    <definedName name="자48">[217]자재단가비교표!#REF!</definedName>
    <definedName name="자49">[217]자재단가비교표!#REF!</definedName>
    <definedName name="자5">[217]자재단가비교표!#REF!</definedName>
    <definedName name="자50">[217]자재단가비교표!#REF!</definedName>
    <definedName name="자51">[217]자재단가비교표!#REF!</definedName>
    <definedName name="자52">[217]자재단가비교표!#REF!</definedName>
    <definedName name="자53">[217]자재단가비교표!#REF!</definedName>
    <definedName name="자54">[217]자재단가비교표!#REF!</definedName>
    <definedName name="자55">[217]자재단가비교표!#REF!</definedName>
    <definedName name="자56">[217]자재단가비교표!#REF!</definedName>
    <definedName name="자57">[217]자재단가비교표!#REF!</definedName>
    <definedName name="자58">[217]자재단가비교표!#REF!</definedName>
    <definedName name="자59">[217]자재단가비교표!#REF!</definedName>
    <definedName name="자6">[217]자재단가비교표!#REF!</definedName>
    <definedName name="자60">[217]자재단가비교표!#REF!</definedName>
    <definedName name="자61">[217]자재단가비교표!#REF!</definedName>
    <definedName name="자62">[217]자재단가비교표!#REF!</definedName>
    <definedName name="자63">[217]자재단가비교표!#REF!</definedName>
    <definedName name="자64">[217]자재단가비교표!#REF!</definedName>
    <definedName name="자65">[217]자재단가비교표!#REF!</definedName>
    <definedName name="자66">[217]자재단가비교표!#REF!</definedName>
    <definedName name="자67">[217]자재단가비교표!#REF!</definedName>
    <definedName name="자68">[217]자재단가비교표!#REF!</definedName>
    <definedName name="자69">[217]자재단가비교표!#REF!</definedName>
    <definedName name="자7">[217]자재단가비교표!#REF!</definedName>
    <definedName name="자70">[217]자재단가비교표!#REF!</definedName>
    <definedName name="자71">[217]자재단가비교표!#REF!</definedName>
    <definedName name="자72">[217]자재단가비교표!#REF!</definedName>
    <definedName name="자73">[217]자재단가비교표!#REF!</definedName>
    <definedName name="자74">[217]자재단가비교표!#REF!</definedName>
    <definedName name="자75">[217]자재단가비교표!#REF!</definedName>
    <definedName name="자76">[217]자재단가비교표!#REF!</definedName>
    <definedName name="자77">[217]자재단가비교표!#REF!</definedName>
    <definedName name="자78">[217]자재단가비교표!#REF!</definedName>
    <definedName name="자79">[217]자재단가비교표!#REF!</definedName>
    <definedName name="자8">[217]자재단가비교표!#REF!</definedName>
    <definedName name="자80">[217]자재단가비교표!#REF!</definedName>
    <definedName name="자81">[217]자재단가비교표!#REF!</definedName>
    <definedName name="자9">[217]자재단가비교표!#REF!</definedName>
    <definedName name="자귀나무">#REF!</definedName>
    <definedName name="자귀나무H3.0xR8">#REF!</definedName>
    <definedName name="자기주도">#REF!</definedName>
    <definedName name="자동화재탐지설비">#REF!</definedName>
    <definedName name="자료">[202]기초자료!$A$3:$X$80</definedName>
    <definedName name="자문비비" hidden="1">{"SJ - 기본 보기",#N/A,FALSE,"공사별 외주견적"}</definedName>
    <definedName name="자산홍H0.3">#REF!</definedName>
    <definedName name="자산홍H0.3경">#REF!</definedName>
    <definedName name="자산홍H0.3노">#REF!</definedName>
    <definedName name="자산홍H0.3재">#REF!</definedName>
    <definedName name="자산홍H0.4">#REF!</definedName>
    <definedName name="자산홍H0.4경">#REF!</definedName>
    <definedName name="자산홍H0.4노">#REF!</definedName>
    <definedName name="자산홍H0.4재">#REF!</definedName>
    <definedName name="자연석">#REF!</definedName>
    <definedName name="자재" localSheetId="0" hidden="1">{#N/A,#N/A,FALSE,"2~8번"}</definedName>
    <definedName name="자재">#REF!</definedName>
    <definedName name="자재공">#REF!</definedName>
    <definedName name="자재단가">[111]자재단가!$A$3:$K$313</definedName>
    <definedName name="자재단가표">#REF!</definedName>
    <definedName name="자재집계">#REF!</definedName>
    <definedName name="작업">#REF!</definedName>
    <definedName name="작업계수">#REF!</definedName>
    <definedName name="작업량증감계수">#REF!</definedName>
    <definedName name="작업반장001" localSheetId="0">#REF!</definedName>
    <definedName name="작업반장001">[38]노임!#REF!</definedName>
    <definedName name="작업반장002" localSheetId="0">#REF!</definedName>
    <definedName name="작업반장002">[38]노임!#REF!</definedName>
    <definedName name="작업반장011">#REF!</definedName>
    <definedName name="작업반장012">#REF!</definedName>
    <definedName name="작업반장982" localSheetId="0">#REF!</definedName>
    <definedName name="작업반장982">[38]노임!#REF!</definedName>
    <definedName name="작업반장991" localSheetId="0">#REF!</definedName>
    <definedName name="작업반장991">[38]노임!#REF!</definedName>
    <definedName name="작업반장992" localSheetId="0">#REF!</definedName>
    <definedName name="작업반장992">[38]노임!#REF!</definedName>
    <definedName name="작업반장단가">[118]관접합및부설!#REF!</definedName>
    <definedName name="잔디" localSheetId="0">#REF!</definedName>
    <definedName name="잔디">[218]양식_자재단가조사표!#REF!</definedName>
    <definedName name="잔디_평떼">#REF!</definedName>
    <definedName name="잔디노">#REF!</definedName>
    <definedName name="잔디재">#REF!</definedName>
    <definedName name="잔디줄떼">#REF!</definedName>
    <definedName name="잔디줄떼노">#REF!</definedName>
    <definedName name="잔디줄떼재">#REF!</definedName>
    <definedName name="잔디평떼">#REF!</definedName>
    <definedName name="잔디평떼노">#REF!</definedName>
    <definedName name="잔디평떼재">#REF!</definedName>
    <definedName name="잔토1">#REF!</definedName>
    <definedName name="잔토처리경경">#REF!</definedName>
    <definedName name="잔토처리경노">#REF!</definedName>
    <definedName name="잔토처리경재">#REF!</definedName>
    <definedName name="잠수부001" localSheetId="0">#REF!</definedName>
    <definedName name="잠수부001">[38]노임!#REF!</definedName>
    <definedName name="잠수부002" localSheetId="0">#REF!</definedName>
    <definedName name="잠수부002">[38]노임!#REF!</definedName>
    <definedName name="잠수부011" localSheetId="0">#REF!</definedName>
    <definedName name="잠수부011">[38]노임!#REF!</definedName>
    <definedName name="잠수부012">#REF!</definedName>
    <definedName name="잠수부982" localSheetId="0">#REF!</definedName>
    <definedName name="잠수부982">[38]노임!#REF!</definedName>
    <definedName name="잠수부991" localSheetId="0">#REF!</definedName>
    <definedName name="잠수부991">[38]노임!#REF!</definedName>
    <definedName name="잠수부992" localSheetId="0">#REF!</definedName>
    <definedName name="잠수부992">[38]노임!#REF!</definedName>
    <definedName name="잡문서_추__3__List">[219]범례표!#REF!</definedName>
    <definedName name="잡석50">'[99]자재단가조사표-수목'!#REF!</definedName>
    <definedName name="잡철">#REF!</definedName>
    <definedName name="잣나무">#REF!</definedName>
    <definedName name="장비가동시간">[118]관접합및부설!#REF!</definedName>
    <definedName name="장산교">#REF!</definedName>
    <definedName name="장순상">#REF!</definedName>
    <definedName name="재" localSheetId="0">#REF!</definedName>
    <definedName name="재">299.4</definedName>
    <definedName name="재단가">#REF!</definedName>
    <definedName name="재료">[184]자재대!#REF!</definedName>
    <definedName name="재료123">#REF!</definedName>
    <definedName name="재료단가">#REF!</definedName>
    <definedName name="재료비">#REF!</definedName>
    <definedName name="재료비2">#REF!</definedName>
    <definedName name="재료비계">[114]총괄서!#REF!</definedName>
    <definedName name="재료비금액">#REF!</definedName>
    <definedName name="재료비단가">#REF!</definedName>
    <definedName name="재료집계3">#REF!</definedName>
    <definedName name="재료할증">#REF!</definedName>
    <definedName name="재해조">ErrorHandler_1</definedName>
    <definedName name="저">#REF!</definedName>
    <definedName name="저감방안">'[105]직접인건비호표(항목60%)'!#REF!</definedName>
    <definedName name="저감방안수립">#REF!</definedName>
    <definedName name="저면폭1">#REF!</definedName>
    <definedName name="저압케이블공">[109]단위단가!$F$19</definedName>
    <definedName name="저압케이블전공001" localSheetId="0">#REF!</definedName>
    <definedName name="저압케이블전공001">[38]노임!#REF!</definedName>
    <definedName name="저압케이블전공002" localSheetId="0">#REF!</definedName>
    <definedName name="저압케이블전공002">[38]노임!#REF!</definedName>
    <definedName name="저압케이블전공011" localSheetId="0">#REF!</definedName>
    <definedName name="저압케이블전공011">[38]노임!#REF!</definedName>
    <definedName name="저압케이블전공012">#REF!</definedName>
    <definedName name="저압케이블전공982" localSheetId="0">#REF!</definedName>
    <definedName name="저압케이블전공982">[38]노임!#REF!</definedName>
    <definedName name="저압케이블전공991" localSheetId="0">#REF!</definedName>
    <definedName name="저압케이블전공991">[38]노임!#REF!</definedName>
    <definedName name="저압케이블전공992" localSheetId="0">#REF!</definedName>
    <definedName name="저압케이블전공992">[38]노임!#REF!</definedName>
    <definedName name="저케">#REF!</definedName>
    <definedName name="저판두께">'[220]#REF'!$AJ$30</definedName>
    <definedName name="적용1">#REF!</definedName>
    <definedName name="적용2">#REF!</definedName>
    <definedName name="적용3">#REF!</definedName>
    <definedName name="적용4">#REF!</definedName>
    <definedName name="적용5">#REF!</definedName>
    <definedName name="적용거리">[126]을부담운반비!$D$2</definedName>
    <definedName name="적용속도">[126]을부담운반비!$D$3</definedName>
    <definedName name="적용톤수">[126]을부담운반비!$D$1</definedName>
    <definedName name="전기공사기사_전기공사기사1급001" localSheetId="0">#REF!</definedName>
    <definedName name="전기공사기사_전기공사기사1급001">[38]노임!#REF!</definedName>
    <definedName name="전기공사기사_전기공사기사1급002" localSheetId="0">#REF!</definedName>
    <definedName name="전기공사기사_전기공사기사1급002">[38]노임!#REF!</definedName>
    <definedName name="전기공사기사_전기공사기사1급011" localSheetId="0">#REF!</definedName>
    <definedName name="전기공사기사_전기공사기사1급011">[38]노임!#REF!</definedName>
    <definedName name="전기공사기사_전기공사기사1급012">#REF!</definedName>
    <definedName name="전기공사기사_전기공사기사1급982" localSheetId="0">#REF!</definedName>
    <definedName name="전기공사기사_전기공사기사1급982">[38]노임!#REF!</definedName>
    <definedName name="전기공사기사_전기공사기사1급991" localSheetId="0">#REF!</definedName>
    <definedName name="전기공사기사_전기공사기사1급991">[38]노임!#REF!</definedName>
    <definedName name="전기공사기사_전기공사기사1급992" localSheetId="0">#REF!</definedName>
    <definedName name="전기공사기사_전기공사기사1급992">[38]노임!#REF!</definedName>
    <definedName name="전기공사산업기사_전기공사기사2급001" localSheetId="0">#REF!</definedName>
    <definedName name="전기공사산업기사_전기공사기사2급001">[38]노임!#REF!</definedName>
    <definedName name="전기공사산업기사_전기공사기사2급002" localSheetId="0">#REF!</definedName>
    <definedName name="전기공사산업기사_전기공사기사2급002">[38]노임!#REF!</definedName>
    <definedName name="전기공사산업기사_전기공사기사2급011" localSheetId="0">#REF!</definedName>
    <definedName name="전기공사산업기사_전기공사기사2급011">[38]노임!#REF!</definedName>
    <definedName name="전기공사산업기사_전기공사기사2급012">#REF!</definedName>
    <definedName name="전기공사산업기사_전기공사기사2급982" localSheetId="0">#REF!</definedName>
    <definedName name="전기공사산업기사_전기공사기사2급982">[38]노임!#REF!</definedName>
    <definedName name="전기공사산업기사_전기공사기사2급991" localSheetId="0">#REF!</definedName>
    <definedName name="전기공사산업기사_전기공사기사2급991">[38]노임!#REF!</definedName>
    <definedName name="전기공사산업기사_전기공사기사2급992" localSheetId="0">#REF!</definedName>
    <definedName name="전기공사산업기사_전기공사기사2급992">[38]노임!#REF!</definedName>
    <definedName name="전단면적">#REF!</definedName>
    <definedName name="전등신설">#REF!</definedName>
    <definedName name="전력비">[112]자재단가!$F$62</definedName>
    <definedName name="전문인력">#REF!</definedName>
    <definedName name="전석쌓기">#REF!</definedName>
    <definedName name="전선_관">[134]!전선_관</definedName>
    <definedName name="전시장비노임단가" hidden="1">{"SJ - 기본 보기",#N/A,FALSE,"공사별 외주견적"}</definedName>
    <definedName name="전압강하가기">[134]!전압강하가기</definedName>
    <definedName name="전영희" hidden="1">{#N/A,#N/A,FALSE,"골재소요량";#N/A,#N/A,FALSE,"골재소요량"}</definedName>
    <definedName name="전장">#REF!</definedName>
    <definedName name="전파장해">#REF!</definedName>
    <definedName name="절_단_공">#REF!</definedName>
    <definedName name="절단공001" localSheetId="0">#REF!</definedName>
    <definedName name="절단공001">[38]노임!#REF!</definedName>
    <definedName name="절단공002" localSheetId="0">#REF!</definedName>
    <definedName name="절단공002">[38]노임!#REF!</definedName>
    <definedName name="절단공011">#REF!</definedName>
    <definedName name="절단공012">#REF!</definedName>
    <definedName name="절단공982" localSheetId="0">#REF!</definedName>
    <definedName name="절단공982">[38]노임!#REF!</definedName>
    <definedName name="절단공991" localSheetId="0">#REF!</definedName>
    <definedName name="절단공991">[38]노임!#REF!</definedName>
    <definedName name="절단공992" localSheetId="0">#REF!</definedName>
    <definedName name="절단공992">[38]노임!#REF!</definedName>
    <definedName name="점">#REF!</definedName>
    <definedName name="점멸기">#REF!</definedName>
    <definedName name="점토0.5B">'[221]앉음벽 (2)'!$E$39</definedName>
    <definedName name="접속">[31]교각1!#REF!</definedName>
    <definedName name="접속도로">#REF!</definedName>
    <definedName name="접속슬래브">#REF!</definedName>
    <definedName name="접지1종합계">[188]접지1종!$S$20</definedName>
    <definedName name="정보1급">#REF!</definedName>
    <definedName name="정보처리1급">#REF!</definedName>
    <definedName name="정비비">#REF!</definedName>
    <definedName name="정비사">#REF!</definedName>
    <definedName name="정액초과20">#REF!</definedName>
    <definedName name="정위치작업량">#REF!</definedName>
    <definedName name="정위치작업일수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제경">#REF!</definedName>
    <definedName name="제경비">#REF!</definedName>
    <definedName name="제경비1">[105]직접경비호표!#REF!</definedName>
    <definedName name="제경비율">#REF!</definedName>
    <definedName name="제공">#REF!</definedName>
    <definedName name="제당경비">[184]수원공사비!#REF!</definedName>
    <definedName name="제당노무비">[184]수원공사비!#REF!</definedName>
    <definedName name="제당재료비">[184]수원공사비!#REF!</definedName>
    <definedName name="제도사">[108]일위대가!#REF!</definedName>
    <definedName name="제도사001" localSheetId="0">#REF!</definedName>
    <definedName name="제도사001">[38]노임!#REF!</definedName>
    <definedName name="제도사002" localSheetId="0">#REF!</definedName>
    <definedName name="제도사002">[38]노임!#REF!</definedName>
    <definedName name="제도사011" localSheetId="0">#REF!</definedName>
    <definedName name="제도사011">[38]노임!#REF!</definedName>
    <definedName name="제도사012">#REF!</definedName>
    <definedName name="제도사982" localSheetId="0">#REF!</definedName>
    <definedName name="제도사982">[38]노임!#REF!</definedName>
    <definedName name="제도사991" localSheetId="0">#REF!</definedName>
    <definedName name="제도사991">[38]노임!#REF!</definedName>
    <definedName name="제도사992" localSheetId="0">#REF!</definedName>
    <definedName name="제도사992">[38]노임!#REF!</definedName>
    <definedName name="제료비">#REF!</definedName>
    <definedName name="제방설계용역비">[107]내역1!#REF!</definedName>
    <definedName name="제수변설치노200">[106]관급자재대!#REF!</definedName>
    <definedName name="제수변설치노80">[106]관급자재대!#REF!</definedName>
    <definedName name="제철축로공001" localSheetId="0">#REF!</definedName>
    <definedName name="제철축로공001">[38]노임!#REF!</definedName>
    <definedName name="제철축로공002" localSheetId="0">#REF!</definedName>
    <definedName name="제철축로공002">[38]노임!#REF!</definedName>
    <definedName name="제철축로공011" localSheetId="0">#REF!</definedName>
    <definedName name="제철축로공011">[38]노임!#REF!</definedName>
    <definedName name="제철축로공012">#REF!</definedName>
    <definedName name="제철축로공982" localSheetId="0">#REF!</definedName>
    <definedName name="제철축로공982">[38]노임!#REF!</definedName>
    <definedName name="제철축로공991" localSheetId="0">#REF!</definedName>
    <definedName name="제철축로공991">[38]노임!#REF!</definedName>
    <definedName name="제철축로공992" localSheetId="0">#REF!</definedName>
    <definedName name="제철축로공992">[38]노임!#REF!</definedName>
    <definedName name="조">#REF!</definedName>
    <definedName name="조_적_공">#REF!</definedName>
    <definedName name="조1">#REF!</definedName>
    <definedName name="조경공" localSheetId="0">[112]노임단가!$B$45</definedName>
    <definedName name="조경공">[102]장비종합부표!#REF!</definedName>
    <definedName name="조경공001" localSheetId="0">#REF!</definedName>
    <definedName name="조경공001">[38]노임!#REF!</definedName>
    <definedName name="조경공002" localSheetId="0">#REF!</definedName>
    <definedName name="조경공002">[38]노임!#REF!</definedName>
    <definedName name="조경공011">#REF!</definedName>
    <definedName name="조경공012">#REF!</definedName>
    <definedName name="조경공982" localSheetId="0">#REF!</definedName>
    <definedName name="조경공982">[38]노임!#REF!</definedName>
    <definedName name="조경공991" localSheetId="0">#REF!</definedName>
    <definedName name="조경공991">[38]노임!#REF!</definedName>
    <definedName name="조경공992" localSheetId="0">#REF!</definedName>
    <definedName name="조경공992">[38]노임!#REF!</definedName>
    <definedName name="조경공B10" localSheetId="0">[100]식재인부!$B$24</definedName>
    <definedName name="조경공B10">[45]식재인부!$B$24</definedName>
    <definedName name="조경공B4이하" localSheetId="0">[100]식재인부!$B$18</definedName>
    <definedName name="조경공B4이하">[45]식재인부!$B$18</definedName>
    <definedName name="조경공B5" localSheetId="0">[100]식재인부!$B$19</definedName>
    <definedName name="조경공B5">[45]식재인부!$B$19</definedName>
    <definedName name="조경공B6" localSheetId="0">[100]식재인부!$B$20</definedName>
    <definedName name="조경공B6">[45]식재인부!$B$20</definedName>
    <definedName name="조경공B8" localSheetId="0">[100]식재인부!$B$22</definedName>
    <definedName name="조경공B8">[45]식재인부!$B$22</definedName>
    <definedName name="조경공R10" localSheetId="0">[100]식재인부!$B$54</definedName>
    <definedName name="조경공R10">[45]식재인부!$B$54</definedName>
    <definedName name="조경공R12" localSheetId="0">[100]식재인부!$B$56</definedName>
    <definedName name="조경공R12">[45]식재인부!$B$56</definedName>
    <definedName name="조경공R15" localSheetId="0">[100]식재인부!$B$59</definedName>
    <definedName name="조경공R15">[45]식재인부!$B$59</definedName>
    <definedName name="조경공R4이하" localSheetId="0">[100]식재인부!$B$48</definedName>
    <definedName name="조경공R4이하">[45]식재인부!$B$48</definedName>
    <definedName name="조경공R5" localSheetId="0">[100]식재인부!$B$49</definedName>
    <definedName name="조경공R5">[45]식재인부!$B$49</definedName>
    <definedName name="조경공R6" localSheetId="0">[100]식재인부!$B$50</definedName>
    <definedName name="조경공R6">[45]식재인부!$B$50</definedName>
    <definedName name="조경공R7" localSheetId="0">[100]식재인부!$B$51</definedName>
    <definedName name="조경공R7">[45]식재인부!$B$51</definedName>
    <definedName name="조경공R8" localSheetId="0">[100]식재인부!$B$52</definedName>
    <definedName name="조경공R8">[45]식재인부!$B$52</definedName>
    <definedName name="조경수간보호">#REF!</definedName>
    <definedName name="조경전정">#REF!</definedName>
    <definedName name="조달수수료">#REF!</definedName>
    <definedName name="조달수수료요율">#REF!</definedName>
    <definedName name="조력공">[109]단위단가!$F$21</definedName>
    <definedName name="조력공001" localSheetId="0">#REF!</definedName>
    <definedName name="조력공001">[38]노임!#REF!</definedName>
    <definedName name="조력공002" localSheetId="0">#REF!</definedName>
    <definedName name="조력공002">[38]노임!#REF!</definedName>
    <definedName name="조력공011" localSheetId="0">#REF!</definedName>
    <definedName name="조력공011">[38]노임!#REF!</definedName>
    <definedName name="조력공012">#REF!</definedName>
    <definedName name="조력공982" localSheetId="0">#REF!</definedName>
    <definedName name="조력공982">[38]노임!#REF!</definedName>
    <definedName name="조력공991" localSheetId="0">#REF!</definedName>
    <definedName name="조력공991">[38]노임!#REF!</definedName>
    <definedName name="조력공992" localSheetId="0">#REF!</definedName>
    <definedName name="조력공992">[38]노임!#REF!</definedName>
    <definedName name="조림인부001" localSheetId="0">#REF!</definedName>
    <definedName name="조림인부001">[38]노임!#REF!</definedName>
    <definedName name="조림인부002" localSheetId="0">#REF!</definedName>
    <definedName name="조림인부002">[38]노임!#REF!</definedName>
    <definedName name="조림인부011" localSheetId="0">#REF!</definedName>
    <definedName name="조림인부011">[38]노임!#REF!</definedName>
    <definedName name="조림인부012">#REF!</definedName>
    <definedName name="조림인부982" localSheetId="0">#REF!</definedName>
    <definedName name="조림인부982">[38]노임!#REF!</definedName>
    <definedName name="조림인부991" localSheetId="0">#REF!</definedName>
    <definedName name="조림인부991">[38]노임!#REF!</definedName>
    <definedName name="조림인부992" localSheetId="0">#REF!</definedName>
    <definedName name="조림인부992">[38]노임!#REF!</definedName>
    <definedName name="조릿대">#REF!</definedName>
    <definedName name="조릿대5가지노">#REF!</definedName>
    <definedName name="조릿대5가지재">#REF!</definedName>
    <definedName name="조릿대노">#REF!</definedName>
    <definedName name="조릿대재">#REF!</definedName>
    <definedName name="조명단가">[146]조명일위!$G$1:$M$65536</definedName>
    <definedName name="조명단가1">[146]조명일위!$B$1:$G$65536</definedName>
    <definedName name="조명율표">[222]조명율표!$B$4:$F$495</definedName>
    <definedName name="조사가" hidden="1">#REF!</definedName>
    <definedName name="조영수">#REF!</definedName>
    <definedName name="조원공_1.1_1.5" localSheetId="0">[100]식재인부!$B$5</definedName>
    <definedName name="조원공_1.1_1.5">[45]식재인부!$B$5</definedName>
    <definedName name="조장">#REF!</definedName>
    <definedName name="조적공">[102]장비종합부표!#REF!</definedName>
    <definedName name="조적공001" localSheetId="0">#REF!</definedName>
    <definedName name="조적공001">[38]노임!#REF!</definedName>
    <definedName name="조적공002" localSheetId="0">#REF!</definedName>
    <definedName name="조적공002">[38]노임!#REF!</definedName>
    <definedName name="조적공011">#REF!</definedName>
    <definedName name="조적공012">#REF!</definedName>
    <definedName name="조적공982" localSheetId="0">#REF!</definedName>
    <definedName name="조적공982">[38]노임!#REF!</definedName>
    <definedName name="조적공991" localSheetId="0">#REF!</definedName>
    <definedName name="조적공991">[38]노임!#REF!</definedName>
    <definedName name="조적공992" localSheetId="0">#REF!</definedName>
    <definedName name="조적공992">[38]노임!#REF!</definedName>
    <definedName name="조종사">#REF!</definedName>
    <definedName name="조합경">[106]관급자재대!#REF!</definedName>
    <definedName name="조합노">[106]관급자재대!#REF!</definedName>
    <definedName name="조합재">[106]관급자재대!#REF!</definedName>
    <definedName name="조형가이즈까3010" localSheetId="0">[100]데이타!$E$11</definedName>
    <definedName name="조형가이즈까3010">[45]데이타!$E$11</definedName>
    <definedName name="조형가이즈까3012" localSheetId="0">[100]데이타!$E$12</definedName>
    <definedName name="조형가이즈까3012">[45]데이타!$E$12</definedName>
    <definedName name="조형가이즈까3014" localSheetId="0">[100]데이타!$E$13</definedName>
    <definedName name="조형가이즈까3014">[45]데이타!$E$13</definedName>
    <definedName name="조형가이즈까3516" localSheetId="0">[100]데이타!$E$14</definedName>
    <definedName name="조형가이즈까3516">[45]데이타!$E$14</definedName>
    <definedName name="종단위">#REF!</definedName>
    <definedName name="종자">'[99]자재단가조사표-수목'!#REF!</definedName>
    <definedName name="종합평가">'[105]직접인건비호표(항목60%)'!#REF!</definedName>
    <definedName name="죠죠">[98]!Macro2</definedName>
    <definedName name="주거">'[105]직접인건비호표(항목60%)'!#REF!</definedName>
    <definedName name="주목">#REF!</definedName>
    <definedName name="주목H2.5">#REF!</definedName>
    <definedName name="주민생활">'[105]직접인건비호표(항목60%)'!#REF!</definedName>
    <definedName name="주민의견">'[105]직접인건비호표(항목60%)'!#REF!</definedName>
    <definedName name="주민의견수렴">#REF!</definedName>
    <definedName name="주집">#REF!</definedName>
    <definedName name="주차장토공">#REF!</definedName>
    <definedName name="준공계">#REF!</definedName>
    <definedName name="준공년월일">#REF!</definedName>
    <definedName name="준설선기관사001" localSheetId="0">#REF!</definedName>
    <definedName name="준설선기관사001">[38]노임!#REF!</definedName>
    <definedName name="준설선기관사002" localSheetId="0">#REF!</definedName>
    <definedName name="준설선기관사002">[38]노임!#REF!</definedName>
    <definedName name="준설선기관사012">#REF!</definedName>
    <definedName name="준설선기관사982" localSheetId="0">#REF!</definedName>
    <definedName name="준설선기관사982">[38]노임!#REF!</definedName>
    <definedName name="준설선기관사991" localSheetId="0">#REF!</definedName>
    <definedName name="준설선기관사991">[38]노임!#REF!</definedName>
    <definedName name="준설선기관사992" localSheetId="0">#REF!</definedName>
    <definedName name="준설선기관사992">[38]노임!#REF!</definedName>
    <definedName name="준설선기관장001" localSheetId="0">#REF!</definedName>
    <definedName name="준설선기관장001">[38]노임!#REF!</definedName>
    <definedName name="준설선기관장002" localSheetId="0">#REF!</definedName>
    <definedName name="준설선기관장002">[38]노임!#REF!</definedName>
    <definedName name="준설선기관장011" localSheetId="0">#REF!</definedName>
    <definedName name="준설선기관장011">[38]노임!#REF!</definedName>
    <definedName name="준설선기관장012">#REF!</definedName>
    <definedName name="준설선기관장982" localSheetId="0">#REF!</definedName>
    <definedName name="준설선기관장982">[38]노임!#REF!</definedName>
    <definedName name="준설선기관장991" localSheetId="0">#REF!</definedName>
    <definedName name="준설선기관장991">[38]노임!#REF!</definedName>
    <definedName name="준설선기관장992" localSheetId="0">#REF!</definedName>
    <definedName name="준설선기관장992">[38]노임!#REF!</definedName>
    <definedName name="준설선선장001" localSheetId="0">#REF!</definedName>
    <definedName name="준설선선장001">[38]노임!#REF!</definedName>
    <definedName name="준설선선장002" localSheetId="0">#REF!</definedName>
    <definedName name="준설선선장002">[38]노임!#REF!</definedName>
    <definedName name="준설선선장011" localSheetId="0">#REF!</definedName>
    <definedName name="준설선선장011">[38]노임!#REF!</definedName>
    <definedName name="준설선선장012">#REF!</definedName>
    <definedName name="준설선선장982" localSheetId="0">#REF!</definedName>
    <definedName name="준설선선장982">[38]노임!#REF!</definedName>
    <definedName name="준설선선장991" localSheetId="0">#REF!</definedName>
    <definedName name="준설선선장991">[38]노임!#REF!</definedName>
    <definedName name="준설선선장992" localSheetId="0">#REF!</definedName>
    <definedName name="준설선선장992">[38]노임!#REF!</definedName>
    <definedName name="준설선운전사001" localSheetId="0">#REF!</definedName>
    <definedName name="준설선운전사001">[38]노임!#REF!</definedName>
    <definedName name="준설선운전사002" localSheetId="0">#REF!</definedName>
    <definedName name="준설선운전사002">[38]노임!#REF!</definedName>
    <definedName name="준설선운전사012">#REF!</definedName>
    <definedName name="준설선운전사982" localSheetId="0">#REF!</definedName>
    <definedName name="준설선운전사982">[38]노임!#REF!</definedName>
    <definedName name="준설선운전사991" localSheetId="0">#REF!</definedName>
    <definedName name="준설선운전사991">[38]노임!#REF!</definedName>
    <definedName name="준설선운전사992" localSheetId="0">#REF!</definedName>
    <definedName name="준설선운전사992">[38]노임!#REF!</definedName>
    <definedName name="준설선전기사001" localSheetId="0">#REF!</definedName>
    <definedName name="준설선전기사001">[38]노임!#REF!</definedName>
    <definedName name="준설선전기사002" localSheetId="0">#REF!</definedName>
    <definedName name="준설선전기사002">[38]노임!#REF!</definedName>
    <definedName name="준설선전기사012">#REF!</definedName>
    <definedName name="준설선전기사982" localSheetId="0">#REF!</definedName>
    <definedName name="준설선전기사982">[38]노임!#REF!</definedName>
    <definedName name="준설선전기사991" localSheetId="0">#REF!</definedName>
    <definedName name="준설선전기사991">[38]노임!#REF!</definedName>
    <definedName name="준설선전기사992" localSheetId="0">#REF!</definedName>
    <definedName name="준설선전기사992">[38]노임!#REF!</definedName>
    <definedName name="준설설기관사011" localSheetId="0">#REF!</definedName>
    <definedName name="준설설기관사011">[38]노임!#REF!</definedName>
    <definedName name="준설설운전기사011" localSheetId="0">#REF!</definedName>
    <definedName name="준설설운전기사011">[38]노임!#REF!</definedName>
    <definedName name="준설설운전사011" localSheetId="0">#REF!</definedName>
    <definedName name="준설설운전사011">[38]노임!#REF!</definedName>
    <definedName name="준설설전기사011" localSheetId="0">#REF!</definedName>
    <definedName name="준설설전기사011">[38]노임!#REF!</definedName>
    <definedName name="줄눈공">[102]장비종합부표!#REF!</definedName>
    <definedName name="줄눈공001" localSheetId="0">#REF!</definedName>
    <definedName name="줄눈공001">[38]노임!#REF!</definedName>
    <definedName name="줄눈공002" localSheetId="0">#REF!</definedName>
    <definedName name="줄눈공002">[38]노임!#REF!</definedName>
    <definedName name="줄눈공011">#REF!</definedName>
    <definedName name="줄눈공012">#REF!</definedName>
    <definedName name="줄눈공982" localSheetId="0">#REF!</definedName>
    <definedName name="줄눈공982">[38]노임!#REF!</definedName>
    <definedName name="줄눈공991" localSheetId="0">#REF!</definedName>
    <definedName name="줄눈공991">[38]노임!#REF!</definedName>
    <definedName name="줄눈공992" localSheetId="0">#REF!</definedName>
    <definedName name="줄눈공992">[38]노임!#REF!</definedName>
    <definedName name="줄사철">#REF!</definedName>
    <definedName name="중">#REF!</definedName>
    <definedName name="중급">[117]상세!$G$25</definedName>
    <definedName name="중급2">#REF!</definedName>
    <definedName name="중급기능">#REF!</definedName>
    <definedName name="중급기능단가">#REF!</definedName>
    <definedName name="중급기능사">[108]일위대가!#REF!</definedName>
    <definedName name="중급기술자">#REF!</definedName>
    <definedName name="중급단가">#REF!</definedName>
    <definedName name="중급도화">#REF!</definedName>
    <definedName name="중급엔지니어링">#REF!</definedName>
    <definedName name="중급여비">#REF!</definedName>
    <definedName name="중급원자력기술자001" localSheetId="0">#REF!</definedName>
    <definedName name="중급원자력기술자001">[38]노임!#REF!</definedName>
    <definedName name="중급원자력기술자002" localSheetId="0">#REF!</definedName>
    <definedName name="중급원자력기술자002">[38]노임!#REF!</definedName>
    <definedName name="중급원자력기술자011" localSheetId="0">#REF!</definedName>
    <definedName name="중급원자력기술자011">[38]노임!#REF!</definedName>
    <definedName name="중급원자력기술자012">#REF!</definedName>
    <definedName name="중급원자력기술자982" localSheetId="0">#REF!</definedName>
    <definedName name="중급원자력기술자982">[38]노임!#REF!</definedName>
    <definedName name="중급원자력기술자991" localSheetId="0">#REF!</definedName>
    <definedName name="중급원자력기술자991">[38]노임!#REF!</definedName>
    <definedName name="중급원자력기술자992" localSheetId="0">#REF!</definedName>
    <definedName name="중급원자력기술자992">[38]노임!#REF!</definedName>
    <definedName name="중급전체">#REF!</definedName>
    <definedName name="중급지도제작">#REF!</definedName>
    <definedName name="중급측량">#REF!</definedName>
    <definedName name="중급항공사진">#REF!</definedName>
    <definedName name="중기">#REF!</definedName>
    <definedName name="중기운전기사">'[130]기계경비(시간당)'!$D$4</definedName>
    <definedName name="중기운전사">[109]단위단가!$F$23</definedName>
    <definedName name="중기조건">#REF!,#REF!</definedName>
    <definedName name="중기조수">[109]단위단가!$F$24</definedName>
    <definedName name="중기조장">[109]단위단가!$F$25</definedName>
    <definedName name="중능">#REF!</definedName>
    <definedName name="중유">'[101]단가 및 재료비'!$U$34</definedName>
    <definedName name="중폭">#REF!</definedName>
    <definedName name="증감1" hidden="1">{#N/A,#N/A,FALSE,"2~8번"}</definedName>
    <definedName name="증설13205계">#REF!</definedName>
    <definedName name="지">#REF!</definedName>
    <definedName name="지k1">#REF!</definedName>
    <definedName name="지k2">#REF!</definedName>
    <definedName name="지k4">#REF!</definedName>
    <definedName name="지VI1">#REF!</definedName>
    <definedName name="지VI2">#REF!</definedName>
    <definedName name="지VI3">#REF!</definedName>
    <definedName name="지VI4">#REF!</definedName>
    <definedName name="지vi5">#REF!</definedName>
    <definedName name="지고능">#REF!</definedName>
    <definedName name="지급부가제외">[223]지급자재!$J$22</definedName>
    <definedName name="지도제작고급">#REF!</definedName>
    <definedName name="지도제작중급">#REF!</definedName>
    <definedName name="지도제작초급">#REF!</definedName>
    <definedName name="지도중급기능">#REF!</definedName>
    <definedName name="지리조사지형증감계수">#REF!</definedName>
    <definedName name="지리조사축척계수">#REF!</definedName>
    <definedName name="지베타">#REF!</definedName>
    <definedName name="지부외배">[223]지급자재!$U$22</definedName>
    <definedName name="지부외평">[223]지급자재!$AF$22</definedName>
    <definedName name="지부포배">[223]지급자재!$T$22</definedName>
    <definedName name="지부포수">[223]지급자재!$T$22</definedName>
    <definedName name="지부포평">[223]지급자재!$AE$22</definedName>
    <definedName name="지붕잇기공001" localSheetId="0">#REF!</definedName>
    <definedName name="지붕잇기공001">[38]노임!#REF!</definedName>
    <definedName name="지붕잇기공002" localSheetId="0">#REF!</definedName>
    <definedName name="지붕잇기공002">[38]노임!#REF!</definedName>
    <definedName name="지붕잇기공011" localSheetId="0">#REF!</definedName>
    <definedName name="지붕잇기공011">[38]노임!#REF!</definedName>
    <definedName name="지붕잇기공012">#REF!</definedName>
    <definedName name="지붕잇기공982" localSheetId="0">#REF!</definedName>
    <definedName name="지붕잇기공982">[38]노임!#REF!</definedName>
    <definedName name="지붕잇기공991" localSheetId="0">#REF!</definedName>
    <definedName name="지붕잇기공991">[38]노임!#REF!</definedName>
    <definedName name="지붕잇기공992" localSheetId="0">#REF!</definedName>
    <definedName name="지붕잇기공992">[38]노임!#REF!</definedName>
    <definedName name="지선계1">#REF!</definedName>
    <definedName name="지선계2">#REF!</definedName>
    <definedName name="지용">#REF!</definedName>
    <definedName name="지적기능사_지적기능사2급001" localSheetId="0">#REF!</definedName>
    <definedName name="지적기능사_지적기능사2급001">[38]노임!#REF!</definedName>
    <definedName name="지적기능사_지적기능사2급002" localSheetId="0">#REF!</definedName>
    <definedName name="지적기능사_지적기능사2급002">[38]노임!#REF!</definedName>
    <definedName name="지적기능사_지적기능사2급011" localSheetId="0">#REF!</definedName>
    <definedName name="지적기능사_지적기능사2급011">[38]노임!#REF!</definedName>
    <definedName name="지적기능사_지적기능사2급012">#REF!</definedName>
    <definedName name="지적기능사_지적기능사2급982" localSheetId="0">#REF!</definedName>
    <definedName name="지적기능사_지적기능사2급982">[38]노임!#REF!</definedName>
    <definedName name="지적기능사_지적기능사2급991" localSheetId="0">#REF!</definedName>
    <definedName name="지적기능사_지적기능사2급991">[38]노임!#REF!</definedName>
    <definedName name="지적기능사_지적기능사2급992" localSheetId="0">#REF!</definedName>
    <definedName name="지적기능사_지적기능사2급992">[38]노임!#REF!</definedName>
    <definedName name="지적기능산업기사_지적기능사1급001" localSheetId="0">#REF!</definedName>
    <definedName name="지적기능산업기사_지적기능사1급001">[38]노임!#REF!</definedName>
    <definedName name="지적기능산업기사_지적기능사1급002" localSheetId="0">#REF!</definedName>
    <definedName name="지적기능산업기사_지적기능사1급002">[38]노임!#REF!</definedName>
    <definedName name="지적기능산업기사_지적기능사1급011" localSheetId="0">#REF!</definedName>
    <definedName name="지적기능산업기사_지적기능사1급011">[38]노임!#REF!</definedName>
    <definedName name="지적기능산업기사_지적기능사1급012">#REF!</definedName>
    <definedName name="지적기능산업기사_지적기능사1급982" localSheetId="0">#REF!</definedName>
    <definedName name="지적기능산업기사_지적기능사1급982">[38]노임!#REF!</definedName>
    <definedName name="지적기능산업기사_지적기능사1급991" localSheetId="0">#REF!</definedName>
    <definedName name="지적기능산업기사_지적기능사1급991">[38]노임!#REF!</definedName>
    <definedName name="지적기능산업기사_지적기능사1급992" localSheetId="0">#REF!</definedName>
    <definedName name="지적기능산업기사_지적기능사1급992">[38]노임!#REF!</definedName>
    <definedName name="지적기사_지적기사1급001" localSheetId="0">#REF!</definedName>
    <definedName name="지적기사_지적기사1급001">[38]노임!#REF!</definedName>
    <definedName name="지적기사_지적기사1급002" localSheetId="0">#REF!</definedName>
    <definedName name="지적기사_지적기사1급002">[38]노임!#REF!</definedName>
    <definedName name="지적기사_지적기사1급011" localSheetId="0">#REF!</definedName>
    <definedName name="지적기사_지적기사1급011">[38]노임!#REF!</definedName>
    <definedName name="지적기사_지적기사1급012">#REF!</definedName>
    <definedName name="지적기사_지적기사1급982" localSheetId="0">#REF!</definedName>
    <definedName name="지적기사_지적기사1급982">[38]노임!#REF!</definedName>
    <definedName name="지적기사_지적기사1급991" localSheetId="0">#REF!</definedName>
    <definedName name="지적기사_지적기사1급991">[38]노임!#REF!</definedName>
    <definedName name="지적기사_지적기사1급992" localSheetId="0">#REF!</definedName>
    <definedName name="지적기사_지적기사1급992">[38]노임!#REF!</definedName>
    <definedName name="지적도복사">[107]설계기준!#REF!</definedName>
    <definedName name="지적도입력지형증감계수">#REF!</definedName>
    <definedName name="지적도입력축척계수">#REF!</definedName>
    <definedName name="지적산업기사_지적기사2급001" localSheetId="0">#REF!</definedName>
    <definedName name="지적산업기사_지적기사2급001">[38]노임!#REF!</definedName>
    <definedName name="지적산업기사_지적기사2급002" localSheetId="0">#REF!</definedName>
    <definedName name="지적산업기사_지적기사2급002">[38]노임!#REF!</definedName>
    <definedName name="지적산업기사_지적기사2급011" localSheetId="0">#REF!</definedName>
    <definedName name="지적산업기사_지적기사2급011">[38]노임!#REF!</definedName>
    <definedName name="지적산업기사_지적기사2급012">#REF!</definedName>
    <definedName name="지적산업기사_지적기사2급982" localSheetId="0">#REF!</definedName>
    <definedName name="지적산업기사_지적기사2급982">[38]노임!#REF!</definedName>
    <definedName name="지적산업기사_지적기사2급991" localSheetId="0">#REF!</definedName>
    <definedName name="지적산업기사_지적기사2급991">[38]노임!#REF!</definedName>
    <definedName name="지적산업기사_지적기사2급992" localSheetId="0">#REF!</definedName>
    <definedName name="지적산업기사_지적기사2급992">[38]노임!#REF!</definedName>
    <definedName name="지적입력지형계수">#REF!</definedName>
    <definedName name="지적입력축척계수">#REF!</definedName>
    <definedName name="지정">[214]일위!#REF!</definedName>
    <definedName name="지주">#N/A</definedName>
    <definedName name="지중능">#REF!</definedName>
    <definedName name="지질조사">#REF!</definedName>
    <definedName name="지초능">#REF!</definedName>
    <definedName name="지표수">[105]직접경비호표!#REF!</definedName>
    <definedName name="지하수">[105]직접경비호표!#REF!</definedName>
    <definedName name="지형구조작업량">#REF!</definedName>
    <definedName name="지형구조지형계수">#REF!</definedName>
    <definedName name="지형증감계수">#REF!</definedName>
    <definedName name="지형지질">'[105]직접인건비호표(항목60%)'!#REF!</definedName>
    <definedName name="지힌k1">#REF!</definedName>
    <definedName name="지힌k2">#REF!</definedName>
    <definedName name="지힌k4">#REF!</definedName>
    <definedName name="지힌VI1">#REF!</definedName>
    <definedName name="지힌VI2">#REF!</definedName>
    <definedName name="지힌VI3">#REF!</definedName>
    <definedName name="지힌VI4">#REF!</definedName>
    <definedName name="지힌vi5">#REF!</definedName>
    <definedName name="직경">#REF!</definedName>
    <definedName name="직노비">#REF!</definedName>
    <definedName name="직영비" localSheetId="0">'[211]2공구산출내역'!$F$175</definedName>
    <definedName name="직영비">'[161]2공구산출내역'!#REF!</definedName>
    <definedName name="직인">#REF!</definedName>
    <definedName name="직재비">#REF!</definedName>
    <definedName name="직접_1_경">[102]내역서!#REF!</definedName>
    <definedName name="직접_1_노">[102]내역서!#REF!</definedName>
    <definedName name="직접_1_재">[102]내역서!#REF!</definedName>
    <definedName name="직접_2_경">[102]내역서!#REF!</definedName>
    <definedName name="직접_2_노">[102]내역서!#REF!</definedName>
    <definedName name="직접_2_재">[102]내역서!#REF!</definedName>
    <definedName name="직접경비">[105]직접경비호표!#REF!</definedName>
    <definedName name="직접노무비" localSheetId="0">#REF!</definedName>
    <definedName name="직접노무비">[224]일위대가표!#REF!</definedName>
    <definedName name="직접노무비계">[114]총괄서!#REF!</definedName>
    <definedName name="직접인건비">'[105]직접인건비호표(항목60%)'!#REF!</definedName>
    <definedName name="직접재료비" localSheetId="0">#REF!</definedName>
    <definedName name="직접재료비">[224]일위대가표!#REF!</definedName>
    <definedName name="직종">#REF!</definedName>
    <definedName name="진달래H0.6">#REF!</definedName>
    <definedName name="진달래중량">ROUND((4/3*3.14*(0.075*0.075*0.075))*(1200*0.9),2)</definedName>
    <definedName name="진동로울러자주식4.4경비">[101]중기사용료산출근거!#REF!</definedName>
    <definedName name="진동로울러자주식4.4노무비">[101]중기사용료산출근거!#REF!</definedName>
    <definedName name="진동로울러자주식4.4재료비">[101]중기사용료산출근거!#REF!</definedName>
    <definedName name="진량읍">#REF!</definedName>
    <definedName name="진석">#REF!,#REF!</definedName>
    <definedName name="집계">#REF!</definedName>
    <definedName name="집계표">#REF!</definedName>
    <definedName name="집계표1">#REF!</definedName>
    <definedName name="집계표2">#REF!</definedName>
    <definedName name="집계표3">#REF!</definedName>
    <definedName name="집계표4">#REF!</definedName>
    <definedName name="집계표5">#REF!</definedName>
    <definedName name="집수정수량">#REF!</definedName>
    <definedName name="집수정연장산출">#REF!</definedName>
    <definedName name="집수정재료집계">#REF!</definedName>
    <definedName name="집수정토공집계">#REF!</definedName>
    <definedName name="짜장">#REF!</definedName>
    <definedName name="ㅊ1555">#REF!</definedName>
    <definedName name="ㅊ20">[225]골재산출!#REF!</definedName>
    <definedName name="ㅊ24">#REF!</definedName>
    <definedName name="ㅊ3030">#REF!</definedName>
    <definedName name="ㅊ강관비계다리">#REF!</definedName>
    <definedName name="ㅊ강관비계매기">#REF!</definedName>
    <definedName name="ㅊ강관조립말비계">#REF!</definedName>
    <definedName name="ㅊ건축물보양">#REF!</definedName>
    <definedName name="ㅊ건축물현장정리">#REF!</definedName>
    <definedName name="ㅊ건축지정">#REF!</definedName>
    <definedName name="ㅊ그레이팅">#REF!</definedName>
    <definedName name="ㅊ깔도리">#REF!</definedName>
    <definedName name="ㅊ동자기둥">#REF!</definedName>
    <definedName name="ㅊ동판후레싱설치">#REF!</definedName>
    <definedName name="ㅊ되메우기">#REF!</definedName>
    <definedName name="ㅊ레미콘_무근">#REF!</definedName>
    <definedName name="ㅊ레미콘_철근">#REF!</definedName>
    <definedName name="ㅊ먹메김">#REF!</definedName>
    <definedName name="ㅊ메탈라스붙임">#REF!</definedName>
    <definedName name="ㅊ모래">#REF!</definedName>
    <definedName name="ㅊ몰탈바르기_벽18">#REF!</definedName>
    <definedName name="ㅊ몰탈바르기_천정15">#REF!</definedName>
    <definedName name="ㅊ무늬코트칠">#REF!</definedName>
    <definedName name="ㅊ바닥타일_석재질">#REF!</definedName>
    <definedName name="ㅊ바닥타일_자기질">#REF!</definedName>
    <definedName name="ㅊ반원목">#REF!</definedName>
    <definedName name="ㅊ반원목붙임">#REF!</definedName>
    <definedName name="ㅊ벽루버">#REF!</definedName>
    <definedName name="ㅊ벽루버붙임">#REF!</definedName>
    <definedName name="ㅊ벽체틀설치">#REF!</definedName>
    <definedName name="ㅊ벽타일">#REF!</definedName>
    <definedName name="ㅊ서까래">#REF!</definedName>
    <definedName name="ㅊ서까래설치">#REF!</definedName>
    <definedName name="ㅊ수평규준틀">#REF!</definedName>
    <definedName name="ㅊ시멘트">#REF!</definedName>
    <definedName name="ㅊ시멘트액체방수">#REF!</definedName>
    <definedName name="ㅊ시멘트운반">#REF!</definedName>
    <definedName name="ㅊ아스팔트슁글잇기">#REF!</definedName>
    <definedName name="ㅊ앵커볼트설치">#REF!</definedName>
    <definedName name="ㅊ오일스테인칠">#REF!</definedName>
    <definedName name="ㅊ용마룻대">#REF!</definedName>
    <definedName name="ㅊ원주목기둥">#REF!</definedName>
    <definedName name="ㅊ자갈">#REF!</definedName>
    <definedName name="ㅊ자연석붙임">#REF!</definedName>
    <definedName name="ㅊ잡석">#REF!</definedName>
    <definedName name="ㅊ중도리">#REF!</definedName>
    <definedName name="ㅊ지붕틀설치">#REF!</definedName>
    <definedName name="ㅊㅊㅊ">[226]내역서!$O$136:$S$137</definedName>
    <definedName name="ㅊ처마도리">#REF!</definedName>
    <definedName name="ㅊ처마돌림붙임">#REF!</definedName>
    <definedName name="ㅊ천정루버">#REF!</definedName>
    <definedName name="ㅊ천정루버붙임">#REF!</definedName>
    <definedName name="ㅊ천정몰딩설치">#REF!</definedName>
    <definedName name="ㅊ천정틀설치">#REF!</definedName>
    <definedName name="ㅊ철근10">#REF!</definedName>
    <definedName name="ㅊ철근13">#REF!</definedName>
    <definedName name="ㅊ철근16">#REF!</definedName>
    <definedName name="ㅊ철근가공조립">#REF!</definedName>
    <definedName name="ㅊ철근운반">#REF!</definedName>
    <definedName name="ㅊ콘크리트_무근">#REF!</definedName>
    <definedName name="ㅊ콘크리트_철근">#REF!</definedName>
    <definedName name="ㅊ콘크리트타설_무근">#REF!</definedName>
    <definedName name="ㅊ콘크리트타설_철근">#REF!</definedName>
    <definedName name="ㅊ터파기">#REF!</definedName>
    <definedName name="ㅊ토대">#REF!</definedName>
    <definedName name="ㅊ토대설치">#REF!</definedName>
    <definedName name="ㅊ판재돌림">#REF!</definedName>
    <definedName name="ㅊ평보">#REF!</definedName>
    <definedName name="ㅊ퓿ㅍ" hidden="1">{#N/A,#N/A,FALSE,"혼합골재"}</definedName>
    <definedName name="ㅊ합판_바닥12">#REF!</definedName>
    <definedName name="ㅊ합판_벽12">#REF!</definedName>
    <definedName name="ㅊ합판_천정12">#REF!</definedName>
    <definedName name="ㅊ합판거푸집_4회">#REF!</definedName>
    <definedName name="ㅊ합판붙임_바닥">#REF!</definedName>
    <definedName name="ㅊ합판붙임_벽">#REF!</definedName>
    <definedName name="ㅊ합판붙임_천정">#REF!</definedName>
    <definedName name="차량가격">[126]을부담운반비!$D$4</definedName>
    <definedName name="차선도색중앙선수량">#REF!</definedName>
    <definedName name="차선도색직각주차수량">#REF!</definedName>
    <definedName name="차선도색집계">#REF!</definedName>
    <definedName name="차선도색평행주차수량">#REF!</definedName>
    <definedName name="차집관거단가">[186]공비대비!#REF!</definedName>
    <definedName name="착공">#REF!</definedName>
    <definedName name="착공기한">#REF!</definedName>
    <definedName name="착공년월일">#REF!</definedName>
    <definedName name="착공일">#REF!</definedName>
    <definedName name="착암공" localSheetId="0">'[130]기계경비(시간당)'!$D$12</definedName>
    <definedName name="착암공">[109]단위단가!$F$34</definedName>
    <definedName name="착암공001" localSheetId="0">#REF!</definedName>
    <definedName name="착암공001">[38]노임!#REF!</definedName>
    <definedName name="착암공002" localSheetId="0">#REF!</definedName>
    <definedName name="착암공002">[38]노임!#REF!</definedName>
    <definedName name="착암공011" localSheetId="0">#REF!</definedName>
    <definedName name="착암공011">[38]노임!#REF!</definedName>
    <definedName name="착암공012">#REF!</definedName>
    <definedName name="착암공982" localSheetId="0">#REF!</definedName>
    <definedName name="착암공982">[38]노임!#REF!</definedName>
    <definedName name="착암공991" localSheetId="0">#REF!</definedName>
    <definedName name="착암공991">[38]노임!#REF!</definedName>
    <definedName name="착암공992" localSheetId="0">#REF!</definedName>
    <definedName name="착암공992">[38]노임!#REF!</definedName>
    <definedName name="창">#REF!</definedName>
    <definedName name="창호목공001" localSheetId="0">#REF!</definedName>
    <definedName name="창호목공001">[38]노임!#REF!</definedName>
    <definedName name="창호목공002" localSheetId="0">#REF!</definedName>
    <definedName name="창호목공002">[38]노임!#REF!</definedName>
    <definedName name="창호목공011" localSheetId="0">#REF!</definedName>
    <definedName name="창호목공011">[38]노임!#REF!</definedName>
    <definedName name="창호목공012">#REF!</definedName>
    <definedName name="창호목공982" localSheetId="0">#REF!</definedName>
    <definedName name="창호목공982">[38]노임!#REF!</definedName>
    <definedName name="창호목공991" localSheetId="0">#REF!</definedName>
    <definedName name="창호목공991">[38]노임!#REF!</definedName>
    <definedName name="창호목공992" localSheetId="0">#REF!</definedName>
    <definedName name="창호목공992">[38]노임!#REF!</definedName>
    <definedName name="채움높이1">#REF!</definedName>
    <definedName name="채움폭1">#REF!</definedName>
    <definedName name="책임">[206]인구!$G$17</definedName>
    <definedName name="책임2">[207]인구!$G$17</definedName>
    <definedName name="책임측량사">[108]일위대가!#REF!</definedName>
    <definedName name="챠챠">#REF!</definedName>
    <definedName name="철">#REF!</definedName>
    <definedName name="철거자재">#REF!</definedName>
    <definedName name="철골공" localSheetId="0">[112]노임단가!$B$34</definedName>
    <definedName name="철골공">[109]단위단가!$F$28</definedName>
    <definedName name="철골공001" localSheetId="0">#REF!</definedName>
    <definedName name="철골공001">[38]노임!#REF!</definedName>
    <definedName name="철골공002" localSheetId="0">#REF!</definedName>
    <definedName name="철골공002">[38]노임!#REF!</definedName>
    <definedName name="철골공011">#REF!</definedName>
    <definedName name="철골공012">#REF!</definedName>
    <definedName name="철골공982" localSheetId="0">#REF!</definedName>
    <definedName name="철골공982">[38]노임!#REF!</definedName>
    <definedName name="철골공991" localSheetId="0">#REF!</definedName>
    <definedName name="철골공991">[38]노임!#REF!</definedName>
    <definedName name="철골공992" localSheetId="0">#REF!</definedName>
    <definedName name="철골공992">[38]노임!#REF!</definedName>
    <definedName name="철공" localSheetId="0">[112]노임단가!$B$33</definedName>
    <definedName name="철공">[109]단위단가!$F$29</definedName>
    <definedName name="철공001" localSheetId="0">#REF!</definedName>
    <definedName name="철공001">[38]노임!#REF!</definedName>
    <definedName name="철공002" localSheetId="0">#REF!</definedName>
    <definedName name="철공002">[38]노임!#REF!</definedName>
    <definedName name="철공011">#REF!</definedName>
    <definedName name="철공012">#REF!</definedName>
    <definedName name="철공982" localSheetId="0">#REF!</definedName>
    <definedName name="철공982">[38]노임!#REF!</definedName>
    <definedName name="철공991" localSheetId="0">#REF!</definedName>
    <definedName name="철공991">[38]노임!#REF!</definedName>
    <definedName name="철공992" localSheetId="0">#REF!</definedName>
    <definedName name="철공992">[38]노임!#REF!</definedName>
    <definedName name="철근공">[109]단위단가!$F$30</definedName>
    <definedName name="철근공001" localSheetId="0">#REF!</definedName>
    <definedName name="철근공001">[38]노임!#REF!</definedName>
    <definedName name="철근공002" localSheetId="0">#REF!</definedName>
    <definedName name="철근공002">[38]노임!#REF!</definedName>
    <definedName name="철근공011">#REF!</definedName>
    <definedName name="철근공012">#REF!</definedName>
    <definedName name="철근공982" localSheetId="0">#REF!</definedName>
    <definedName name="철근공982">[38]노임!#REF!</definedName>
    <definedName name="철근공991" localSheetId="0">#REF!</definedName>
    <definedName name="철근공991">[38]노임!#REF!</definedName>
    <definedName name="철근공992" localSheetId="0">#REF!</definedName>
    <definedName name="철근공992">[38]노임!#REF!</definedName>
    <definedName name="철근깨기수량">[7]Sheet1!$G$48</definedName>
    <definedName name="철근조립노">[106]관급자재대!#REF!</definedName>
    <definedName name="철근조립재">[106]관급자재대!#REF!</definedName>
    <definedName name="철근항복응력">'[220]#REF'!$G$144</definedName>
    <definedName name="철도신호공001" localSheetId="0">#REF!</definedName>
    <definedName name="철도신호공001">[38]노임!#REF!</definedName>
    <definedName name="철도신호공002" localSheetId="0">#REF!</definedName>
    <definedName name="철도신호공002">[38]노임!#REF!</definedName>
    <definedName name="철도신호공011" localSheetId="0">#REF!</definedName>
    <definedName name="철도신호공011">[38]노임!#REF!</definedName>
    <definedName name="철도신호공012">#REF!</definedName>
    <definedName name="철도신호공982" localSheetId="0">#REF!</definedName>
    <definedName name="철도신호공982">[38]노임!#REF!</definedName>
    <definedName name="철도신호공991" localSheetId="0">#REF!</definedName>
    <definedName name="철도신호공991">[38]노임!#REF!</definedName>
    <definedName name="철도신호공992" localSheetId="0">#REF!</definedName>
    <definedName name="철도신호공992">[38]노임!#REF!</definedName>
    <definedName name="철선" localSheetId="0">'[101]단가 및 재료비'!$S$172</definedName>
    <definedName name="철선">'[99]자재단가조사표-수목'!$K$21</definedName>
    <definedName name="철주신설공구손료">#REF!</definedName>
    <definedName name="철주신설공비">#REF!</definedName>
    <definedName name="철주신설재료비">#REF!</definedName>
    <definedName name="철쭉H0.3">#REF!</definedName>
    <definedName name="철쭉H0.3경">#REF!</definedName>
    <definedName name="철쭉H0.3노">#REF!</definedName>
    <definedName name="철쭉H0.3재">#REF!</definedName>
    <definedName name="철쭉H0.4">'[99]자재단가조사표-수목'!$K$77</definedName>
    <definedName name="철쭉H0.4노">#REF!</definedName>
    <definedName name="철쭉H0.4재">#REF!</definedName>
    <definedName name="철쭉중량">ROUND((4/3*3.14*(0.075*0.075*0.075))*(1200*0.9),2)</definedName>
    <definedName name="철판공001" localSheetId="0">#REF!</definedName>
    <definedName name="철판공001">[38]노임!#REF!</definedName>
    <definedName name="철판공002" localSheetId="0">#REF!</definedName>
    <definedName name="철판공002">[38]노임!#REF!</definedName>
    <definedName name="철판공011">#REF!</definedName>
    <definedName name="철판공012">#REF!</definedName>
    <definedName name="철판공982" localSheetId="0">#REF!</definedName>
    <definedName name="철판공982">[38]노임!#REF!</definedName>
    <definedName name="철판공991" localSheetId="0">#REF!</definedName>
    <definedName name="철판공991">[38]노임!#REF!</definedName>
    <definedName name="철판공992" localSheetId="0">#REF!</definedName>
    <definedName name="철판공992">[38]노임!#REF!</definedName>
    <definedName name="청단풍">#REF!</definedName>
    <definedName name="청단풍H3.0">#REF!</definedName>
    <definedName name="청단풍R10">#REF!</definedName>
    <definedName name="청단풍R10경">#REF!</definedName>
    <definedName name="청단풍R10노">#REF!</definedName>
    <definedName name="청단풍R10재">#REF!</definedName>
    <definedName name="청단풍R8">#REF!</definedName>
    <definedName name="청단풍R8경">#REF!</definedName>
    <definedName name="청단풍R8노">#REF!</definedName>
    <definedName name="청단풍R8재">#REF!</definedName>
    <definedName name="청마총괄" localSheetId="0">[227]직노!#REF!</definedName>
    <definedName name="청마총괄">[228]직노!#REF!</definedName>
    <definedName name="청암">#REF!</definedName>
    <definedName name="초">#REF!</definedName>
    <definedName name="초급">[117]상세!$G$26</definedName>
    <definedName name="초급1">#REF!</definedName>
    <definedName name="초급2">#REF!</definedName>
    <definedName name="초급기능">#REF!</definedName>
    <definedName name="초급기능사">[108]일위대가!#REF!</definedName>
    <definedName name="초급기술자">#REF!</definedName>
    <definedName name="초급단가">#REF!</definedName>
    <definedName name="초급도화">#REF!</definedName>
    <definedName name="초급엔지니어링">#REF!</definedName>
    <definedName name="초급엔지니어링1">#REF!</definedName>
    <definedName name="초급지도제작">#REF!</definedName>
    <definedName name="초급측량">#REF!</definedName>
    <definedName name="초급항공사진">#REF!</definedName>
    <definedName name="초기">#REF!</definedName>
    <definedName name="초능">#REF!</definedName>
    <definedName name="초화류">#REF!</definedName>
    <definedName name="총">#REF!</definedName>
    <definedName name="총k44">#REF!</definedName>
    <definedName name="총계">#REF!</definedName>
    <definedName name="총괄">#REF!</definedName>
    <definedName name="총괄표" localSheetId="0">[227]직노!#REF!</definedName>
    <definedName name="총괄표">[228]직노!#REF!</definedName>
    <definedName name="총용역비">#REF!</definedName>
    <definedName name="총원가">#REF!</definedName>
    <definedName name="총원가2">#REF!</definedName>
    <definedName name="촤" hidden="1">{"SJ - 기본 보기",#N/A,FALSE,"공사별 외주견적"}</definedName>
    <definedName name="촬영기계경비">#REF!</definedName>
    <definedName name="촬영사">#REF!</definedName>
    <definedName name="최대값">#REF!</definedName>
    <definedName name="최소값">#REF!</definedName>
    <definedName name="추추">#REF!</definedName>
    <definedName name="추추추">'[169]Y-WORK'!$F$21:$M$365,'[169]Y-WORK'!$F$375:$M$400</definedName>
    <definedName name="축척작업량">#REF!</definedName>
    <definedName name="출">#REF!</definedName>
    <definedName name="충돌">#N/A</definedName>
    <definedName name="취수휀스">#REF!</definedName>
    <definedName name="츄츄">#REF!,#REF!</definedName>
    <definedName name="측고기">#REF!</definedName>
    <definedName name="측량고급">#REF!</definedName>
    <definedName name="측량내역">#REF!</definedName>
    <definedName name="측량내역서">#REF!</definedName>
    <definedName name="측량중급">#REF!</definedName>
    <definedName name="측량초급">#REF!</definedName>
    <definedName name="측량초급기능사">#REF!</definedName>
    <definedName name="측량특급">#REF!</definedName>
    <definedName name="측백H3.0">'[99]자재단가조사표-수목'!$K$36</definedName>
    <definedName name="측백H3.0경">#REF!</definedName>
    <definedName name="측백H3.0노">#REF!</definedName>
    <definedName name="측백H3.0재">#REF!</definedName>
    <definedName name="측백나무H3.0">'[99]자재단가조사표-수목'!#REF!</definedName>
    <definedName name="측부">[108]일위대가!#REF!</definedName>
    <definedName name="측부001" localSheetId="0">#REF!</definedName>
    <definedName name="측부001">[38]노임!#REF!</definedName>
    <definedName name="측부002" localSheetId="0">#REF!</definedName>
    <definedName name="측부002">[38]노임!#REF!</definedName>
    <definedName name="측부011" localSheetId="0">#REF!</definedName>
    <definedName name="측부011">[38]노임!#REF!</definedName>
    <definedName name="측부012">#REF!</definedName>
    <definedName name="측부982" localSheetId="0">#REF!</definedName>
    <definedName name="측부982">[38]노임!#REF!</definedName>
    <definedName name="측부991" localSheetId="0">#REF!</definedName>
    <definedName name="측부991">[38]노임!#REF!</definedName>
    <definedName name="측부992" localSheetId="0">#REF!</definedName>
    <definedName name="측부992">[38]노임!#REF!</definedName>
    <definedName name="측정경비">[105]직접경비호표!#REF!</definedName>
    <definedName name="측정분석비">[96]설계기준!#REF!</definedName>
    <definedName name="측정업무">'[105]직접인건비호표(항목60%)'!#REF!</definedName>
    <definedName name="측중기">#REF!</definedName>
    <definedName name="측초기">#REF!</definedName>
    <definedName name="측특기">#REF!</definedName>
    <definedName name="치_장_벽_돌_공" localSheetId="0">#REF!</definedName>
    <definedName name="치_장_벽_돌_공">[38]노임!#REF!</definedName>
    <definedName name="치수표">'[121]-치수표(곡선부)'!$A$1:$N$28</definedName>
    <definedName name="치장2.0B노">[102]부표!#REF!</definedName>
    <definedName name="치장2.0B재">[102]부표!#REF!</definedName>
    <definedName name="치장벽돌공">[102]장비종합부표!#REF!</definedName>
    <definedName name="치장벽돌공001" localSheetId="0">#REF!</definedName>
    <definedName name="치장벽돌공001">[38]노임!#REF!</definedName>
    <definedName name="치장벽돌공002" localSheetId="0">#REF!</definedName>
    <definedName name="치장벽돌공002">[38]노임!#REF!</definedName>
    <definedName name="치장벽돌공011" localSheetId="0">#REF!</definedName>
    <definedName name="치장벽돌공011">[38]노임!#REF!</definedName>
    <definedName name="치장벽돌공012">#REF!</definedName>
    <definedName name="치장벽돌공982" localSheetId="0">#REF!</definedName>
    <definedName name="치장벽돌공982">[38]노임!#REF!</definedName>
    <definedName name="치장벽돌공991" localSheetId="0">#REF!</definedName>
    <definedName name="치장벽돌공991">[38]노임!#REF!</definedName>
    <definedName name="치장벽돌공992" localSheetId="0">#REF!</definedName>
    <definedName name="치장벽돌공992">[38]노임!#REF!</definedName>
    <definedName name="치장줄눈1.5B노">[102]부표!#REF!</definedName>
    <definedName name="치장줄눈1.5B재">[102]부표!#REF!</definedName>
    <definedName name="치장줄눈2.0B노">[102]부표!#REF!</definedName>
    <definedName name="치장줄눈2.0B재">[102]부표!#REF!</definedName>
    <definedName name="치즐">'[101]단가 및 재료비'!$U$39</definedName>
    <definedName name="침식안정제">'[99]자재단가조사표-수목'!$K$15</definedName>
    <definedName name="ㅋ">#REF!</definedName>
    <definedName name="ㅋㅇㅇ">[229]부대공Ⅱ!#REF!</definedName>
    <definedName name="ㅋㅍㅋ">'[175]날개벽(시점좌측)'!#REF!</definedName>
    <definedName name="칼라샌드블록수량">#REF!</definedName>
    <definedName name="캇타간재">'[130]기계경비(시간당)'!$H$92</definedName>
    <definedName name="캇타노무">'[130]기계경비(시간당)'!$H$88</definedName>
    <definedName name="캇타손료">'[130]기계경비(시간당)'!$H$87</definedName>
    <definedName name="케이블_1">[42]단가!#REF!</definedName>
    <definedName name="코_아_튜_브">[115]기초단가!$B$25</definedName>
    <definedName name="코킹공001" localSheetId="0">#REF!</definedName>
    <definedName name="코킹공001">[38]노임!#REF!</definedName>
    <definedName name="코킹공002" localSheetId="0">#REF!</definedName>
    <definedName name="코킹공002">[38]노임!#REF!</definedName>
    <definedName name="코킹공011" localSheetId="0">#REF!</definedName>
    <definedName name="코킹공011">[38]노임!#REF!</definedName>
    <definedName name="코킹공012">#REF!</definedName>
    <definedName name="코킹공982" localSheetId="0">#REF!</definedName>
    <definedName name="코킹공982">[38]노임!#REF!</definedName>
    <definedName name="코킹공991" localSheetId="0">#REF!</definedName>
    <definedName name="코킹공991">[38]노임!#REF!</definedName>
    <definedName name="코킹공992" localSheetId="0">#REF!</definedName>
    <definedName name="코킹공992">[38]노임!#REF!</definedName>
    <definedName name="콘">[230]토공사!$B$10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">#REF!</definedName>
    <definedName name="콘크리트2" hidden="1">#REF!</definedName>
    <definedName name="콘크리트공" localSheetId="0">#REF!</definedName>
    <definedName name="콘크리트공">[102]장비종합부표!#REF!</definedName>
    <definedName name="콘크리트공001" localSheetId="0">#REF!</definedName>
    <definedName name="콘크리트공001">[38]노임!#REF!</definedName>
    <definedName name="콘크리트공002" localSheetId="0">#REF!</definedName>
    <definedName name="콘크리트공002">[38]노임!#REF!</definedName>
    <definedName name="콘크리트공011">#REF!</definedName>
    <definedName name="콘크리트공012">#REF!</definedName>
    <definedName name="콘크리트공982" localSheetId="0">#REF!</definedName>
    <definedName name="콘크리트공982">[38]노임!#REF!</definedName>
    <definedName name="콘크리트공991" localSheetId="0">#REF!</definedName>
    <definedName name="콘크리트공991">[38]노임!#REF!</definedName>
    <definedName name="콘크리트공992" localSheetId="0">#REF!</definedName>
    <definedName name="콘크리트공992">[38]노임!#REF!</definedName>
    <definedName name="콘크리트공칭강도">'[220]#REF'!$G$132</definedName>
    <definedName name="콘크리트복구비">[119]일위대가!#REF!</definedName>
    <definedName name="콘크리트측구연장">#REF!</definedName>
    <definedName name="콘크리트캇타320경비">[101]중기사용료산출근거!$G$245</definedName>
    <definedName name="콘크리트캇타320노무비">[101]중기사용료산출근거!$G$249</definedName>
    <definedName name="콘크리트캇타320재료비">[101]중기사용료산출근거!$G$253</definedName>
    <definedName name="콘크리트타석">[107]설계기준!#REF!</definedName>
    <definedName name="콘크리트타설">[107]설계기준!#REF!</definedName>
    <definedName name="콘크리트파괴비">[119]일위대가!#REF!</definedName>
    <definedName name="콘크측구재료집계">#REF!</definedName>
    <definedName name="큐큐큐">'[231]전선 및 전선관'!$A$1:$F$1</definedName>
    <definedName name="크레인10톤단가">[118]관접합및부설!#REF!</definedName>
    <definedName name="크레인15TON단가">[118]관접합및부설!#REF!</definedName>
    <definedName name="크레인15톤단가">[118]관접합및부설!#REF!</definedName>
    <definedName name="크레인20톤단가">[118]관접합및부설!#REF!</definedName>
    <definedName name="크ㅡ킄">#REF!</definedName>
    <definedName name="키버들">'[99]자재단가조사표-수목'!$K$8</definedName>
    <definedName name="키키키">#REF!,#REF!</definedName>
    <definedName name="ㅌㅍㅊ">'[175]날개벽(시점좌측)'!#REF!</definedName>
    <definedName name="타공종">[7]Sheet1!$G$48</definedName>
    <definedName name="타공종이기및이월수량">[7]Sheet1!$G$48</definedName>
    <definedName name="타일공">[109]단위단가!$F$32</definedName>
    <definedName name="타일공001" localSheetId="0">#REF!</definedName>
    <definedName name="타일공001">[38]노임!#REF!</definedName>
    <definedName name="타일공002" localSheetId="0">#REF!</definedName>
    <definedName name="타일공002">[38]노임!#REF!</definedName>
    <definedName name="타일공011" localSheetId="0">#REF!</definedName>
    <definedName name="타일공011">[38]노임!#REF!</definedName>
    <definedName name="타일공012">#REF!</definedName>
    <definedName name="타일공982" localSheetId="0">#REF!</definedName>
    <definedName name="타일공982">[38]노임!#REF!</definedName>
    <definedName name="타일공991" localSheetId="0">#REF!</definedName>
    <definedName name="타일공991">[38]노임!#REF!</definedName>
    <definedName name="타일공992" localSheetId="0">#REF!</definedName>
    <definedName name="타일공992">[38]노임!#REF!</definedName>
    <definedName name="탄성계수">#REF!</definedName>
    <definedName name="태산목H2.5">#REF!</definedName>
    <definedName name="택">[118]단가!$C$85</definedName>
    <definedName name="택코팅노">#REF!</definedName>
    <definedName name="택코팅재">#REF!</definedName>
    <definedName name="터2">#REF!</definedName>
    <definedName name="터3">#REF!</definedName>
    <definedName name="터견경">[106]관급자재대!#REF!</definedName>
    <definedName name="터견노">[106]관급자재대!#REF!</definedName>
    <definedName name="터견재">[106]관급자재대!#REF!</definedName>
    <definedName name="터보노">#REF!</definedName>
    <definedName name="터터터">[232]자재단가!$A$6:$M$156</definedName>
    <definedName name="터파기1">#REF!</definedName>
    <definedName name="터파기계산">[134]!터파기계산</definedName>
    <definedName name="터파기고">#REF!</definedName>
    <definedName name="터파기기계0.4경비">#REF!</definedName>
    <definedName name="터파기기계0.4노무비">#REF!</definedName>
    <definedName name="터파기기계0.4재료비">#REF!</definedName>
    <definedName name="텍코팅경">#REF!</definedName>
    <definedName name="템플리트모듈1" localSheetId="27">BlankMacro1</definedName>
    <definedName name="템플리트모듈1">BlankMacro1</definedName>
    <definedName name="템플리트모듈2" localSheetId="27">BlankMacro1</definedName>
    <definedName name="템플리트모듈2">BlankMacro1</definedName>
    <definedName name="템플리트모듈3" localSheetId="27">BlankMacro1</definedName>
    <definedName name="템플리트모듈3">BlankMacro1</definedName>
    <definedName name="템플리트모듈4" localSheetId="27">BlankMacro1</definedName>
    <definedName name="템플리트모듈4">BlankMacro1</definedName>
    <definedName name="템플리트모듈5" localSheetId="27">BlankMacro1</definedName>
    <definedName name="템플리트모듈5">BlankMacro1</definedName>
    <definedName name="템플리트모듈6" localSheetId="27">BlankMacro1</definedName>
    <definedName name="템플리트모듈6">BlankMacro1</definedName>
    <definedName name="토" hidden="1">#REF!</definedName>
    <definedName name="토공">#REF!</definedName>
    <definedName name="토공사2">#REF!</definedName>
    <definedName name="토목부대1">#REF!</definedName>
    <definedName name="토목설계" hidden="1">{#N/A,#N/A,FALSE,"골재소요량";#N/A,#N/A,FALSE,"골재소요량"}</definedName>
    <definedName name="토압계수">#REF!</definedName>
    <definedName name="토양">'[105]직접인건비호표(항목60%)'!#REF!</definedName>
    <definedName name="토양질">[105]직접경비호표!#REF!</definedName>
    <definedName name="토적">#REF!</definedName>
    <definedName name="토적표2">#REF!</definedName>
    <definedName name="토지이용">'[105]직접인건비호표(항목60%)'!#REF!</definedName>
    <definedName name="토질기술자노임단가" hidden="1">{#N/A,#N/A,FALSE,"골재소요량";#N/A,#N/A,FALSE,"골재소요량"}</definedName>
    <definedName name="토질내역서">#REF!</definedName>
    <definedName name="토질노임단가" hidden="1">{"SJ - 기본 보기",#N/A,FALSE,"공사별 외주견적"}</definedName>
    <definedName name="통신관련기능사_통신기능사001" localSheetId="0">#REF!</definedName>
    <definedName name="통신관련기능사_통신기능사001">[38]노임!#REF!</definedName>
    <definedName name="통신관련기능사_통신기능사002" localSheetId="0">#REF!</definedName>
    <definedName name="통신관련기능사_통신기능사002">[38]노임!#REF!</definedName>
    <definedName name="통신관련기능사_통신기능사011" localSheetId="0">#REF!</definedName>
    <definedName name="통신관련기능사_통신기능사011">[38]노임!#REF!</definedName>
    <definedName name="통신관련기능사_통신기능사012">#REF!</definedName>
    <definedName name="통신관련기능사_통신기능사982" localSheetId="0">#REF!</definedName>
    <definedName name="통신관련기능사_통신기능사982">[38]노임!#REF!</definedName>
    <definedName name="통신관련기능사_통신기능사991" localSheetId="0">#REF!</definedName>
    <definedName name="통신관련기능사_통신기능사991">[38]노임!#REF!</definedName>
    <definedName name="통신관련기능사_통신기능사992" localSheetId="0">#REF!</definedName>
    <definedName name="통신관련기능사_통신기능사992">[38]노임!#REF!</definedName>
    <definedName name="통신관련기사_통신기사1급001" localSheetId="0">#REF!</definedName>
    <definedName name="통신관련기사_통신기사1급001">[38]노임!#REF!</definedName>
    <definedName name="통신관련기사_통신기사1급002" localSheetId="0">#REF!</definedName>
    <definedName name="통신관련기사_통신기사1급002">[38]노임!#REF!</definedName>
    <definedName name="통신관련기사_통신기사1급011" localSheetId="0">#REF!</definedName>
    <definedName name="통신관련기사_통신기사1급011">[38]노임!#REF!</definedName>
    <definedName name="통신관련기사_통신기사1급012">#REF!</definedName>
    <definedName name="통신관련기사_통신기사1급982" localSheetId="0">#REF!</definedName>
    <definedName name="통신관련기사_통신기사1급982">[38]노임!#REF!</definedName>
    <definedName name="통신관련기사_통신기사1급991" localSheetId="0">#REF!</definedName>
    <definedName name="통신관련기사_통신기사1급991">[38]노임!#REF!</definedName>
    <definedName name="통신관련기사_통신기사1급992" localSheetId="0">#REF!</definedName>
    <definedName name="통신관련기사_통신기사1급992">[38]노임!#REF!</definedName>
    <definedName name="통신관련산업기사_통신기사2급001" localSheetId="0">#REF!</definedName>
    <definedName name="통신관련산업기사_통신기사2급001">[38]노임!#REF!</definedName>
    <definedName name="통신관련산업기사_통신기사2급002" localSheetId="0">#REF!</definedName>
    <definedName name="통신관련산업기사_통신기사2급002">[38]노임!#REF!</definedName>
    <definedName name="통신관련산업기사_통신기사2급011" localSheetId="0">#REF!</definedName>
    <definedName name="통신관련산업기사_통신기사2급011">[38]노임!#REF!</definedName>
    <definedName name="통신관련산업기사_통신기사2급012">#REF!</definedName>
    <definedName name="통신관련산업기사_통신기사2급982" localSheetId="0">#REF!</definedName>
    <definedName name="통신관련산업기사_통신기사2급982">[38]노임!#REF!</definedName>
    <definedName name="통신관련산업기사_통신기사2급991" localSheetId="0">#REF!</definedName>
    <definedName name="통신관련산업기사_통신기사2급991">[38]노임!#REF!</definedName>
    <definedName name="통신관련산업기사_통신기사2급992" localSheetId="0">#REF!</definedName>
    <definedName name="통신관련산업기사_통신기사2급992">[38]노임!#REF!</definedName>
    <definedName name="통신내선공001" localSheetId="0">#REF!</definedName>
    <definedName name="통신내선공001">[38]노임!#REF!</definedName>
    <definedName name="통신내선공002" localSheetId="0">#REF!</definedName>
    <definedName name="통신내선공002">[38]노임!#REF!</definedName>
    <definedName name="통신내선공011" localSheetId="0">#REF!</definedName>
    <definedName name="통신내선공011">[38]노임!#REF!</definedName>
    <definedName name="통신내선공012">#REF!</definedName>
    <definedName name="통신내선공982" localSheetId="0">#REF!</definedName>
    <definedName name="통신내선공982">[38]노임!#REF!</definedName>
    <definedName name="통신내선공991" localSheetId="0">#REF!</definedName>
    <definedName name="통신내선공991">[38]노임!#REF!</definedName>
    <definedName name="통신내선공992" localSheetId="0">#REF!</definedName>
    <definedName name="통신내선공992">[38]노임!#REF!</definedName>
    <definedName name="통신설비공001" localSheetId="0">#REF!</definedName>
    <definedName name="통신설비공001">[38]노임!#REF!</definedName>
    <definedName name="통신설비공002" localSheetId="0">#REF!</definedName>
    <definedName name="통신설비공002">[38]노임!#REF!</definedName>
    <definedName name="통신설비공011" localSheetId="0">#REF!</definedName>
    <definedName name="통신설비공011">[38]노임!#REF!</definedName>
    <definedName name="통신설비공012">#REF!</definedName>
    <definedName name="통신설비공982" localSheetId="0">#REF!</definedName>
    <definedName name="통신설비공982">[38]노임!#REF!</definedName>
    <definedName name="통신설비공991" localSheetId="0">#REF!</definedName>
    <definedName name="통신설비공991">[38]노임!#REF!</definedName>
    <definedName name="통신설비공992" localSheetId="0">#REF!</definedName>
    <definedName name="통신설비공992">[38]노임!#REF!</definedName>
    <definedName name="통신외선공001" localSheetId="0">#REF!</definedName>
    <definedName name="통신외선공001">[38]노임!#REF!</definedName>
    <definedName name="통신외선공002" localSheetId="0">#REF!</definedName>
    <definedName name="통신외선공002">[38]노임!#REF!</definedName>
    <definedName name="통신외선공011" localSheetId="0">#REF!</definedName>
    <definedName name="통신외선공011">[38]노임!#REF!</definedName>
    <definedName name="통신외선공012">#REF!</definedName>
    <definedName name="통신외선공982" localSheetId="0">#REF!</definedName>
    <definedName name="통신외선공982">[38]노임!#REF!</definedName>
    <definedName name="통신외선공991" localSheetId="0">#REF!</definedName>
    <definedName name="통신외선공991">[38]노임!#REF!</definedName>
    <definedName name="통신외선공992" localSheetId="0">#REF!</definedName>
    <definedName name="통신외선공992">[38]노임!#REF!</definedName>
    <definedName name="통신케이블공001" localSheetId="0">#REF!</definedName>
    <definedName name="통신케이블공001">[38]노임!#REF!</definedName>
    <definedName name="통신케이블공002" localSheetId="0">#REF!</definedName>
    <definedName name="통신케이블공002">[38]노임!#REF!</definedName>
    <definedName name="통신케이블공011" localSheetId="0">#REF!</definedName>
    <definedName name="통신케이블공011">[38]노임!#REF!</definedName>
    <definedName name="통신케이블공012">#REF!</definedName>
    <definedName name="통신케이블공982" localSheetId="0">#REF!</definedName>
    <definedName name="통신케이블공982">[38]노임!#REF!</definedName>
    <definedName name="통신케이블공991" localSheetId="0">#REF!</definedName>
    <definedName name="통신케이블공991">[38]노임!#REF!</definedName>
    <definedName name="통신케이블공992" localSheetId="0">#REF!</definedName>
    <definedName name="통신케이블공992">[38]노임!#REF!</definedName>
    <definedName name="퇴직공제부금비">[233]퇴직공제부금산출근거!$J$51</definedName>
    <definedName name="퇴직부금비">[120]총괄내역서!#REF!</definedName>
    <definedName name="퇴직부금비_산식">[120]총괄내역서!#REF!</definedName>
    <definedName name="투찰표">#REF!</definedName>
    <definedName name="투투ㅜㅌ">[234]인건비!$B$6</definedName>
    <definedName name="특">#REF!</definedName>
    <definedName name="특고">#REF!</definedName>
    <definedName name="특고압케이블전공001" localSheetId="0">#REF!</definedName>
    <definedName name="특고압케이블전공001">[38]노임!#REF!</definedName>
    <definedName name="특고압케이블전공002" localSheetId="0">#REF!</definedName>
    <definedName name="특고압케이블전공002">[38]노임!#REF!</definedName>
    <definedName name="특고압케이블전공011" localSheetId="0">#REF!</definedName>
    <definedName name="특고압케이블전공011">[38]노임!#REF!</definedName>
    <definedName name="특고압케이블전공012">#REF!</definedName>
    <definedName name="특고압케이블전공982" localSheetId="0">#REF!</definedName>
    <definedName name="특고압케이블전공982">[38]노임!#REF!</definedName>
    <definedName name="특고압케이블전공991" localSheetId="0">#REF!</definedName>
    <definedName name="특고압케이블전공991">[38]노임!#REF!</definedName>
    <definedName name="특고압케이블전공992" localSheetId="0">#REF!</definedName>
    <definedName name="특고압케이블전공992">[38]노임!#REF!</definedName>
    <definedName name="특급">[117]상세!$G$23</definedName>
    <definedName name="특급2">#REF!</definedName>
    <definedName name="특급기술자">#REF!</definedName>
    <definedName name="특급단가">#REF!</definedName>
    <definedName name="특급엔지니어링">#REF!</definedName>
    <definedName name="특급원자력비파괴시험공001" localSheetId="0">#REF!</definedName>
    <definedName name="특급원자력비파괴시험공001">[38]노임!#REF!</definedName>
    <definedName name="특급원자력비파괴시험공002" localSheetId="0">#REF!</definedName>
    <definedName name="특급원자력비파괴시험공002">[38]노임!#REF!</definedName>
    <definedName name="특급원자력비파괴시험공011" localSheetId="0">#REF!</definedName>
    <definedName name="특급원자력비파괴시험공011">[38]노임!#REF!</definedName>
    <definedName name="특급원자력비파괴시험공012">#REF!</definedName>
    <definedName name="특급원자력비파괴시험공982" localSheetId="0">#REF!</definedName>
    <definedName name="특급원자력비파괴시험공982">[38]노임!#REF!</definedName>
    <definedName name="특급원자력비파괴시험공991" localSheetId="0">#REF!</definedName>
    <definedName name="특급원자력비파괴시험공991">[38]노임!#REF!</definedName>
    <definedName name="특급원자력비파괴시험공992" localSheetId="0">#REF!</definedName>
    <definedName name="특급원자력비파괴시험공992">[38]노임!#REF!</definedName>
    <definedName name="특급전체">#REF!</definedName>
    <definedName name="특기">#REF!</definedName>
    <definedName name="특별">#REF!</definedName>
    <definedName name="특별인부" localSheetId="0">#REF!</definedName>
    <definedName name="특별인부">[102]장비종합부표!#REF!</definedName>
    <definedName name="특별인부001" localSheetId="0">#REF!</definedName>
    <definedName name="특별인부001">[38]노임!#REF!</definedName>
    <definedName name="특별인부002" localSheetId="0">#REF!</definedName>
    <definedName name="특별인부002">[38]노임!#REF!</definedName>
    <definedName name="특별인부011" localSheetId="0">#REF!</definedName>
    <definedName name="특별인부011">[38]노임!#REF!</definedName>
    <definedName name="특별인부012">#REF!</definedName>
    <definedName name="특별인부982" localSheetId="0">#REF!</definedName>
    <definedName name="특별인부982">[38]노임!#REF!</definedName>
    <definedName name="특별인부991" localSheetId="0">#REF!</definedName>
    <definedName name="특별인부991">[38]노임!#REF!</definedName>
    <definedName name="특별인부992" localSheetId="0">#REF!</definedName>
    <definedName name="특별인부992">[38]노임!#REF!</definedName>
    <definedName name="특수비계공001" localSheetId="0">#REF!</definedName>
    <definedName name="특수비계공001">[38]노임!#REF!</definedName>
    <definedName name="특수비계공002" localSheetId="0">#REF!</definedName>
    <definedName name="특수비계공002">[38]노임!#REF!</definedName>
    <definedName name="특수비계공011" localSheetId="0">#REF!</definedName>
    <definedName name="특수비계공011">[38]노임!#REF!</definedName>
    <definedName name="특수비계공012">#REF!</definedName>
    <definedName name="특수비계공982" localSheetId="0">#REF!</definedName>
    <definedName name="특수비계공982">[38]노임!#REF!</definedName>
    <definedName name="특수비계공991" localSheetId="0">#REF!</definedName>
    <definedName name="특수비계공991">[38]노임!#REF!</definedName>
    <definedName name="특수비계공992" localSheetId="0">#REF!</definedName>
    <definedName name="특수비계공992">[38]노임!#REF!</definedName>
    <definedName name="특수인부">[108]일위대가!#REF!</definedName>
    <definedName name="특수화공001" localSheetId="0">#REF!</definedName>
    <definedName name="특수화공001">[38]노임!#REF!</definedName>
    <definedName name="특수화공002" localSheetId="0">#REF!</definedName>
    <definedName name="특수화공002">[38]노임!#REF!</definedName>
    <definedName name="특수화공011" localSheetId="0">#REF!</definedName>
    <definedName name="특수화공011">[38]노임!#REF!</definedName>
    <definedName name="특수화공012">#REF!</definedName>
    <definedName name="특수화공982" localSheetId="0">#REF!</definedName>
    <definedName name="특수화공982">[38]노임!#REF!</definedName>
    <definedName name="특수화공991" localSheetId="0">#REF!</definedName>
    <definedName name="특수화공991">[38]노임!#REF!</definedName>
    <definedName name="특수화공992" localSheetId="0">#REF!</definedName>
    <definedName name="특수화공992">[38]노임!#REF!</definedName>
    <definedName name="특인">[106]관급자재대!#REF!</definedName>
    <definedName name="ㅍ49">#REF!</definedName>
    <definedName name="파">#REF!</definedName>
    <definedName name="파기높이1">#REF!</definedName>
    <definedName name="파이1">#REF!</definedName>
    <definedName name="파이2">#REF!</definedName>
    <definedName name="파이프펜던트">[56]DATA!$E$17:$F$26</definedName>
    <definedName name="파일" hidden="1">#REF!</definedName>
    <definedName name="파일길이">#REF!</definedName>
    <definedName name="파일종갯수">#REF!</definedName>
    <definedName name="파일횡갯수">#REF!</definedName>
    <definedName name="판넬조립공001" localSheetId="0">#REF!</definedName>
    <definedName name="판넬조립공001">[38]노임!#REF!</definedName>
    <definedName name="판넬조립공002" localSheetId="0">#REF!</definedName>
    <definedName name="판넬조립공002">[38]노임!#REF!</definedName>
    <definedName name="판넬조립공011" localSheetId="0">#REF!</definedName>
    <definedName name="판넬조립공011">[38]노임!#REF!</definedName>
    <definedName name="판넬조립공012">#REF!</definedName>
    <definedName name="판넬조립공982" localSheetId="0">#REF!</definedName>
    <definedName name="판넬조립공982">[38]노임!#REF!</definedName>
    <definedName name="판넬조립공991" localSheetId="0">#REF!</definedName>
    <definedName name="판넬조립공991">[38]노임!#REF!</definedName>
    <definedName name="판넬조립공992" localSheetId="0">#REF!</definedName>
    <definedName name="판넬조립공992">[38]노임!#REF!</definedName>
    <definedName name="팔" hidden="1">#REF!</definedName>
    <definedName name="팥배나무H3.0">#REF!</definedName>
    <definedName name="팽나무H4.0">#REF!</definedName>
    <definedName name="팽나무R10">'[99]자재단가조사표-수목'!$K$57</definedName>
    <definedName name="팽나무R10경">#REF!</definedName>
    <definedName name="팽나무R10노">#REF!</definedName>
    <definedName name="팽나무R10재">#REF!</definedName>
    <definedName name="퍼티">[112]자재단가!$D$61</definedName>
    <definedName name="편백H2.0">#REF!</definedName>
    <definedName name="편백H2.0경">#REF!</definedName>
    <definedName name="편백H2.0노">#REF!</definedName>
    <definedName name="편백H2.0재">#REF!</definedName>
    <definedName name="편백H2.5">'[99]자재단가조사표-수목'!$K$37</definedName>
    <definedName name="편백H2.5경">#REF!</definedName>
    <definedName name="편백H2.5노">#REF!</definedName>
    <definedName name="편백H2.5재">#REF!</definedName>
    <definedName name="평k1">#REF!</definedName>
    <definedName name="평k2">#REF!</definedName>
    <definedName name="평k4">#REF!</definedName>
    <definedName name="평VI1">#REF!</definedName>
    <definedName name="평VI2">#REF!</definedName>
    <definedName name="평VI3">#REF!</definedName>
    <definedName name="평VI4">#REF!</definedName>
    <definedName name="평vi5">#REF!</definedName>
    <definedName name="평가대기질">'[105]직접인건비호표(항목60%)'!#REF!</definedName>
    <definedName name="평가대상지역">#REF!</definedName>
    <definedName name="평가소음진동">'[105]직접인건비호표(항목60%)'!#REF!</definedName>
    <definedName name="평가항목">'[105]직접인건비호표(항목60%)'!#REF!</definedName>
    <definedName name="평균">#REF!</definedName>
    <definedName name="평균N치">#REF!</definedName>
    <definedName name="평면">#REF!</definedName>
    <definedName name="평면선형">#REF!</definedName>
    <definedName name="평면작업계수">#REF!</definedName>
    <definedName name="평면작업량증감계수">#REF!</definedName>
    <definedName name="평면지형계수">#REF!</definedName>
    <definedName name="평면지형증감계수">#REF!</definedName>
    <definedName name="평베타">#REF!</definedName>
    <definedName name="평힌k1">#REF!</definedName>
    <definedName name="평힌k2">#REF!</definedName>
    <definedName name="평힌k4">#REF!</definedName>
    <definedName name="평힌VI1">#REF!</definedName>
    <definedName name="평힌VI2">#REF!</definedName>
    <definedName name="평힌VI3">#REF!</definedName>
    <definedName name="평힌VI4">#REF!</definedName>
    <definedName name="평힌vi5">#REF!</definedName>
    <definedName name="폐기물" localSheetId="0">'[105]직접인건비호표(항목60%)'!#REF!</definedName>
    <definedName name="폐기물">#REF!</definedName>
    <definedName name="폐기물수수료">[120]총괄내역서!#REF!</definedName>
    <definedName name="폐기물처리3">#REF!</definedName>
    <definedName name="포설공" localSheetId="0">#REF!</definedName>
    <definedName name="포설공">[109]단위단가!$F$35</definedName>
    <definedName name="포설공001" localSheetId="0">#REF!</definedName>
    <definedName name="포설공001">[38]노임!#REF!</definedName>
    <definedName name="포설공002" localSheetId="0">#REF!</definedName>
    <definedName name="포설공002">[38]노임!#REF!</definedName>
    <definedName name="포설공011">#REF!</definedName>
    <definedName name="포설공012">#REF!</definedName>
    <definedName name="포설공982" localSheetId="0">#REF!</definedName>
    <definedName name="포설공982">[38]노임!#REF!</definedName>
    <definedName name="포설공991" localSheetId="0">#REF!</definedName>
    <definedName name="포설공991">[38]노임!#REF!</definedName>
    <definedName name="포설공992" localSheetId="0">#REF!</definedName>
    <definedName name="포설공992">[38]노임!#REF!</definedName>
    <definedName name="포장" localSheetId="0">[62]부대내역!$1:$4</definedName>
    <definedName name="포장">#REF!</definedName>
    <definedName name="포장1" localSheetId="0">[62]부대내역!$1:$4</definedName>
    <definedName name="포장1">#REF!</definedName>
    <definedName name="포장2">#REF!</definedName>
    <definedName name="포장공">#REF!</definedName>
    <definedName name="포장공001" localSheetId="0">#REF!</definedName>
    <definedName name="포장공001">[38]노임!#REF!</definedName>
    <definedName name="포장공002" localSheetId="0">#REF!</definedName>
    <definedName name="포장공002">[38]노임!#REF!</definedName>
    <definedName name="포장공011">#REF!</definedName>
    <definedName name="포장공012">#REF!</definedName>
    <definedName name="포장공982" localSheetId="0">#REF!</definedName>
    <definedName name="포장공982">[38]노임!#REF!</definedName>
    <definedName name="포장공991" localSheetId="0">#REF!</definedName>
    <definedName name="포장공991">[38]노임!#REF!</definedName>
    <definedName name="포장공992" localSheetId="0">#REF!</definedName>
    <definedName name="포장공992">[38]노임!#REF!</definedName>
    <definedName name="포장공수량집계표">#REF!</definedName>
    <definedName name="포장단산1">#REF!</definedName>
    <definedName name="포장두께">#REF!</definedName>
    <definedName name="포장수량">#REF!</definedName>
    <definedName name="포장일위2">#REF!</definedName>
    <definedName name="포장절단">[118]단가!$C$79</definedName>
    <definedName name="포장집계2">#REF!</definedName>
    <definedName name="포장파취">[118]단가!$C$81</definedName>
    <definedName name="포포포">[235]자재단가!$A$6:$M$156</definedName>
    <definedName name="폭300">[11]대로근거!#REF!</definedName>
    <definedName name="폭350">[11]대로근거!#REF!</definedName>
    <definedName name="폭원">#REF!</definedName>
    <definedName name="표">[236]노임!$B$3:$C$20</definedName>
    <definedName name="표고작업량증감계수">#REF!</definedName>
    <definedName name="표고지형증감계수">#REF!</definedName>
    <definedName name="표석">[107]설계기준!#REF!</definedName>
    <definedName name="표오고지형증감계수">#REF!</definedName>
    <definedName name="표지">#REF!</definedName>
    <definedName name="표지001">#N/A</definedName>
    <definedName name="표지01">#N/A</definedName>
    <definedName name="표지1" hidden="1">{#N/A,#N/A,TRUE,"1";#N/A,#N/A,TRUE,"2";#N/A,#N/A,TRUE,"3";#N/A,#N/A,TRUE,"4";#N/A,#N/A,TRUE,"5";#N/A,#N/A,TRUE,"6";#N/A,#N/A,TRUE,"7"}</definedName>
    <definedName name="표지2">#REF!</definedName>
    <definedName name="표층5경">[106]관급자재대!#REF!</definedName>
    <definedName name="표층5노">[106]관급자재대!#REF!</definedName>
    <definedName name="표층5재">[106]관급자재대!#REF!</definedName>
    <definedName name="표층t">[147]접속도로1!$AL$1</definedName>
    <definedName name="표층콘크리파괴">[119]일위대가!#REF!</definedName>
    <definedName name="표층포설">[118]단가!$C$82</definedName>
    <definedName name="푸푸푸">#REF!,#REF!</definedName>
    <definedName name="푸푸ㅜㅍ">#REF!</definedName>
    <definedName name="품명">#REF!</definedName>
    <definedName name="품셈공종" localSheetId="0">[237]품셈TABLE!$C$2:$C$50</definedName>
    <definedName name="품셈공종">[236]품셈TABLE!$C$2:$C$50</definedName>
    <definedName name="품셈단가" localSheetId="0">[237]품셈TABLE!$D$2:$D$50</definedName>
    <definedName name="품셈단가">[236]품셈TABLE!$D$2:$D$50</definedName>
    <definedName name="품신">[126]설계산출표지!$B$1</definedName>
    <definedName name="프라이드">'[101]단가 및 재료비'!$S$144</definedName>
    <definedName name="프라임">[118]단가!$C$84</definedName>
    <definedName name="프라임경">#REF!</definedName>
    <definedName name="프라임노">#REF!</definedName>
    <definedName name="프라임재">#REF!</definedName>
    <definedName name="프로그램작성">#REF!</definedName>
    <definedName name="프로판가스">'[101]단가 및 재료비'!$S$145</definedName>
    <definedName name="플라타너스B8" localSheetId="0">[100]데이타!$E$552</definedName>
    <definedName name="플라타너스B8">[45]데이타!$E$552</definedName>
    <definedName name="플랜지접합노200">[106]관급자재대!#REF!</definedName>
    <definedName name="플랜지접합노80">[106]관급자재대!#REF!</definedName>
    <definedName name="플랜트기계설치공001" localSheetId="0">#REF!</definedName>
    <definedName name="플랜트기계설치공001">[38]노임!#REF!</definedName>
    <definedName name="플랜트기계설치공002" localSheetId="0">#REF!</definedName>
    <definedName name="플랜트기계설치공002">[38]노임!#REF!</definedName>
    <definedName name="플랜트기계설치공011" localSheetId="0">#REF!</definedName>
    <definedName name="플랜트기계설치공011">[38]노임!#REF!</definedName>
    <definedName name="플랜트기계설치공012">#REF!</definedName>
    <definedName name="플랜트기계설치공982" localSheetId="0">#REF!</definedName>
    <definedName name="플랜트기계설치공982">[38]노임!#REF!</definedName>
    <definedName name="플랜트기계설치공991" localSheetId="0">#REF!</definedName>
    <definedName name="플랜트기계설치공991">[38]노임!#REF!</definedName>
    <definedName name="플랜트기계설치공992" localSheetId="0">#REF!</definedName>
    <definedName name="플랜트기계설치공992">[38]노임!#REF!</definedName>
    <definedName name="플랜트배관공001" localSheetId="0">#REF!</definedName>
    <definedName name="플랜트배관공001">[38]노임!#REF!</definedName>
    <definedName name="플랜트배관공002" localSheetId="0">#REF!</definedName>
    <definedName name="플랜트배관공002">[38]노임!#REF!</definedName>
    <definedName name="플랜트배관공011" localSheetId="0">#REF!</definedName>
    <definedName name="플랜트배관공011">[38]노임!#REF!</definedName>
    <definedName name="플랜트배관공012">#REF!</definedName>
    <definedName name="플랜트배관공982" localSheetId="0">#REF!</definedName>
    <definedName name="플랜트배관공982">[38]노임!#REF!</definedName>
    <definedName name="플랜트배관공991" localSheetId="0">#REF!</definedName>
    <definedName name="플랜트배관공991">[38]노임!#REF!</definedName>
    <definedName name="플랜트배관공992" localSheetId="0">#REF!</definedName>
    <definedName name="플랜트배관공992">[38]노임!#REF!</definedName>
    <definedName name="플랜트용접공001" localSheetId="0">#REF!</definedName>
    <definedName name="플랜트용접공001">[38]노임!#REF!</definedName>
    <definedName name="플랜트용접공002" localSheetId="0">#REF!</definedName>
    <definedName name="플랜트용접공002">[38]노임!#REF!</definedName>
    <definedName name="플랜트용접공011" localSheetId="0">#REF!</definedName>
    <definedName name="플랜트용접공011">[38]노임!#REF!</definedName>
    <definedName name="플랜트용접공012">#REF!</definedName>
    <definedName name="플랜트용접공982" localSheetId="0">#REF!</definedName>
    <definedName name="플랜트용접공982">[38]노임!#REF!</definedName>
    <definedName name="플랜트용접공991" localSheetId="0">#REF!</definedName>
    <definedName name="플랜트용접공991">[38]노임!#REF!</definedName>
    <definedName name="플랜트용접공992" localSheetId="0">#REF!</definedName>
    <definedName name="플랜트용접공992">[38]노임!#REF!</definedName>
    <definedName name="플랜트전공001" localSheetId="0">#REF!</definedName>
    <definedName name="플랜트전공001">[38]노임!#REF!</definedName>
    <definedName name="플랜트전공002" localSheetId="0">#REF!</definedName>
    <definedName name="플랜트전공002">[38]노임!#REF!</definedName>
    <definedName name="플랜트전공011" localSheetId="0">#REF!</definedName>
    <definedName name="플랜트전공011">[38]노임!#REF!</definedName>
    <definedName name="플랜트전공012">#REF!</definedName>
    <definedName name="플랜트전공982" localSheetId="0">#REF!</definedName>
    <definedName name="플랜트전공982">[38]노임!#REF!</definedName>
    <definedName name="플랜트전공991" localSheetId="0">#REF!</definedName>
    <definedName name="플랜트전공991">[38]노임!#REF!</definedName>
    <definedName name="플랜트전공992" localSheetId="0">#REF!</definedName>
    <definedName name="플랜트전공992">[38]노임!#REF!</definedName>
    <definedName name="플랜트제관공001" localSheetId="0">#REF!</definedName>
    <definedName name="플랜트제관공001">[38]노임!#REF!</definedName>
    <definedName name="플랜트제관공002" localSheetId="0">#REF!</definedName>
    <definedName name="플랜트제관공002">[38]노임!#REF!</definedName>
    <definedName name="플랜트제관공011" localSheetId="0">#REF!</definedName>
    <definedName name="플랜트제관공011">[38]노임!#REF!</definedName>
    <definedName name="플랜트제관공012">#REF!</definedName>
    <definedName name="플랜트제관공982" localSheetId="0">#REF!</definedName>
    <definedName name="플랜트제관공982">[38]노임!#REF!</definedName>
    <definedName name="플랜트제관공991" localSheetId="0">#REF!</definedName>
    <definedName name="플랜트제관공991">[38]노임!#REF!</definedName>
    <definedName name="플랜트제관공992" localSheetId="0">#REF!</definedName>
    <definedName name="플랜트제관공992">[38]노임!#REF!</definedName>
    <definedName name="플랜트특수용접공001" localSheetId="0">#REF!</definedName>
    <definedName name="플랜트특수용접공001">[38]노임!#REF!</definedName>
    <definedName name="플랜트특수용접공002" localSheetId="0">#REF!</definedName>
    <definedName name="플랜트특수용접공002">[38]노임!#REF!</definedName>
    <definedName name="플랜트특수용접공011" localSheetId="0">#REF!</definedName>
    <definedName name="플랜트특수용접공011">[38]노임!#REF!</definedName>
    <definedName name="플랜트특수용접공012">#REF!</definedName>
    <definedName name="플랜트특수용접공982" localSheetId="0">#REF!</definedName>
    <definedName name="플랜트특수용접공982">[38]노임!#REF!</definedName>
    <definedName name="플랜트특수용접공991" localSheetId="0">#REF!</definedName>
    <definedName name="플랜트특수용접공991">[38]노임!#REF!</definedName>
    <definedName name="플랜트특수용접공992" localSheetId="0">#REF!</definedName>
    <definedName name="플랜트특수용접공992">[38]노임!#REF!</definedName>
    <definedName name="피라칸사스H1.0">#REF!</definedName>
    <definedName name="피라칸사스H1.0경">#REF!</definedName>
    <definedName name="피라칸사스H1.0노">#REF!</definedName>
    <definedName name="피라칸사스H1.0재">#REF!</definedName>
    <definedName name="피라칸사스H1.5">#REF!</definedName>
    <definedName name="피복양생제">'[99]자재단가조사표-수목'!#REF!</definedName>
    <definedName name="필지수">#REF!</definedName>
    <definedName name="ㅎ" localSheetId="0">'[175]날개벽(시점좌측)'!#REF!</definedName>
    <definedName name="ㅎ">#REF!</definedName>
    <definedName name="ㅎ314">#REF!</definedName>
    <definedName name="ㅎ384">#REF!</definedName>
    <definedName name="ㅎㄹㅇㅀ" hidden="1">{#N/A,#N/A,FALSE,"부대1"}</definedName>
    <definedName name="ㅎ로ㅓ" hidden="1">{#N/A,#N/A,FALSE,"운반시간"}</definedName>
    <definedName name="ㅎㅇㅀㅇㅀㅇㅎ" hidden="1">{#N/A,#N/A,FALSE,"표지목차"}</definedName>
    <definedName name="ㅎㅇㅇㅀㅎㄹ" hidden="1">{#N/A,#N/A,FALSE,"속도"}</definedName>
    <definedName name="ㅎㅎ">#REF!</definedName>
    <definedName name="ㅎㅎㅇㅎㅇ">#REF!</definedName>
    <definedName name="ㅎㅎㅎ">[154]수량산출!#REF!</definedName>
    <definedName name="ㅎㅎㅎㅎ">#REF!</definedName>
    <definedName name="ㅎㅎㅎㅎㅎ">ErrorHandler_1</definedName>
    <definedName name="ㅎㅎㅎㅎㅎㅎ">#REF!</definedName>
    <definedName name="ㅎㅎㅎㅎㅎㅎㅎㅎㅎㅎㅎㅎㅎ">#REF!</definedName>
    <definedName name="하">#REF!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사항">#REF!</definedName>
    <definedName name="하수연장">#REF!</definedName>
    <definedName name="하수적용율">#REF!</definedName>
    <definedName name="하수조사율">#REF!</definedName>
    <definedName name="하수지형계수">#REF!</definedName>
    <definedName name="하양읍">#REF!</definedName>
    <definedName name="하천연장">[238]단가!$I$4</definedName>
    <definedName name="한라구절초">#REF!</definedName>
    <definedName name="한식목공001" localSheetId="0">#REF!</definedName>
    <definedName name="한식목공001">[38]노임!#REF!</definedName>
    <definedName name="한식목공002" localSheetId="0">#REF!</definedName>
    <definedName name="한식목공002">[38]노임!#REF!</definedName>
    <definedName name="한식목공011" localSheetId="0">#REF!</definedName>
    <definedName name="한식목공011">[38]노임!#REF!</definedName>
    <definedName name="한식목공012">#REF!</definedName>
    <definedName name="한식목공982" localSheetId="0">#REF!</definedName>
    <definedName name="한식목공982">[38]노임!#REF!</definedName>
    <definedName name="한식목공991" localSheetId="0">#REF!</definedName>
    <definedName name="한식목공991">[38]노임!#REF!</definedName>
    <definedName name="한식목공992" localSheetId="0">#REF!</definedName>
    <definedName name="한식목공992">[38]노임!#REF!</definedName>
    <definedName name="한식목공조공001" localSheetId="0">#REF!</definedName>
    <definedName name="한식목공조공001">[38]노임!#REF!</definedName>
    <definedName name="한식목공조공002" localSheetId="0">#REF!</definedName>
    <definedName name="한식목공조공002">[38]노임!#REF!</definedName>
    <definedName name="한식목공조공011" localSheetId="0">#REF!</definedName>
    <definedName name="한식목공조공011">[38]노임!#REF!</definedName>
    <definedName name="한식목공조공012">#REF!</definedName>
    <definedName name="한식목공조공982" localSheetId="0">#REF!</definedName>
    <definedName name="한식목공조공982">[38]노임!#REF!</definedName>
    <definedName name="한식목공조공991" localSheetId="0">#REF!</definedName>
    <definedName name="한식목공조공991">[38]노임!#REF!</definedName>
    <definedName name="한식목공조공992" localSheetId="0">#REF!</definedName>
    <definedName name="한식목공조공992">[38]노임!#REF!</definedName>
    <definedName name="한식미장공001" localSheetId="0">#REF!</definedName>
    <definedName name="한식미장공001">[38]노임!#REF!</definedName>
    <definedName name="한식미장공002" localSheetId="0">#REF!</definedName>
    <definedName name="한식미장공002">[38]노임!#REF!</definedName>
    <definedName name="한식미장공011" localSheetId="0">#REF!</definedName>
    <definedName name="한식미장공011">[38]노임!#REF!</definedName>
    <definedName name="한식미장공012">#REF!</definedName>
    <definedName name="한식미장공982" localSheetId="0">#REF!</definedName>
    <definedName name="한식미장공982">[38]노임!#REF!</definedName>
    <definedName name="한식미장공991" localSheetId="0">#REF!</definedName>
    <definedName name="한식미장공991">[38]노임!#REF!</definedName>
    <definedName name="한식미장공992" localSheetId="0">#REF!</definedName>
    <definedName name="한식미장공992">[38]노임!#REF!</definedName>
    <definedName name="한식와공001" localSheetId="0">#REF!</definedName>
    <definedName name="한식와공001">[38]노임!#REF!</definedName>
    <definedName name="한식와공002" localSheetId="0">#REF!</definedName>
    <definedName name="한식와공002">[38]노임!#REF!</definedName>
    <definedName name="한식와공011" localSheetId="0">#REF!</definedName>
    <definedName name="한식와공011">[38]노임!#REF!</definedName>
    <definedName name="한식와공012">#REF!</definedName>
    <definedName name="한식와공982" localSheetId="0">#REF!</definedName>
    <definedName name="한식와공982">[38]노임!#REF!</definedName>
    <definedName name="한식와공991" localSheetId="0">#REF!</definedName>
    <definedName name="한식와공991">[38]노임!#REF!</definedName>
    <definedName name="한식와공992" localSheetId="0">#REF!</definedName>
    <definedName name="한식와공992">[38]노임!#REF!</definedName>
    <definedName name="한식와공조공001" localSheetId="0">#REF!</definedName>
    <definedName name="한식와공조공001">[38]노임!#REF!</definedName>
    <definedName name="한식와공조공002" localSheetId="0">#REF!</definedName>
    <definedName name="한식와공조공002">[38]노임!#REF!</definedName>
    <definedName name="한식와공조공011" localSheetId="0">#REF!</definedName>
    <definedName name="한식와공조공011">[38]노임!#REF!</definedName>
    <definedName name="한식와공조공012">#REF!</definedName>
    <definedName name="한식와공조공982" localSheetId="0">#REF!</definedName>
    <definedName name="한식와공조공982">[38]노임!#REF!</definedName>
    <definedName name="한식와공조공991" localSheetId="0">#REF!</definedName>
    <definedName name="한식와공조공991">[38]노임!#REF!</definedName>
    <definedName name="한식와공조공992" localSheetId="0">#REF!</definedName>
    <definedName name="한식와공조공992">[38]노임!#REF!</definedName>
    <definedName name="한전가로등">#REF!</definedName>
    <definedName name="한전외선공사비1">#REF!</definedName>
    <definedName name="할석공">[112]노임단가!$B$42</definedName>
    <definedName name="할석공001" localSheetId="0">#REF!</definedName>
    <definedName name="할석공001">[38]노임!#REF!</definedName>
    <definedName name="할석공002" localSheetId="0">#REF!</definedName>
    <definedName name="할석공002">[38]노임!#REF!</definedName>
    <definedName name="할석공012">#REF!</definedName>
    <definedName name="할석공982" localSheetId="0">#REF!</definedName>
    <definedName name="할석공982">[38]노임!#REF!</definedName>
    <definedName name="할석공991" localSheetId="0">#REF!</definedName>
    <definedName name="할석공991">[38]노임!#REF!</definedName>
    <definedName name="할석공992" localSheetId="0">#REF!</definedName>
    <definedName name="할석공992">[38]노임!#REF!</definedName>
    <definedName name="할증">#REF!</definedName>
    <definedName name="할증율">#REF!</definedName>
    <definedName name="함계">#REF!</definedName>
    <definedName name="함석공001" localSheetId="0">#REF!</definedName>
    <definedName name="함석공001">[38]노임!#REF!</definedName>
    <definedName name="함석공002" localSheetId="0">#REF!</definedName>
    <definedName name="함석공002">[38]노임!#REF!</definedName>
    <definedName name="함석공011" localSheetId="0">#REF!</definedName>
    <definedName name="함석공011">[38]노임!#REF!</definedName>
    <definedName name="함석공012">#REF!</definedName>
    <definedName name="함석공982" localSheetId="0">#REF!</definedName>
    <definedName name="함석공982">[38]노임!#REF!</definedName>
    <definedName name="함석공991" localSheetId="0">#REF!</definedName>
    <definedName name="함석공991">[38]노임!#REF!</definedName>
    <definedName name="함석공992" localSheetId="0">#REF!</definedName>
    <definedName name="함석공992">[38]노임!#REF!</definedName>
    <definedName name="합37">'[104]대창(함평)-창열'!#REF!</definedName>
    <definedName name="합372">'[104]대창(장성)'!#REF!</definedName>
    <definedName name="합37a">'[104]대창(함평)-창열'!#REF!</definedName>
    <definedName name="합37함">'[104]대창(함평)-창열'!#REF!</definedName>
    <definedName name="합3함7">'[104]대창(함평)-창열'!#REF!</definedName>
    <definedName name="합계">#REF!</definedName>
    <definedName name="합판">'[101]단가 및 재료비'!$S$170</definedName>
    <definedName name="합판3">#REF!</definedName>
    <definedName name="합판317">'[104]대창(함평)-창열'!#REF!</definedName>
    <definedName name="합판371">'[104]대창(함평)-창열'!#REF!</definedName>
    <definedName name="합판6">#REF!</definedName>
    <definedName name="합판731">'[104]대창(함평)-창열'!#REF!</definedName>
    <definedName name="항공사진고급">#REF!</definedName>
    <definedName name="항공사진중급">#REF!</definedName>
    <definedName name="항공사진초급">#REF!</definedName>
    <definedName name="항공정비사">#REF!</definedName>
    <definedName name="항목1">'[64]5지구단위'!#REF!</definedName>
    <definedName name="항목10">#REF!</definedName>
    <definedName name="항목11">#REF!</definedName>
    <definedName name="항목12">#REF!</definedName>
    <definedName name="항목13">#REF!</definedName>
    <definedName name="항목14">#REF!</definedName>
    <definedName name="항목15">#REF!</definedName>
    <definedName name="항목16">#REF!</definedName>
    <definedName name="항목17">#REF!</definedName>
    <definedName name="항목18">#REF!</definedName>
    <definedName name="항목19">#REF!</definedName>
    <definedName name="항목2">'[150]3지구단위'!#REF!</definedName>
    <definedName name="항목20">#REF!</definedName>
    <definedName name="항목3">'[150]3지구단위'!#REF!</definedName>
    <definedName name="항목4">'[64]5지구단위'!#REF!</definedName>
    <definedName name="항목5">'[64]5지구단위'!#REF!</definedName>
    <definedName name="항목6">[239]지구단위계획!$T$15</definedName>
    <definedName name="항목7">#REF!</definedName>
    <definedName name="항목8">#REF!</definedName>
    <definedName name="항목9">#REF!</definedName>
    <definedName name="항목별평가">'[105]직접인건비호표(항목60%)'!#REF!</definedName>
    <definedName name="항목조경">'[240]3지구단위'!#REF!</definedName>
    <definedName name="항법사">#REF!</definedName>
    <definedName name="항타비2">'[104]대창(장성)'!#REF!</definedName>
    <definedName name="해당화">#REF!</definedName>
    <definedName name="해당화H1.0">#REF!</definedName>
    <definedName name="해당화H1.0경">#REF!</definedName>
    <definedName name="해당화H1.0노">#REF!</definedName>
    <definedName name="해당화H1.0재">#REF!</definedName>
    <definedName name="해머계수">#REF!</definedName>
    <definedName name="해송H2.0경">#REF!</definedName>
    <definedName name="해송H2.0노">#REF!</definedName>
    <definedName name="해송H2.0재">#REF!</definedName>
    <definedName name="해송H2.5">#REF!</definedName>
    <definedName name="해송H2.5경">#REF!</definedName>
    <definedName name="해송H2.5노">#REF!</definedName>
    <definedName name="해송H2.5재">#REF!</definedName>
    <definedName name="해송H3.0xW1.2xR10">#REF!</definedName>
    <definedName name="해송H3.5">'[99]자재단가조사표-수목'!$K$41</definedName>
    <definedName name="해송H3.5xW1.5xR12">#REF!</definedName>
    <definedName name="해송H3.5경">#REF!</definedName>
    <definedName name="해송H3.5노">#REF!</definedName>
    <definedName name="해송H3.5재">#REF!</definedName>
    <definedName name="해송W1.0">'[99]자재단가조사표-수목'!$K$39</definedName>
    <definedName name="해송W1.0경">#REF!</definedName>
    <definedName name="해송W1.0노">#REF!</definedName>
    <definedName name="해송W1.0재">#REF!</definedName>
    <definedName name="해송W1.2">'[99]자재단가조사표-수목'!$K$40</definedName>
    <definedName name="해송W1.2경">#REF!</definedName>
    <definedName name="해송W1.2노">#REF!</definedName>
    <definedName name="해송W1.2재">#REF!</definedName>
    <definedName name="행선안내게시기설비">#REF!</definedName>
    <definedName name="허균">#REF!</definedName>
    <definedName name="현도사001" localSheetId="0">#REF!</definedName>
    <definedName name="현도사001">[38]노임!#REF!</definedName>
    <definedName name="현도사002" localSheetId="0">#REF!</definedName>
    <definedName name="현도사002">[38]노임!#REF!</definedName>
    <definedName name="현도사011" localSheetId="0">#REF!</definedName>
    <definedName name="현도사011">[38]노임!#REF!</definedName>
    <definedName name="현도사012">#REF!</definedName>
    <definedName name="현도사982" localSheetId="0">#REF!</definedName>
    <definedName name="현도사982">[38]노임!#REF!</definedName>
    <definedName name="현도사991" localSheetId="0">#REF!</definedName>
    <definedName name="현도사991">[38]노임!#REF!</definedName>
    <definedName name="현도사992" localSheetId="0">#REF!</definedName>
    <definedName name="현도사992">[38]노임!#REF!</definedName>
    <definedName name="현장대리인">#REF!</definedName>
    <definedName name="현장명">#REF!</definedName>
    <definedName name="현지교통비">[107]설계기준!#REF!</definedName>
    <definedName name="현천기자재비">#REF!</definedName>
    <definedName name="협죽도H0.8">#REF!</definedName>
    <definedName name="협죽도H0.8경">#REF!</definedName>
    <definedName name="협죽도H0.8노">#REF!</definedName>
    <definedName name="협죽도H0.8재">#REF!</definedName>
    <definedName name="협죽도H1.0">#REF!</definedName>
    <definedName name="협죽도H1.0경">#REF!</definedName>
    <definedName name="협죽도H1.0노">#REF!</definedName>
    <definedName name="협죽도H1.0재">#REF!</definedName>
    <definedName name="형상" localSheetId="0">[72]DATE!$D$24:$D$85</definedName>
    <definedName name="형상">[73]DATE!$D$24:$D$85</definedName>
    <definedName name="형태계수">#REF!</definedName>
    <definedName name="형틀">#REF!</definedName>
    <definedName name="형틀목공" localSheetId="0">'[101]단가 및 재료비'!$AA$51</definedName>
    <definedName name="형틀목공">[102]장비종합부표!#REF!</definedName>
    <definedName name="형틀목공001" localSheetId="0">#REF!</definedName>
    <definedName name="형틀목공001">[38]노임!#REF!</definedName>
    <definedName name="형틀목공002" localSheetId="0">#REF!</definedName>
    <definedName name="형틀목공002">[38]노임!#REF!</definedName>
    <definedName name="형틀목공011">#REF!</definedName>
    <definedName name="형틀목공012">#REF!</definedName>
    <definedName name="형틀목공982" localSheetId="0">#REF!</definedName>
    <definedName name="형틀목공982">[38]노임!#REF!</definedName>
    <definedName name="형틀목공991" localSheetId="0">#REF!</definedName>
    <definedName name="형틀목공991">[38]노임!#REF!</definedName>
    <definedName name="형틀목공992" localSheetId="0">#REF!</definedName>
    <definedName name="형틀목공992">[38]노임!#REF!</definedName>
    <definedName name="호도R6">#REF!</definedName>
    <definedName name="호도R6경">#REF!</definedName>
    <definedName name="호도R6노">#REF!</definedName>
    <definedName name="호도R6재">#REF!</definedName>
    <definedName name="호도R8">'[99]자재단가조사표-수목'!$K$58</definedName>
    <definedName name="호도R8경">#REF!</definedName>
    <definedName name="호도R8노">#REF!</definedName>
    <definedName name="호도R8재">#REF!</definedName>
    <definedName name="호지니">[241]!Macro12</definedName>
    <definedName name="호지별번호">#REF!</definedName>
    <definedName name="호표">#REF!</definedName>
    <definedName name="호호">#REF!</definedName>
    <definedName name="호ㅓㅕㅏ6ㅅ서ㅛㅓ" hidden="1">#REF!</definedName>
    <definedName name="호ㅓㅗ" hidden="1">{#N/A,#N/A,FALSE,"포장1";#N/A,#N/A,FALSE,"포장1"}</definedName>
    <definedName name="홈통받이수량">#REF!</definedName>
    <definedName name="홍단풍">#REF!</definedName>
    <definedName name="홍단풍H3.5xR12">#REF!</definedName>
    <definedName name="홍단풍R10">#REF!</definedName>
    <definedName name="홍단풍R10경">#REF!</definedName>
    <definedName name="홍단풍R10노">#REF!</definedName>
    <definedName name="홍단풍R10재">#REF!</definedName>
    <definedName name="화공001" localSheetId="0">#REF!</definedName>
    <definedName name="화공001">[38]노임!#REF!</definedName>
    <definedName name="화공002" localSheetId="0">#REF!</definedName>
    <definedName name="화공002">[38]노임!#REF!</definedName>
    <definedName name="화공011" localSheetId="0">#REF!</definedName>
    <definedName name="화공011">[38]노임!#REF!</definedName>
    <definedName name="화공012">#REF!</definedName>
    <definedName name="화공982" localSheetId="0">#REF!</definedName>
    <definedName name="화공982">[38]노임!#REF!</definedName>
    <definedName name="화공991" localSheetId="0">#REF!</definedName>
    <definedName name="화공991">[38]노임!#REF!</definedName>
    <definedName name="화공992" localSheetId="0">#REF!</definedName>
    <definedName name="화공992">[38]노임!#REF!</definedName>
    <definedName name="화살H0.8">#REF!</definedName>
    <definedName name="화살H0.8경">#REF!</definedName>
    <definedName name="화살H0.8노">#REF!</definedName>
    <definedName name="화살H0.8재">#REF!</definedName>
    <definedName name="화약취급공001" localSheetId="0">#REF!</definedName>
    <definedName name="화약취급공001">[38]노임!#REF!</definedName>
    <definedName name="화약취급공002" localSheetId="0">#REF!</definedName>
    <definedName name="화약취급공002">[38]노임!#REF!</definedName>
    <definedName name="화약취급공011" localSheetId="0">#REF!</definedName>
    <definedName name="화약취급공011">[38]노임!#REF!</definedName>
    <definedName name="화약취급공012">#REF!</definedName>
    <definedName name="화약취급공982" localSheetId="0">#REF!</definedName>
    <definedName name="화약취급공982">[38]노임!#REF!</definedName>
    <definedName name="화약취급공991" localSheetId="0">#REF!</definedName>
    <definedName name="화약취급공991">[38]노임!#REF!</definedName>
    <definedName name="화약취급공992" localSheetId="0">#REF!</definedName>
    <definedName name="화약취급공992">[38]노임!#REF!</definedName>
    <definedName name="확약서1">[242]낙찰표!#REF!</definedName>
    <definedName name="확폭구간">#REF!</definedName>
    <definedName name="환경개요">#REF!</definedName>
    <definedName name="환경규모">#REF!</definedName>
    <definedName name="환경영향요소">#REF!</definedName>
    <definedName name="환율" localSheetId="0">'[130]기계경비(시간당)'!$D$21</definedName>
    <definedName name="환율">[109]단위단가!$F$39</definedName>
    <definedName name="활석공011" localSheetId="0">#REF!</definedName>
    <definedName name="활석공011">[38]노임!#REF!</definedName>
    <definedName name="활하중계수">#REF!</definedName>
    <definedName name="회양목H0.3" localSheetId="0">#REF!</definedName>
    <definedName name="회양목H0.3">'[99]자재단가조사표-수목'!$K$71</definedName>
    <definedName name="회양목H0.3노">#REF!</definedName>
    <definedName name="회양목H0.3재">#REF!</definedName>
    <definedName name="회양목H1.0">#REF!</definedName>
    <definedName name="회양목H1.0경">#REF!</definedName>
    <definedName name="회양목H1.0노">#REF!</definedName>
    <definedName name="회양목H1.0재">#REF!</definedName>
    <definedName name="회화R10">#REF!</definedName>
    <definedName name="회화R10경">#REF!</definedName>
    <definedName name="회화R10노">#REF!</definedName>
    <definedName name="회화R10재">#REF!</definedName>
    <definedName name="횟수">#REF!</definedName>
    <definedName name="횡계">#REF!</definedName>
    <definedName name="횡계보링">#REF!</definedName>
    <definedName name="횡배수관연장산출">#REF!</definedName>
    <definedName name="횡배수관재료집계">#REF!</definedName>
    <definedName name="후박H2.5">#REF!</definedName>
    <definedName name="후박R6경">#REF!</definedName>
    <definedName name="후박R6노">#REF!</definedName>
    <definedName name="후박R6재">#REF!</definedName>
    <definedName name="후박R7">'[99]자재단가조사표-수목'!$K$42</definedName>
    <definedName name="후박R7경">#REF!</definedName>
    <definedName name="후박R7노">#REF!</definedName>
    <definedName name="후박R7재">#REF!</definedName>
    <definedName name="후박나무">'[99]자재단가조사표-수목'!#REF!</definedName>
    <definedName name="후박나무H4.0">#REF!</definedName>
    <definedName name="후박나무R7">'[99]자재단가조사표-수목'!#REF!</definedName>
    <definedName name="후피향나무H1.8">#REF!</definedName>
    <definedName name="휘발유" localSheetId="0">[112]자재단가!$F$48</definedName>
    <definedName name="휘발유">'[99]자재단가조사표-수목'!$K$9</definedName>
    <definedName name="흐흐흐">[243]DAN!$A$5:$Q$1021</definedName>
    <definedName name="희선">#REF!,#REF!,#REF!,#REF!,#REF!,#REF!,#REF!,#REF!,#REF!,#REF!,#REF!,#REF!,#REF!,#REF!,#REF!,#REF!,#REF!,#REF!,#REF!</definedName>
    <definedName name="희준">[142]환경인력!$A$8:$A$44</definedName>
    <definedName name="히ㅏㅓㅣㅏㅓㅚㅏ" hidden="1">{#N/A,#N/A,FALSE,"구조1"}</definedName>
    <definedName name="ㅏ576">'[244]1.수인터널'!#REF!</definedName>
    <definedName name="ㅏㅏㅏㅏㅏㅏ">#REF!</definedName>
    <definedName name="ㅏㅓㅣㅏㅓㅣ" hidden="1">{#N/A,#N/A,FALSE,"부대2"}</definedName>
    <definedName name="ㅏㅣ">#REF!</definedName>
    <definedName name="ㅐ520">#REF!</definedName>
    <definedName name="ㅐㅐㅐㅐㅐ">#REF!</definedName>
    <definedName name="ㅓ102">#REF!</definedName>
    <definedName name="ㅓ8">#REF!</definedName>
    <definedName name="ㅓㄴㄱ" hidden="1">#REF!</definedName>
    <definedName name="ㅓ서서">[245]자재단가!$A$6:$M$156</definedName>
    <definedName name="ㅓㅏㅣㅓㅣㅓ" hidden="1">{#N/A,#N/A,FALSE,"혼합골재"}</definedName>
    <definedName name="ㅓㅗㅅㄹ" hidden="1">{#N/A,#N/A,FALSE,"조골재"}</definedName>
    <definedName name="ㅔ">[246]대로근거!#REF!</definedName>
    <definedName name="ㅔ3" hidden="1">{#N/A,#N/A,FALSE,"배수1"}</definedName>
    <definedName name="ㅔ갸ㅜㅅ">#REF!</definedName>
    <definedName name="ㅔㅔ" hidden="1">#REF!</definedName>
    <definedName name="ㅕ">#REF!</definedName>
    <definedName name="ㅕ422">[91]대치판정!#REF!</definedName>
    <definedName name="ㅕㅕ">#REF!</definedName>
    <definedName name="ㅗ">#REF!</definedName>
    <definedName name="ㅗ1019">#REF!</definedName>
    <definedName name="ㅗㄹ호" hidden="1">{#N/A,#N/A,FALSE,"운반시간"}</definedName>
    <definedName name="ㅗㅅ20">#REF!</definedName>
    <definedName name="ㅗㅗㅗ">[235]자재단가!$A$6:$M$156</definedName>
    <definedName name="ㅜ1">#REF!</definedName>
    <definedName name="ㅡㅁㅊ개14">[247]!Macro13</definedName>
    <definedName name="ㅣ">#REF!</definedName>
    <definedName name="ㅣ1517">'[248]96보완계획7.12'!$L$76</definedName>
    <definedName name="ㅣ1549">'[248]96보완계획7.12'!$L$76</definedName>
    <definedName name="ㅣ206">#REF!</definedName>
    <definedName name="ㅣ275">#REF!</definedName>
    <definedName name="ㅣ618">'[248]96보완계획7.12'!$L$76</definedName>
    <definedName name="ㅣ81">#REF!</definedName>
    <definedName name="ㅣㅎㄹㅇㅇ" hidden="1">{#N/A,#N/A,FALSE,"토공2"}</definedName>
    <definedName name="ㅣㅏㅓㅣㅏㅓㅣ" hidden="1">{#N/A,#N/A,FALSE,"속도"}</definedName>
    <definedName name="ㅣㅑㅣㅣ" hidden="1">{#N/A,#N/A,FALSE,"혼합골재"}</definedName>
    <definedName name="ㅣㅣㅣㅣㅣ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30" l="1"/>
  <c r="F21" i="69"/>
  <c r="F17" i="69"/>
  <c r="F11" i="69"/>
  <c r="F10" i="69"/>
  <c r="F9" i="69" s="1"/>
  <c r="J9" i="30"/>
  <c r="J10" i="30" s="1"/>
  <c r="H9" i="30"/>
  <c r="H10" i="30" s="1"/>
  <c r="F9" i="30"/>
  <c r="F10" i="30" s="1"/>
  <c r="M8" i="69"/>
  <c r="M7" i="69"/>
  <c r="J6" i="30"/>
  <c r="S28" i="69"/>
  <c r="S29" i="69" s="1"/>
  <c r="Q28" i="69"/>
  <c r="Q29" i="69" s="1"/>
  <c r="V20" i="69"/>
  <c r="V28" i="69" s="1"/>
  <c r="V29" i="69" s="1"/>
  <c r="V30" i="69" s="1"/>
  <c r="V31" i="69" s="1"/>
  <c r="U20" i="69"/>
  <c r="U28" i="69" s="1"/>
  <c r="U29" i="69" s="1"/>
  <c r="U30" i="69" s="1"/>
  <c r="U31" i="69" s="1"/>
  <c r="G18" i="69"/>
  <c r="F18" i="69" s="1"/>
  <c r="F16" i="69"/>
  <c r="G15" i="69"/>
  <c r="F15" i="69" s="1"/>
  <c r="E14" i="69"/>
  <c r="J13" i="69"/>
  <c r="G13" i="69"/>
  <c r="F13" i="69" s="1"/>
  <c r="G8" i="69"/>
  <c r="G7" i="69"/>
  <c r="F6" i="69"/>
  <c r="F5" i="69"/>
  <c r="G4" i="69"/>
  <c r="F11" i="67"/>
  <c r="F10" i="67"/>
  <c r="F8" i="66"/>
  <c r="F21" i="66"/>
  <c r="F30" i="67"/>
  <c r="T25" i="67"/>
  <c r="T26" i="67" s="1"/>
  <c r="R25" i="67"/>
  <c r="R26" i="67" s="1"/>
  <c r="G22" i="67"/>
  <c r="F22" i="67"/>
  <c r="F21" i="67"/>
  <c r="F20" i="67"/>
  <c r="F19" i="67"/>
  <c r="F18" i="67"/>
  <c r="F17" i="67"/>
  <c r="F12" i="67" s="1"/>
  <c r="G16" i="67"/>
  <c r="F16" i="67"/>
  <c r="F15" i="67"/>
  <c r="G14" i="67"/>
  <c r="F14" i="67"/>
  <c r="G13" i="67"/>
  <c r="F13" i="67"/>
  <c r="F9" i="67"/>
  <c r="G8" i="67"/>
  <c r="F8" i="67"/>
  <c r="G7" i="67"/>
  <c r="F7" i="67"/>
  <c r="F6" i="67"/>
  <c r="F5" i="67"/>
  <c r="G4" i="67"/>
  <c r="F4" i="67"/>
  <c r="Q23" i="66"/>
  <c r="Q24" i="66" s="1"/>
  <c r="G13" i="66"/>
  <c r="F13" i="66"/>
  <c r="G12" i="66"/>
  <c r="F12" i="66"/>
  <c r="E11" i="66"/>
  <c r="J10" i="66"/>
  <c r="G10" i="66"/>
  <c r="F10" i="66"/>
  <c r="G6" i="66"/>
  <c r="F6" i="66"/>
  <c r="F5" i="66"/>
  <c r="G4" i="66"/>
  <c r="F4" i="66"/>
  <c r="D43" i="65"/>
  <c r="C43" i="65"/>
  <c r="J31" i="65"/>
  <c r="K31" i="65" s="1"/>
  <c r="F30" i="65"/>
  <c r="E30" i="65"/>
  <c r="G30" i="65" s="1"/>
  <c r="J30" i="65" s="1"/>
  <c r="K30" i="65" s="1"/>
  <c r="F29" i="65"/>
  <c r="E29" i="65"/>
  <c r="G29" i="65" s="1"/>
  <c r="J29" i="65" s="1"/>
  <c r="K29" i="65" s="1"/>
  <c r="F28" i="65"/>
  <c r="E28" i="65"/>
  <c r="G28" i="65" s="1"/>
  <c r="J28" i="65" s="1"/>
  <c r="K28" i="65" s="1"/>
  <c r="F27" i="65"/>
  <c r="E27" i="65"/>
  <c r="G27" i="65" s="1"/>
  <c r="J27" i="65" s="1"/>
  <c r="K27" i="65" s="1"/>
  <c r="I26" i="65"/>
  <c r="J26" i="65" s="1"/>
  <c r="K26" i="65" s="1"/>
  <c r="J25" i="65"/>
  <c r="K25" i="65" s="1"/>
  <c r="J24" i="65"/>
  <c r="K24" i="65" s="1"/>
  <c r="F23" i="65"/>
  <c r="E23" i="65"/>
  <c r="G23" i="65" s="1"/>
  <c r="J23" i="65" s="1"/>
  <c r="K23" i="65" s="1"/>
  <c r="F22" i="65"/>
  <c r="E22" i="65"/>
  <c r="G22" i="65" s="1"/>
  <c r="J22" i="65" s="1"/>
  <c r="K22" i="65" s="1"/>
  <c r="I21" i="65"/>
  <c r="J21" i="65" s="1"/>
  <c r="K21" i="65" s="1"/>
  <c r="I20" i="65"/>
  <c r="J20" i="65" s="1"/>
  <c r="K20" i="65" s="1"/>
  <c r="I19" i="65"/>
  <c r="J19" i="65" s="1"/>
  <c r="K19" i="65" s="1"/>
  <c r="F18" i="65"/>
  <c r="E18" i="65"/>
  <c r="G18" i="65" s="1"/>
  <c r="J18" i="65" s="1"/>
  <c r="K18" i="65" s="1"/>
  <c r="I17" i="65"/>
  <c r="J17" i="65" s="1"/>
  <c r="K17" i="65" s="1"/>
  <c r="F16" i="65"/>
  <c r="E16" i="65"/>
  <c r="G16" i="65" s="1"/>
  <c r="J16" i="65" s="1"/>
  <c r="K16" i="65" s="1"/>
  <c r="F15" i="65"/>
  <c r="E15" i="65"/>
  <c r="G15" i="65" s="1"/>
  <c r="J15" i="65" s="1"/>
  <c r="K15" i="65" s="1"/>
  <c r="F14" i="65"/>
  <c r="E14" i="65"/>
  <c r="G14" i="65" s="1"/>
  <c r="J14" i="65" s="1"/>
  <c r="K14" i="65" s="1"/>
  <c r="F13" i="65"/>
  <c r="E13" i="65"/>
  <c r="G13" i="65" s="1"/>
  <c r="J13" i="65" s="1"/>
  <c r="K13" i="65" s="1"/>
  <c r="F12" i="65"/>
  <c r="E12" i="65"/>
  <c r="G12" i="65" s="1"/>
  <c r="J12" i="65" s="1"/>
  <c r="K12" i="65" s="1"/>
  <c r="F11" i="65"/>
  <c r="E11" i="65"/>
  <c r="G11" i="65" s="1"/>
  <c r="J11" i="65" s="1"/>
  <c r="K11" i="65" s="1"/>
  <c r="J10" i="65"/>
  <c r="K10" i="65" s="1"/>
  <c r="J9" i="65"/>
  <c r="K9" i="65" s="1"/>
  <c r="K8" i="65"/>
  <c r="J8" i="65"/>
  <c r="J7" i="65"/>
  <c r="K7" i="65" s="1"/>
  <c r="J6" i="65"/>
  <c r="K6" i="65" s="1"/>
  <c r="I5" i="65"/>
  <c r="J5" i="65" s="1"/>
  <c r="K5" i="65" s="1"/>
  <c r="J4" i="65"/>
  <c r="K4" i="65" s="1"/>
  <c r="F7" i="69" l="1"/>
  <c r="F8" i="69"/>
  <c r="F4" i="69" s="1"/>
  <c r="F23" i="67"/>
  <c r="F24" i="67" s="1"/>
  <c r="F7" i="66"/>
  <c r="F25" i="67" l="1"/>
  <c r="F26" i="67" s="1"/>
  <c r="F27" i="67" l="1"/>
  <c r="F28" i="67" s="1"/>
  <c r="E6" i="30" s="1"/>
  <c r="G6" i="30" l="1"/>
  <c r="K6" i="30" s="1"/>
  <c r="I6" i="30"/>
  <c r="F29" i="67"/>
  <c r="F11" i="37" l="1"/>
  <c r="F10" i="37"/>
  <c r="F10" i="20"/>
  <c r="F10" i="32"/>
  <c r="S27" i="39" l="1"/>
  <c r="S28" i="39" s="1"/>
  <c r="Q27" i="39"/>
  <c r="Q28" i="39" s="1"/>
  <c r="G17" i="39"/>
  <c r="G13" i="39"/>
  <c r="G8" i="39"/>
  <c r="G7" i="39"/>
  <c r="S26" i="38"/>
  <c r="S27" i="38" s="1"/>
  <c r="Q26" i="38"/>
  <c r="Q27" i="38" s="1"/>
  <c r="G16" i="38"/>
  <c r="G13" i="38"/>
  <c r="G8" i="38"/>
  <c r="G7" i="38"/>
  <c r="F15" i="37"/>
  <c r="S26" i="37"/>
  <c r="S27" i="37" s="1"/>
  <c r="Q26" i="37"/>
  <c r="Q27" i="37" s="1"/>
  <c r="F17" i="37"/>
  <c r="G16" i="37"/>
  <c r="F16" i="37" s="1"/>
  <c r="F14" i="37"/>
  <c r="G13" i="37"/>
  <c r="F13" i="37"/>
  <c r="F9" i="37"/>
  <c r="G8" i="37"/>
  <c r="F8" i="37" s="1"/>
  <c r="G7" i="37"/>
  <c r="F7" i="37"/>
  <c r="F6" i="37"/>
  <c r="F5" i="37"/>
  <c r="F10" i="29"/>
  <c r="F11" i="29" s="1"/>
  <c r="F12" i="29" s="1"/>
  <c r="F9" i="29"/>
  <c r="F8" i="29"/>
  <c r="F12" i="37" l="1"/>
  <c r="F4" i="37"/>
  <c r="F18" i="37" l="1"/>
  <c r="F19" i="37" s="1"/>
  <c r="F20" i="37" l="1"/>
  <c r="F21" i="37" s="1"/>
  <c r="F22" i="37" s="1"/>
  <c r="F23" i="37" s="1"/>
  <c r="F12" i="32" l="1"/>
  <c r="F15" i="32"/>
  <c r="F14" i="32"/>
  <c r="F13" i="32"/>
  <c r="F17" i="20"/>
  <c r="F16" i="20"/>
  <c r="F14" i="20"/>
  <c r="F13" i="20"/>
  <c r="F11" i="21" l="1"/>
  <c r="F10" i="21"/>
  <c r="F11" i="34"/>
  <c r="F10" i="34"/>
  <c r="F11" i="33"/>
  <c r="F10" i="33"/>
  <c r="F11" i="31"/>
  <c r="F10" i="31"/>
  <c r="F14" i="19"/>
  <c r="F13" i="19"/>
  <c r="F12" i="19"/>
  <c r="F11" i="18"/>
  <c r="F10" i="18"/>
  <c r="F11" i="17"/>
  <c r="F10" i="17"/>
  <c r="F14" i="16"/>
  <c r="F13" i="16"/>
  <c r="F12" i="16"/>
  <c r="F11" i="27"/>
  <c r="F10" i="27"/>
  <c r="F11" i="25"/>
  <c r="F10" i="25"/>
  <c r="F11" i="15"/>
  <c r="F10" i="15"/>
  <c r="F11" i="14"/>
  <c r="F10" i="14"/>
  <c r="F11" i="12"/>
  <c r="F10" i="12"/>
  <c r="F8" i="11"/>
  <c r="F8" i="8"/>
  <c r="F11" i="6"/>
  <c r="F10" i="6"/>
  <c r="F11" i="4"/>
  <c r="F10" i="4"/>
  <c r="F11" i="5"/>
  <c r="F10" i="5"/>
  <c r="F11" i="2"/>
  <c r="F10" i="2"/>
  <c r="F24" i="25" l="1"/>
  <c r="G6" i="21"/>
  <c r="G5" i="21"/>
  <c r="E15" i="34" l="1"/>
  <c r="E16" i="33"/>
  <c r="E16" i="31"/>
  <c r="I17" i="28" l="1"/>
  <c r="F21" i="21" l="1"/>
  <c r="R35" i="34" l="1"/>
  <c r="T35" i="34"/>
  <c r="F21" i="34" l="1"/>
  <c r="F15" i="34"/>
  <c r="F17" i="34"/>
  <c r="F16" i="34"/>
  <c r="T36" i="34" l="1"/>
  <c r="R36" i="34"/>
  <c r="F20" i="34"/>
  <c r="F19" i="34"/>
  <c r="F18" i="34"/>
  <c r="F13" i="34"/>
  <c r="F12" i="34"/>
  <c r="G8" i="34"/>
  <c r="F8" i="34" s="1"/>
  <c r="G7" i="34"/>
  <c r="F7" i="34" s="1"/>
  <c r="F6" i="34"/>
  <c r="F5" i="34"/>
  <c r="G4" i="34"/>
  <c r="F14" i="34" l="1"/>
  <c r="F9" i="34"/>
  <c r="F4" i="34"/>
  <c r="F22" i="34" l="1"/>
  <c r="F23" i="34" s="1"/>
  <c r="G8" i="2"/>
  <c r="G7" i="2"/>
  <c r="G8" i="4"/>
  <c r="G7" i="4"/>
  <c r="G8" i="5"/>
  <c r="G7" i="5"/>
  <c r="G8" i="6"/>
  <c r="G7" i="6"/>
  <c r="G6" i="7"/>
  <c r="G6" i="8"/>
  <c r="G6" i="11"/>
  <c r="G8" i="12"/>
  <c r="G7" i="12"/>
  <c r="G8" i="14"/>
  <c r="G7" i="14"/>
  <c r="G8" i="15"/>
  <c r="G7" i="15"/>
  <c r="G8" i="25"/>
  <c r="G7" i="25"/>
  <c r="G8" i="27"/>
  <c r="G7" i="27"/>
  <c r="G10" i="16"/>
  <c r="G9" i="16"/>
  <c r="G8" i="16"/>
  <c r="G8" i="17"/>
  <c r="G7" i="17"/>
  <c r="G8" i="18"/>
  <c r="G7" i="18"/>
  <c r="G10" i="19"/>
  <c r="G9" i="19"/>
  <c r="G8" i="19"/>
  <c r="G8" i="20"/>
  <c r="G7" i="20"/>
  <c r="G6" i="29"/>
  <c r="G8" i="31"/>
  <c r="G7" i="31"/>
  <c r="G7" i="32"/>
  <c r="G8" i="33"/>
  <c r="G7" i="33"/>
  <c r="G8" i="21"/>
  <c r="G7" i="21"/>
  <c r="F24" i="34" l="1"/>
  <c r="F25" i="34" s="1"/>
  <c r="F24" i="27"/>
  <c r="F26" i="34" l="1"/>
  <c r="F27" i="34" s="1"/>
  <c r="R33" i="33"/>
  <c r="T26" i="32"/>
  <c r="R26" i="32"/>
  <c r="F16" i="32"/>
  <c r="F18" i="20" l="1"/>
  <c r="J15" i="12" l="1"/>
  <c r="E16" i="12"/>
  <c r="E13" i="11"/>
  <c r="E13" i="8"/>
  <c r="E16" i="6"/>
  <c r="E16" i="5"/>
  <c r="E16" i="4"/>
  <c r="T33" i="33" l="1"/>
  <c r="T27" i="32" l="1"/>
  <c r="R27" i="32"/>
  <c r="F19" i="33"/>
  <c r="F18" i="33"/>
  <c r="G15" i="33"/>
  <c r="F15" i="33" s="1"/>
  <c r="F17" i="33"/>
  <c r="R34" i="33"/>
  <c r="T34" i="33"/>
  <c r="F13" i="33"/>
  <c r="F12" i="33"/>
  <c r="F8" i="33"/>
  <c r="F7" i="33"/>
  <c r="F6" i="33"/>
  <c r="F5" i="33"/>
  <c r="G4" i="33"/>
  <c r="F9" i="33" l="1"/>
  <c r="F4" i="33"/>
  <c r="F11" i="32" l="1"/>
  <c r="F8" i="32"/>
  <c r="F7" i="32"/>
  <c r="F6" i="32"/>
  <c r="F5" i="32"/>
  <c r="F9" i="32" l="1"/>
  <c r="F4" i="32"/>
  <c r="F17" i="32" l="1"/>
  <c r="F18" i="32" l="1"/>
  <c r="F19" i="32" s="1"/>
  <c r="F20" i="32" l="1"/>
  <c r="F21" i="32" s="1"/>
  <c r="F22" i="32" s="1"/>
  <c r="F19" i="31"/>
  <c r="F18" i="31"/>
  <c r="F15" i="31"/>
  <c r="T28" i="31" l="1"/>
  <c r="T29" i="31" s="1"/>
  <c r="R28" i="31"/>
  <c r="R29" i="31" s="1"/>
  <c r="G26" i="31"/>
  <c r="F26" i="31" s="1"/>
  <c r="F25" i="31"/>
  <c r="K24" i="31"/>
  <c r="F24" i="31"/>
  <c r="F23" i="31"/>
  <c r="G22" i="31"/>
  <c r="F22" i="31" s="1"/>
  <c r="F21" i="31"/>
  <c r="F20" i="31"/>
  <c r="F17" i="31"/>
  <c r="F13" i="31"/>
  <c r="F12" i="31"/>
  <c r="F9" i="31" s="1"/>
  <c r="F8" i="31"/>
  <c r="F7" i="31"/>
  <c r="F6" i="31"/>
  <c r="F5" i="31"/>
  <c r="G4" i="31"/>
  <c r="K24" i="15"/>
  <c r="K23" i="14"/>
  <c r="F4" i="31" l="1"/>
  <c r="R34" i="29" l="1"/>
  <c r="Q34" i="29"/>
  <c r="R35" i="29" l="1"/>
  <c r="Q35" i="29"/>
  <c r="F6" i="29"/>
  <c r="F5" i="29"/>
  <c r="F7" i="29" l="1"/>
  <c r="F4" i="29"/>
  <c r="J12" i="11" l="1"/>
  <c r="J12" i="8"/>
  <c r="J15" i="6"/>
  <c r="J15" i="5"/>
  <c r="J15" i="4"/>
  <c r="G11" i="66" l="1"/>
  <c r="F11" i="66" s="1"/>
  <c r="F9" i="66" s="1"/>
  <c r="F14" i="66" s="1"/>
  <c r="G14" i="69"/>
  <c r="F14" i="69" s="1"/>
  <c r="F12" i="69" s="1"/>
  <c r="F19" i="69" s="1"/>
  <c r="F15" i="20"/>
  <c r="F20" i="69" l="1"/>
  <c r="F22" i="69" s="1"/>
  <c r="F23" i="69" s="1"/>
  <c r="F24" i="69" s="1"/>
  <c r="F28" i="69" s="1"/>
  <c r="F29" i="69" s="1"/>
  <c r="F15" i="66"/>
  <c r="I21" i="28"/>
  <c r="I20" i="28"/>
  <c r="I19" i="28"/>
  <c r="F25" i="69" l="1"/>
  <c r="E8" i="30"/>
  <c r="G8" i="30" s="1"/>
  <c r="K8" i="30" s="1"/>
  <c r="K9" i="30" s="1"/>
  <c r="K10" i="30" s="1"/>
  <c r="F16" i="66"/>
  <c r="F17" i="66"/>
  <c r="F18" i="66" s="1"/>
  <c r="F19" i="66" s="1"/>
  <c r="I5" i="28"/>
  <c r="E7" i="30" l="1"/>
  <c r="F20" i="66"/>
  <c r="D42" i="28"/>
  <c r="C42" i="28"/>
  <c r="E29" i="28" s="1"/>
  <c r="J31" i="28"/>
  <c r="K31" i="28" s="1"/>
  <c r="F30" i="28"/>
  <c r="F29" i="28"/>
  <c r="F28" i="28"/>
  <c r="J27" i="28"/>
  <c r="K27" i="28" s="1"/>
  <c r="I26" i="28"/>
  <c r="J26" i="28" s="1"/>
  <c r="K26" i="28" s="1"/>
  <c r="J25" i="28"/>
  <c r="K25" i="28" s="1"/>
  <c r="J24" i="28"/>
  <c r="K24" i="28" s="1"/>
  <c r="J23" i="28"/>
  <c r="K23" i="28" s="1"/>
  <c r="J22" i="28"/>
  <c r="K22" i="28" s="1"/>
  <c r="J21" i="28"/>
  <c r="K21" i="28" s="1"/>
  <c r="J20" i="28"/>
  <c r="K20" i="28" s="1"/>
  <c r="J19" i="28"/>
  <c r="K19" i="28" s="1"/>
  <c r="F18" i="28"/>
  <c r="J17" i="28"/>
  <c r="K17" i="28" s="1"/>
  <c r="F16" i="28"/>
  <c r="F15" i="28"/>
  <c r="F14" i="28"/>
  <c r="F13" i="28"/>
  <c r="F12" i="28"/>
  <c r="F11" i="28"/>
  <c r="J10" i="28"/>
  <c r="K10" i="28" s="1"/>
  <c r="J9" i="28"/>
  <c r="K9" i="28" s="1"/>
  <c r="J8" i="28"/>
  <c r="K8" i="28" s="1"/>
  <c r="J7" i="28"/>
  <c r="K7" i="28" s="1"/>
  <c r="J6" i="28"/>
  <c r="K6" i="28" s="1"/>
  <c r="J5" i="28"/>
  <c r="K5" i="28" s="1"/>
  <c r="J4" i="28"/>
  <c r="K4" i="28" s="1"/>
  <c r="G7" i="30" l="1"/>
  <c r="G9" i="30" s="1"/>
  <c r="G10" i="30" s="1"/>
  <c r="I7" i="30"/>
  <c r="I9" i="30" s="1"/>
  <c r="I10" i="30" s="1"/>
  <c r="E13" i="28"/>
  <c r="E16" i="28"/>
  <c r="G16" i="28" s="1"/>
  <c r="J16" i="28" s="1"/>
  <c r="K16" i="28" s="1"/>
  <c r="E30" i="28"/>
  <c r="G30" i="28" s="1"/>
  <c r="J30" i="28" s="1"/>
  <c r="K30" i="28" s="1"/>
  <c r="E12" i="28"/>
  <c r="G12" i="28" s="1"/>
  <c r="J12" i="28" s="1"/>
  <c r="K12" i="28" s="1"/>
  <c r="E14" i="28"/>
  <c r="G14" i="28" s="1"/>
  <c r="J14" i="28" s="1"/>
  <c r="K14" i="28" s="1"/>
  <c r="E11" i="28"/>
  <c r="G11" i="28" s="1"/>
  <c r="J11" i="28" s="1"/>
  <c r="K11" i="28" s="1"/>
  <c r="E15" i="28"/>
  <c r="G15" i="28" s="1"/>
  <c r="J15" i="28" s="1"/>
  <c r="K15" i="28" s="1"/>
  <c r="E18" i="28"/>
  <c r="G18" i="28" s="1"/>
  <c r="E28" i="28"/>
  <c r="G28" i="28" s="1"/>
  <c r="J28" i="28" s="1"/>
  <c r="K28" i="28" s="1"/>
  <c r="G13" i="28"/>
  <c r="J13" i="28" s="1"/>
  <c r="K13" i="28" s="1"/>
  <c r="G29" i="28"/>
  <c r="J29" i="28" s="1"/>
  <c r="K29" i="28" s="1"/>
  <c r="F15" i="27"/>
  <c r="F15" i="25"/>
  <c r="W30" i="27"/>
  <c r="W32" i="27" s="1"/>
  <c r="U30" i="27"/>
  <c r="U32" i="27" s="1"/>
  <c r="F27" i="27"/>
  <c r="G26" i="27"/>
  <c r="F26" i="27" s="1"/>
  <c r="F25" i="27"/>
  <c r="F23" i="27"/>
  <c r="F22" i="27"/>
  <c r="F21" i="27"/>
  <c r="F20" i="27"/>
  <c r="F19" i="27"/>
  <c r="F18" i="27"/>
  <c r="F17" i="27"/>
  <c r="F16" i="27"/>
  <c r="AA15" i="27"/>
  <c r="F13" i="27"/>
  <c r="F12" i="27"/>
  <c r="F8" i="27"/>
  <c r="F7" i="27"/>
  <c r="F6" i="27"/>
  <c r="F5" i="27"/>
  <c r="G4" i="27"/>
  <c r="F27" i="25"/>
  <c r="F22" i="25"/>
  <c r="F18" i="25"/>
  <c r="AA15" i="25"/>
  <c r="J18" i="28" l="1"/>
  <c r="K18" i="28" s="1"/>
  <c r="G16" i="2" s="1"/>
  <c r="F9" i="27"/>
  <c r="F14" i="27"/>
  <c r="F4" i="27"/>
  <c r="G16" i="33" l="1"/>
  <c r="F16" i="33" s="1"/>
  <c r="F14" i="33" s="1"/>
  <c r="F20" i="33" s="1"/>
  <c r="G16" i="31"/>
  <c r="F16" i="31" s="1"/>
  <c r="F14" i="31" s="1"/>
  <c r="F27" i="31" s="1"/>
  <c r="G16" i="4"/>
  <c r="F28" i="27"/>
  <c r="F29" i="27" s="1"/>
  <c r="F21" i="33" l="1"/>
  <c r="F22" i="33" s="1"/>
  <c r="F28" i="31"/>
  <c r="F29" i="31" s="1"/>
  <c r="F30" i="27"/>
  <c r="F31" i="27" s="1"/>
  <c r="F32" i="27" s="1"/>
  <c r="F33" i="27" s="1"/>
  <c r="F23" i="33" l="1"/>
  <c r="F24" i="33" s="1"/>
  <c r="F25" i="33" s="1"/>
  <c r="F30" i="31"/>
  <c r="F31" i="31" s="1"/>
  <c r="F32" i="31" s="1"/>
  <c r="W30" i="25"/>
  <c r="U30" i="25"/>
  <c r="U32" i="25"/>
  <c r="W32" i="25"/>
  <c r="G26" i="25"/>
  <c r="F26" i="25" s="1"/>
  <c r="F25" i="25"/>
  <c r="F23" i="25"/>
  <c r="F21" i="25"/>
  <c r="F20" i="25"/>
  <c r="F19" i="25"/>
  <c r="F17" i="25"/>
  <c r="F16" i="25"/>
  <c r="F13" i="25"/>
  <c r="F12" i="25"/>
  <c r="F8" i="25"/>
  <c r="F7" i="25"/>
  <c r="F6" i="25"/>
  <c r="F5" i="25"/>
  <c r="G4" i="25"/>
  <c r="F9" i="25" l="1"/>
  <c r="F4" i="25"/>
  <c r="F14" i="25"/>
  <c r="F28" i="25" l="1"/>
  <c r="F29" i="25" s="1"/>
  <c r="F30" i="25" l="1"/>
  <c r="F31" i="25" s="1"/>
  <c r="F32" i="25" l="1"/>
  <c r="F33" i="25" s="1"/>
  <c r="G22" i="15" l="1"/>
  <c r="G21" i="14"/>
  <c r="G4" i="7" l="1"/>
  <c r="G4" i="19"/>
  <c r="G4" i="18"/>
  <c r="G4" i="17"/>
  <c r="G4" i="16"/>
  <c r="G4" i="15"/>
  <c r="G4" i="14"/>
  <c r="G4" i="12"/>
  <c r="G4" i="11"/>
  <c r="G4" i="8"/>
  <c r="G4" i="6"/>
  <c r="G4" i="5"/>
  <c r="G4" i="4"/>
  <c r="W10" i="6"/>
  <c r="G19" i="18" l="1"/>
  <c r="G19" i="17"/>
  <c r="G22" i="16"/>
  <c r="G26" i="15"/>
  <c r="G25" i="14"/>
  <c r="G20" i="12"/>
  <c r="G16" i="11"/>
  <c r="G15" i="8"/>
  <c r="G24" i="6"/>
  <c r="G22" i="5"/>
  <c r="G21" i="4"/>
  <c r="G20" i="15"/>
  <c r="G19" i="14"/>
  <c r="G20" i="6"/>
  <c r="G20" i="5"/>
  <c r="G19" i="4"/>
  <c r="G19" i="15"/>
  <c r="G18" i="14"/>
  <c r="G18" i="12"/>
  <c r="G15" i="11"/>
  <c r="G14" i="8"/>
  <c r="G19" i="6"/>
  <c r="G19" i="5"/>
  <c r="G18" i="4"/>
  <c r="K18" i="15"/>
  <c r="G18" i="15"/>
  <c r="K17" i="14"/>
  <c r="G17" i="14"/>
  <c r="G17" i="12"/>
  <c r="G14" i="11"/>
  <c r="K18" i="6"/>
  <c r="G18" i="6"/>
  <c r="K18" i="5"/>
  <c r="G18" i="5"/>
  <c r="G16" i="12"/>
  <c r="G13" i="11"/>
  <c r="G13" i="8"/>
  <c r="G16" i="6"/>
  <c r="G16" i="5"/>
  <c r="G15" i="15"/>
  <c r="G15" i="14"/>
  <c r="G15" i="12"/>
  <c r="G12" i="11"/>
  <c r="G12" i="8"/>
  <c r="G15" i="6"/>
  <c r="G15" i="5"/>
  <c r="G15" i="4"/>
  <c r="F18" i="4" l="1"/>
  <c r="F19" i="19" l="1"/>
  <c r="F21" i="5" l="1"/>
  <c r="F12" i="20"/>
  <c r="F17" i="19"/>
  <c r="F18" i="19"/>
  <c r="F16" i="19"/>
  <c r="F11" i="20" l="1"/>
  <c r="F19" i="12"/>
  <c r="F23" i="6"/>
  <c r="F20" i="4"/>
  <c r="F20" i="2"/>
  <c r="F21" i="14" l="1"/>
  <c r="F22" i="15"/>
  <c r="W29" i="4" l="1"/>
  <c r="W30" i="4" s="1"/>
  <c r="U29" i="4"/>
  <c r="U30" i="4" s="1"/>
  <c r="F8" i="2" l="1"/>
  <c r="F7" i="2"/>
  <c r="F15" i="19" l="1"/>
  <c r="F11" i="19" s="1"/>
  <c r="F13" i="18"/>
  <c r="F12" i="18"/>
  <c r="F13" i="17"/>
  <c r="F12" i="17"/>
  <c r="F16" i="16"/>
  <c r="F15" i="16"/>
  <c r="F25" i="15"/>
  <c r="F19" i="15"/>
  <c r="F13" i="15"/>
  <c r="F12" i="15"/>
  <c r="F13" i="14"/>
  <c r="F12" i="14"/>
  <c r="F13" i="12"/>
  <c r="F12" i="12"/>
  <c r="F10" i="11"/>
  <c r="F9" i="11"/>
  <c r="F10" i="8"/>
  <c r="F9" i="8"/>
  <c r="F9" i="7"/>
  <c r="F8" i="7"/>
  <c r="F13" i="6"/>
  <c r="F12" i="6"/>
  <c r="F13" i="5"/>
  <c r="F12" i="5"/>
  <c r="F13" i="4"/>
  <c r="F12" i="4"/>
  <c r="F13" i="2"/>
  <c r="F12" i="2"/>
  <c r="R43" i="21"/>
  <c r="R44" i="21" s="1"/>
  <c r="Q43" i="21"/>
  <c r="Q44" i="21" s="1"/>
  <c r="R44" i="20"/>
  <c r="R45" i="20" s="1"/>
  <c r="Q44" i="20"/>
  <c r="Q45" i="20" s="1"/>
  <c r="S37" i="19"/>
  <c r="S38" i="19" s="1"/>
  <c r="R37" i="19"/>
  <c r="R38" i="19" s="1"/>
  <c r="Q37" i="19"/>
  <c r="Q38" i="19" s="1"/>
  <c r="S40" i="18"/>
  <c r="S41" i="18" s="1"/>
  <c r="Q40" i="18"/>
  <c r="Q41" i="18" s="1"/>
  <c r="F17" i="17"/>
  <c r="F15" i="17"/>
  <c r="T42" i="17"/>
  <c r="T43" i="17" s="1"/>
  <c r="R42" i="17"/>
  <c r="R43" i="17" s="1"/>
  <c r="S37" i="16"/>
  <c r="S38" i="16" s="1"/>
  <c r="R37" i="16"/>
  <c r="R38" i="16" s="1"/>
  <c r="Q37" i="16"/>
  <c r="Q38" i="16" s="1"/>
  <c r="F9" i="2" l="1"/>
  <c r="F21" i="15"/>
  <c r="F15" i="15"/>
  <c r="T28" i="15"/>
  <c r="T30" i="15" s="1"/>
  <c r="R28" i="15"/>
  <c r="R30" i="15" s="1"/>
  <c r="F24" i="14"/>
  <c r="F18" i="14"/>
  <c r="F20" i="14"/>
  <c r="F15" i="14"/>
  <c r="T27" i="14"/>
  <c r="T28" i="14" s="1"/>
  <c r="R27" i="14"/>
  <c r="R28" i="14" s="1"/>
  <c r="S27" i="12"/>
  <c r="S28" i="12" s="1"/>
  <c r="Q27" i="12"/>
  <c r="Q28" i="12" s="1"/>
  <c r="X28" i="2"/>
  <c r="V28" i="2"/>
  <c r="V30" i="5"/>
  <c r="V31" i="5" s="1"/>
  <c r="T30" i="5"/>
  <c r="T31" i="5" s="1"/>
  <c r="S30" i="6"/>
  <c r="S31" i="6" s="1"/>
  <c r="Q26" i="7" l="1"/>
  <c r="Q27" i="7" s="1"/>
  <c r="Q26" i="11"/>
  <c r="Q27" i="11" s="1"/>
  <c r="R24" i="8" l="1"/>
  <c r="R25" i="8" s="1"/>
  <c r="F19" i="2"/>
  <c r="F19" i="4"/>
  <c r="F16" i="2"/>
  <c r="F23" i="21" l="1"/>
  <c r="F22" i="21"/>
  <c r="F15" i="21"/>
  <c r="F16" i="21"/>
  <c r="F14" i="21" l="1"/>
  <c r="F13" i="21"/>
  <c r="F12" i="21"/>
  <c r="F9" i="21" s="1"/>
  <c r="F8" i="21"/>
  <c r="F7" i="21"/>
  <c r="F6" i="21"/>
  <c r="F5" i="21"/>
  <c r="F9" i="20"/>
  <c r="F8" i="20"/>
  <c r="F7" i="20"/>
  <c r="F6" i="20"/>
  <c r="F5" i="20"/>
  <c r="F26" i="19"/>
  <c r="F24" i="19"/>
  <c r="F23" i="19"/>
  <c r="F4" i="21" l="1"/>
  <c r="F4" i="20"/>
  <c r="F19" i="20" s="1"/>
  <c r="F8" i="19"/>
  <c r="F5" i="19"/>
  <c r="F25" i="19"/>
  <c r="F22" i="19"/>
  <c r="F21" i="19"/>
  <c r="F10" i="19"/>
  <c r="F9" i="19"/>
  <c r="F7" i="19"/>
  <c r="F6" i="19"/>
  <c r="F19" i="18"/>
  <c r="F18" i="18"/>
  <c r="F17" i="18"/>
  <c r="F16" i="18"/>
  <c r="F15" i="18"/>
  <c r="F9" i="18"/>
  <c r="F8" i="18"/>
  <c r="F7" i="18"/>
  <c r="F6" i="18"/>
  <c r="F5" i="18"/>
  <c r="F19" i="17"/>
  <c r="F18" i="17"/>
  <c r="F16" i="17"/>
  <c r="F8" i="17"/>
  <c r="F7" i="17"/>
  <c r="F6" i="17"/>
  <c r="F5" i="17"/>
  <c r="F20" i="16"/>
  <c r="F18" i="16"/>
  <c r="F22" i="16"/>
  <c r="F8" i="16"/>
  <c r="F5" i="16"/>
  <c r="F20" i="20" l="1"/>
  <c r="F21" i="20" s="1"/>
  <c r="F24" i="21"/>
  <c r="F14" i="17"/>
  <c r="F9" i="17"/>
  <c r="F20" i="19"/>
  <c r="F14" i="18"/>
  <c r="F4" i="19"/>
  <c r="F4" i="18"/>
  <c r="F4" i="17"/>
  <c r="F21" i="16"/>
  <c r="F19" i="16"/>
  <c r="F11" i="16"/>
  <c r="F10" i="16"/>
  <c r="F9" i="16"/>
  <c r="F7" i="16"/>
  <c r="F6" i="16"/>
  <c r="F17" i="15"/>
  <c r="F16" i="15"/>
  <c r="F25" i="21" l="1"/>
  <c r="F26" i="21" s="1"/>
  <c r="F27" i="21" s="1"/>
  <c r="F27" i="19"/>
  <c r="F28" i="19" s="1"/>
  <c r="F17" i="16"/>
  <c r="F20" i="18"/>
  <c r="F21" i="18" s="1"/>
  <c r="F20" i="17"/>
  <c r="F21" i="17" s="1"/>
  <c r="F4" i="16"/>
  <c r="F23" i="16" s="1"/>
  <c r="F24" i="16" s="1"/>
  <c r="F26" i="15"/>
  <c r="F24" i="15"/>
  <c r="F23" i="15"/>
  <c r="F20" i="15"/>
  <c r="F18" i="15"/>
  <c r="F8" i="15"/>
  <c r="F7" i="15"/>
  <c r="F6" i="15"/>
  <c r="F5" i="15"/>
  <c r="F19" i="14"/>
  <c r="F16" i="14"/>
  <c r="F25" i="14"/>
  <c r="F23" i="14"/>
  <c r="F22" i="14"/>
  <c r="F17" i="14"/>
  <c r="F8" i="14"/>
  <c r="F7" i="14"/>
  <c r="F6" i="14"/>
  <c r="F5" i="14"/>
  <c r="F18" i="5"/>
  <c r="F18" i="6"/>
  <c r="F8" i="12"/>
  <c r="F29" i="19" l="1"/>
  <c r="F30" i="19" s="1"/>
  <c r="F22" i="20"/>
  <c r="F23" i="20" s="1"/>
  <c r="F24" i="20" s="1"/>
  <c r="F22" i="17"/>
  <c r="F23" i="17" s="1"/>
  <c r="F25" i="16"/>
  <c r="F9" i="15"/>
  <c r="F4" i="15"/>
  <c r="F28" i="21"/>
  <c r="F29" i="21" s="1"/>
  <c r="F14" i="15"/>
  <c r="F14" i="14"/>
  <c r="F9" i="14"/>
  <c r="F4" i="14"/>
  <c r="F20" i="12"/>
  <c r="F18" i="12"/>
  <c r="F17" i="12"/>
  <c r="F16" i="12"/>
  <c r="F15" i="12"/>
  <c r="F7" i="12"/>
  <c r="F6" i="12"/>
  <c r="F5" i="12"/>
  <c r="F14" i="11"/>
  <c r="F15" i="11"/>
  <c r="F16" i="11"/>
  <c r="F13" i="11"/>
  <c r="F12" i="11"/>
  <c r="F6" i="11"/>
  <c r="F5" i="11"/>
  <c r="F22" i="18" l="1"/>
  <c r="F23" i="18" s="1"/>
  <c r="F24" i="18" s="1"/>
  <c r="F25" i="18" s="1"/>
  <c r="F26" i="14"/>
  <c r="F27" i="14" s="1"/>
  <c r="F27" i="15"/>
  <c r="F28" i="15" s="1"/>
  <c r="F31" i="19"/>
  <c r="F32" i="19" s="1"/>
  <c r="F24" i="17"/>
  <c r="F25" i="17" s="1"/>
  <c r="F26" i="16"/>
  <c r="F9" i="12"/>
  <c r="F14" i="12"/>
  <c r="F4" i="12"/>
  <c r="F11" i="11"/>
  <c r="F7" i="11"/>
  <c r="F4" i="11"/>
  <c r="F17" i="11" l="1"/>
  <c r="F21" i="12"/>
  <c r="F27" i="16"/>
  <c r="F28" i="16" s="1"/>
  <c r="F22" i="12" l="1"/>
  <c r="F23" i="12" s="1"/>
  <c r="F18" i="11"/>
  <c r="F19" i="11" s="1"/>
  <c r="F29" i="15"/>
  <c r="F30" i="15" s="1"/>
  <c r="F31" i="15" s="1"/>
  <c r="F32" i="15" s="1"/>
  <c r="F28" i="14"/>
  <c r="F29" i="14" s="1"/>
  <c r="F24" i="12" l="1"/>
  <c r="F20" i="11"/>
  <c r="F21" i="11" s="1"/>
  <c r="F30" i="14"/>
  <c r="F31" i="14" s="1"/>
  <c r="F25" i="12" l="1"/>
  <c r="F26" i="12" s="1"/>
  <c r="F22" i="11"/>
  <c r="F14" i="8" l="1"/>
  <c r="F15" i="8" l="1"/>
  <c r="F13" i="8"/>
  <c r="F12" i="8"/>
  <c r="F6" i="8"/>
  <c r="F5" i="8"/>
  <c r="F6" i="7"/>
  <c r="F5" i="7"/>
  <c r="F22" i="6"/>
  <c r="F21" i="6"/>
  <c r="F17" i="6"/>
  <c r="F24" i="6"/>
  <c r="F20" i="6"/>
  <c r="F19" i="6"/>
  <c r="F16" i="6"/>
  <c r="F15" i="6"/>
  <c r="F9" i="6"/>
  <c r="F8" i="6"/>
  <c r="F7" i="6"/>
  <c r="F6" i="6"/>
  <c r="F5" i="6"/>
  <c r="F17" i="5"/>
  <c r="F22" i="5"/>
  <c r="F20" i="5"/>
  <c r="F19" i="5"/>
  <c r="F16" i="5"/>
  <c r="F15" i="5"/>
  <c r="F8" i="5"/>
  <c r="F7" i="5"/>
  <c r="F6" i="5"/>
  <c r="F5" i="5"/>
  <c r="F17" i="4"/>
  <c r="F21" i="4"/>
  <c r="F16" i="4"/>
  <c r="F15" i="4"/>
  <c r="F8" i="4"/>
  <c r="F7" i="4"/>
  <c r="F6" i="4"/>
  <c r="F5" i="4"/>
  <c r="F21" i="2"/>
  <c r="F18" i="2"/>
  <c r="F17" i="2"/>
  <c r="F15" i="2"/>
  <c r="F6" i="2"/>
  <c r="F5" i="2"/>
  <c r="F9" i="5" l="1"/>
  <c r="F11" i="8"/>
  <c r="F7" i="8"/>
  <c r="F4" i="8"/>
  <c r="F7" i="7"/>
  <c r="F4" i="7"/>
  <c r="F10" i="7" s="1"/>
  <c r="F11" i="7" s="1"/>
  <c r="F14" i="6"/>
  <c r="F4" i="6"/>
  <c r="F14" i="5"/>
  <c r="F4" i="5"/>
  <c r="F14" i="4"/>
  <c r="F9" i="4"/>
  <c r="F4" i="4"/>
  <c r="F4" i="2"/>
  <c r="F14" i="2"/>
  <c r="F22" i="4" l="1"/>
  <c r="F23" i="4" s="1"/>
  <c r="F24" i="4" s="1"/>
  <c r="F12" i="7"/>
  <c r="F23" i="5"/>
  <c r="F16" i="8"/>
  <c r="F17" i="8" s="1"/>
  <c r="F25" i="6"/>
  <c r="F22" i="2"/>
  <c r="F26" i="6" l="1"/>
  <c r="F27" i="6" s="1"/>
  <c r="F24" i="5"/>
  <c r="F25" i="5" s="1"/>
  <c r="F23" i="2"/>
  <c r="F24" i="2" s="1"/>
  <c r="F18" i="8"/>
  <c r="F25" i="4"/>
  <c r="F26" i="5" l="1"/>
  <c r="F19" i="8"/>
  <c r="F28" i="6"/>
  <c r="F25" i="2"/>
  <c r="F26" i="2" s="1"/>
  <c r="F13" i="7"/>
  <c r="F14" i="7" s="1"/>
  <c r="F26" i="4"/>
  <c r="F27" i="4" s="1"/>
  <c r="F20" i="8" l="1"/>
  <c r="F21" i="8" s="1"/>
  <c r="F29" i="6"/>
  <c r="F30" i="6" s="1"/>
  <c r="F27" i="5"/>
  <c r="F28" i="5" s="1"/>
  <c r="F27" i="2"/>
  <c r="F15" i="7"/>
  <c r="F13" i="29" l="1"/>
  <c r="F14" i="29" s="1"/>
</calcChain>
</file>

<file path=xl/sharedStrings.xml><?xml version="1.0" encoding="utf-8"?>
<sst xmlns="http://schemas.openxmlformats.org/spreadsheetml/2006/main" count="2420" uniqueCount="429">
  <si>
    <t>연구원</t>
    <phoneticPr fontId="3" type="noConversion"/>
  </si>
  <si>
    <t>급여</t>
    <phoneticPr fontId="3" type="noConversion"/>
  </si>
  <si>
    <t>소계</t>
    <phoneticPr fontId="3" type="noConversion"/>
  </si>
  <si>
    <t>항목</t>
    <phoneticPr fontId="3" type="noConversion"/>
  </si>
  <si>
    <t>구분</t>
    <phoneticPr fontId="3" type="noConversion"/>
  </si>
  <si>
    <t>규격</t>
    <phoneticPr fontId="3" type="noConversion"/>
  </si>
  <si>
    <t>금액</t>
    <phoneticPr fontId="3" type="noConversion"/>
  </si>
  <si>
    <t>직접비</t>
    <phoneticPr fontId="3" type="noConversion"/>
  </si>
  <si>
    <t>인건비</t>
    <phoneticPr fontId="3" type="noConversion"/>
  </si>
  <si>
    <t>경비</t>
    <phoneticPr fontId="3" type="noConversion"/>
  </si>
  <si>
    <t>연구원</t>
    <phoneticPr fontId="3" type="noConversion"/>
  </si>
  <si>
    <t>연구보조원</t>
    <phoneticPr fontId="3" type="noConversion"/>
  </si>
  <si>
    <t>리더교육(1일 6시간 기준, 주민30인)</t>
    <phoneticPr fontId="3" type="noConversion"/>
  </si>
  <si>
    <t xml:space="preserve"> ×</t>
  </si>
  <si>
    <t>산출내역</t>
    <phoneticPr fontId="3" type="noConversion"/>
  </si>
  <si>
    <t xml:space="preserve"> ×</t>
    <phoneticPr fontId="3" type="noConversion"/>
  </si>
  <si>
    <t>전화료</t>
    <phoneticPr fontId="3" type="noConversion"/>
  </si>
  <si>
    <t>우편료</t>
    <phoneticPr fontId="3" type="noConversion"/>
  </si>
  <si>
    <t>강의비</t>
    <phoneticPr fontId="3" type="noConversion"/>
  </si>
  <si>
    <t>식비</t>
    <phoneticPr fontId="3" type="noConversion"/>
  </si>
  <si>
    <t>간식비</t>
    <phoneticPr fontId="3" type="noConversion"/>
  </si>
  <si>
    <t>도서인쇄비</t>
    <phoneticPr fontId="3" type="noConversion"/>
  </si>
  <si>
    <t>현수막 제작</t>
    <phoneticPr fontId="3" type="noConversion"/>
  </si>
  <si>
    <t>기타</t>
    <phoneticPr fontId="3" type="noConversion"/>
  </si>
  <si>
    <t>+</t>
    <phoneticPr fontId="3" type="noConversion"/>
  </si>
  <si>
    <t>÷</t>
  </si>
  <si>
    <t>일반관리비</t>
    <phoneticPr fontId="3" type="noConversion"/>
  </si>
  <si>
    <t>이윤</t>
    <phoneticPr fontId="3" type="noConversion"/>
  </si>
  <si>
    <t>합계</t>
    <phoneticPr fontId="3" type="noConversion"/>
  </si>
  <si>
    <t>부가세</t>
    <phoneticPr fontId="3" type="noConversion"/>
  </si>
  <si>
    <t>총합계</t>
    <phoneticPr fontId="3" type="noConversion"/>
  </si>
  <si>
    <t>강의실사용료</t>
    <phoneticPr fontId="3" type="noConversion"/>
  </si>
  <si>
    <t>복사및제본</t>
    <phoneticPr fontId="3" type="noConversion"/>
  </si>
  <si>
    <t>제수당</t>
    <phoneticPr fontId="3" type="noConversion"/>
  </si>
  <si>
    <t>여비</t>
    <phoneticPr fontId="3" type="noConversion"/>
  </si>
  <si>
    <t>통신비</t>
    <phoneticPr fontId="3" type="noConversion"/>
  </si>
  <si>
    <t>강사료</t>
    <phoneticPr fontId="3" type="noConversion"/>
  </si>
  <si>
    <t>숙식비</t>
    <phoneticPr fontId="3" type="noConversion"/>
  </si>
  <si>
    <t>리더교육(2일 10시간 기준, 주민20인)</t>
    <phoneticPr fontId="3" type="noConversion"/>
  </si>
  <si>
    <t>인건비 총액=기준단가에 의한 금액+근로기준법에서 정한 합산금액</t>
  </si>
  <si>
    <t>①제수당: 계약목적 달성을 위해 불가피한 연장, 야간, 휴일근무에 대해서는 통상 임금의 50/100이상을 가산금으로 지급</t>
  </si>
  <si>
    <t>②상여금: 연간 지급액이 기준단가 월급여액의 400%를 초과할 수 없음</t>
  </si>
  <si>
    <t>③퇴직급여충당금: 근로년수가 1년 이상일 경우, 1년당 30일분 이상의 평균임금</t>
  </si>
  <si>
    <t>리더교육(1박2일 기준, 주민20인)</t>
    <phoneticPr fontId="3" type="noConversion"/>
  </si>
  <si>
    <t>숙박비</t>
    <phoneticPr fontId="3" type="noConversion"/>
  </si>
  <si>
    <t>리더교육(2박3일 기준, 주민20인)</t>
    <phoneticPr fontId="3" type="noConversion"/>
  </si>
  <si>
    <t>버스임차료</t>
    <phoneticPr fontId="3" type="noConversion"/>
  </si>
  <si>
    <t>보험료</t>
    <phoneticPr fontId="3" type="noConversion"/>
  </si>
  <si>
    <t>위탁교육-준비, 시행 성과관리(인건비 외부위탁비 별도)</t>
    <phoneticPr fontId="3" type="noConversion"/>
  </si>
  <si>
    <t>주민교육(당일 2시간, 일회성_주민40인)</t>
    <phoneticPr fontId="3" type="noConversion"/>
  </si>
  <si>
    <t>숙식비</t>
    <phoneticPr fontId="3" type="noConversion"/>
  </si>
  <si>
    <t>기타</t>
    <phoneticPr fontId="3" type="noConversion"/>
  </si>
  <si>
    <t>주민교육(권역맞춤형, 1일 4시간, 일회성_주민40인)</t>
    <phoneticPr fontId="3" type="noConversion"/>
  </si>
  <si>
    <t>중식1</t>
    <phoneticPr fontId="3" type="noConversion"/>
  </si>
  <si>
    <t>주민워크숍(주민 50인)</t>
    <phoneticPr fontId="3" type="noConversion"/>
  </si>
  <si>
    <t>기타</t>
    <phoneticPr fontId="3" type="noConversion"/>
  </si>
  <si>
    <t>숙박비</t>
    <phoneticPr fontId="3" type="noConversion"/>
  </si>
  <si>
    <t>복사</t>
    <phoneticPr fontId="3" type="noConversion"/>
  </si>
  <si>
    <t>선진지견학 (국내 1박2일_주민35인)</t>
    <phoneticPr fontId="3" type="noConversion"/>
  </si>
  <si>
    <t>체험비</t>
    <phoneticPr fontId="3" type="noConversion"/>
  </si>
  <si>
    <t>조식1, 중식2, 석식2</t>
    <phoneticPr fontId="3" type="noConversion"/>
  </si>
  <si>
    <t>강의실사용료</t>
    <phoneticPr fontId="3" type="noConversion"/>
  </si>
  <si>
    <t>선진지견학 (국내 2박3일_주민20인)</t>
    <phoneticPr fontId="3" type="noConversion"/>
  </si>
  <si>
    <t>항공료</t>
    <phoneticPr fontId="3" type="noConversion"/>
  </si>
  <si>
    <t>조식2, 중식3, 석식3</t>
    <phoneticPr fontId="3" type="noConversion"/>
  </si>
  <si>
    <t>컨설팅(전문분야 상급_권역활성화, 향토음식개발, 동아리운영활성화 등)</t>
    <phoneticPr fontId="3" type="noConversion"/>
  </si>
  <si>
    <t>책임연구원</t>
    <phoneticPr fontId="3" type="noConversion"/>
  </si>
  <si>
    <t>중간보고회</t>
    <phoneticPr fontId="3" type="noConversion"/>
  </si>
  <si>
    <t>최종보고회</t>
    <phoneticPr fontId="3" type="noConversion"/>
  </si>
  <si>
    <t>인쇄비</t>
    <phoneticPr fontId="3" type="noConversion"/>
  </si>
  <si>
    <t>중간보고서</t>
    <phoneticPr fontId="3" type="noConversion"/>
  </si>
  <si>
    <t>최종보고서</t>
    <phoneticPr fontId="3" type="noConversion"/>
  </si>
  <si>
    <t>컨설팅(전문분야 중급_소득활성화, 시장활성화, 체험프로그램개발 등)</t>
    <phoneticPr fontId="3" type="noConversion"/>
  </si>
  <si>
    <t>급여</t>
    <phoneticPr fontId="3" type="noConversion"/>
  </si>
  <si>
    <t>컨설팅(일반분야 중급_축제프로그램 개발, 실행계획, 발전계획 등)</t>
    <phoneticPr fontId="3" type="noConversion"/>
  </si>
  <si>
    <t>홍보마케팅(브랜드개발)</t>
    <phoneticPr fontId="3" type="noConversion"/>
  </si>
  <si>
    <t>자문료</t>
    <phoneticPr fontId="3" type="noConversion"/>
  </si>
  <si>
    <t>출원료</t>
    <phoneticPr fontId="3" type="noConversion"/>
  </si>
  <si>
    <t>중간보고회</t>
    <phoneticPr fontId="3" type="noConversion"/>
  </si>
  <si>
    <t>최종보고회</t>
    <phoneticPr fontId="3" type="noConversion"/>
  </si>
  <si>
    <t>웹호스팅</t>
    <phoneticPr fontId="3" type="noConversion"/>
  </si>
  <si>
    <t>도메인등록</t>
    <phoneticPr fontId="3" type="noConversion"/>
  </si>
  <si>
    <t>카드결재시스템</t>
    <phoneticPr fontId="3" type="noConversion"/>
  </si>
  <si>
    <t>SMS 충전</t>
    <phoneticPr fontId="3" type="noConversion"/>
  </si>
  <si>
    <t>매뉴얼 및 보고서</t>
    <phoneticPr fontId="3" type="noConversion"/>
  </si>
  <si>
    <t>최종보고회</t>
    <phoneticPr fontId="3" type="noConversion"/>
  </si>
  <si>
    <t>인쇄비</t>
    <phoneticPr fontId="3" type="noConversion"/>
  </si>
  <si>
    <t>기타</t>
    <phoneticPr fontId="3" type="noConversion"/>
  </si>
  <si>
    <t xml:space="preserve"> 전자카드시스템구축비(업체단가) 1식</t>
    <phoneticPr fontId="3" type="noConversion"/>
  </si>
  <si>
    <t xml:space="preserve"> 단체문자 및 장문자 충전비용(업체단가) 1식</t>
    <phoneticPr fontId="3" type="noConversion"/>
  </si>
  <si>
    <t>강의실사용료</t>
    <phoneticPr fontId="3" type="noConversion"/>
  </si>
  <si>
    <t>기타</t>
    <phoneticPr fontId="3" type="noConversion"/>
  </si>
  <si>
    <t>조식2회, 중식3회, 석식2회</t>
    <phoneticPr fontId="3" type="noConversion"/>
  </si>
  <si>
    <t>설문조사 및 분석</t>
    <phoneticPr fontId="3" type="noConversion"/>
  </si>
  <si>
    <t>진단</t>
    <phoneticPr fontId="3" type="noConversion"/>
  </si>
  <si>
    <t>브랜드개발</t>
    <phoneticPr fontId="3" type="noConversion"/>
  </si>
  <si>
    <t>공무원여비규정 적용</t>
    <phoneticPr fontId="3" type="noConversion"/>
  </si>
  <si>
    <t>복사 및 제본</t>
    <phoneticPr fontId="3" type="noConversion"/>
  </si>
  <si>
    <t>중식1</t>
    <phoneticPr fontId="3" type="noConversion"/>
  </si>
  <si>
    <t>규격</t>
    <phoneticPr fontId="3" type="noConversion"/>
  </si>
  <si>
    <t>연구보조원</t>
    <phoneticPr fontId="3" type="noConversion"/>
  </si>
  <si>
    <t>연구원</t>
    <phoneticPr fontId="3" type="noConversion"/>
  </si>
  <si>
    <t>소계</t>
    <phoneticPr fontId="3" type="noConversion"/>
  </si>
  <si>
    <t>전화료</t>
    <phoneticPr fontId="3" type="noConversion"/>
  </si>
  <si>
    <t>우편료</t>
    <phoneticPr fontId="3" type="noConversion"/>
  </si>
  <si>
    <t>강의비</t>
    <phoneticPr fontId="3" type="noConversion"/>
  </si>
  <si>
    <t>식비</t>
    <phoneticPr fontId="3" type="noConversion"/>
  </si>
  <si>
    <t>간식비</t>
    <phoneticPr fontId="3" type="noConversion"/>
  </si>
  <si>
    <t>강사여비</t>
  </si>
  <si>
    <t>강사여비</t>
    <phoneticPr fontId="3" type="noConversion"/>
  </si>
  <si>
    <t>강사여비</t>
    <phoneticPr fontId="3" type="noConversion"/>
  </si>
  <si>
    <t>강사여비</t>
    <phoneticPr fontId="3" type="noConversion"/>
  </si>
  <si>
    <t>C급 강사</t>
    <phoneticPr fontId="3" type="noConversion"/>
  </si>
  <si>
    <t>1인당 1만원</t>
    <phoneticPr fontId="3" type="noConversion"/>
  </si>
  <si>
    <t>복사 및 제본</t>
    <phoneticPr fontId="3" type="noConversion"/>
  </si>
  <si>
    <t>항목</t>
    <phoneticPr fontId="3" type="noConversion"/>
  </si>
  <si>
    <t>소계</t>
    <phoneticPr fontId="3" type="noConversion"/>
  </si>
  <si>
    <t>20~40인석</t>
    <phoneticPr fontId="3" type="noConversion"/>
  </si>
  <si>
    <t>20~40인석</t>
    <phoneticPr fontId="3" type="noConversion"/>
  </si>
  <si>
    <t>합계</t>
    <phoneticPr fontId="3" type="noConversion"/>
  </si>
  <si>
    <t>총합계</t>
    <phoneticPr fontId="3" type="noConversion"/>
  </si>
  <si>
    <t>이윤</t>
    <phoneticPr fontId="3" type="noConversion"/>
  </si>
  <si>
    <t>부가세</t>
    <phoneticPr fontId="3" type="noConversion"/>
  </si>
  <si>
    <t>일반관리비</t>
    <phoneticPr fontId="3" type="noConversion"/>
  </si>
  <si>
    <t>소계</t>
  </si>
  <si>
    <t>소계</t>
    <phoneticPr fontId="3" type="noConversion"/>
  </si>
  <si>
    <t>규격</t>
    <phoneticPr fontId="3" type="noConversion"/>
  </si>
  <si>
    <t>기타</t>
    <phoneticPr fontId="3" type="noConversion"/>
  </si>
  <si>
    <t>숙식비</t>
    <phoneticPr fontId="3" type="noConversion"/>
  </si>
  <si>
    <t>소계</t>
    <phoneticPr fontId="3" type="noConversion"/>
  </si>
  <si>
    <t>급여</t>
    <phoneticPr fontId="3" type="noConversion"/>
  </si>
  <si>
    <t>제수당</t>
    <phoneticPr fontId="3" type="noConversion"/>
  </si>
  <si>
    <t>여비</t>
    <phoneticPr fontId="3" type="noConversion"/>
  </si>
  <si>
    <t>통신비</t>
    <phoneticPr fontId="3" type="noConversion"/>
  </si>
  <si>
    <t>책임연구원</t>
    <phoneticPr fontId="3" type="noConversion"/>
  </si>
  <si>
    <t>중간보고회</t>
    <phoneticPr fontId="3" type="noConversion"/>
  </si>
  <si>
    <t>최종보고회</t>
    <phoneticPr fontId="3" type="noConversion"/>
  </si>
  <si>
    <t>인쇄비</t>
    <phoneticPr fontId="3" type="noConversion"/>
  </si>
  <si>
    <t>중간보고서</t>
    <phoneticPr fontId="3" type="noConversion"/>
  </si>
  <si>
    <t>최종보고서</t>
    <phoneticPr fontId="3" type="noConversion"/>
  </si>
  <si>
    <t>기타</t>
    <phoneticPr fontId="3" type="noConversion"/>
  </si>
  <si>
    <t>현수막</t>
    <phoneticPr fontId="3" type="noConversion"/>
  </si>
  <si>
    <t>CD 제작, 토너 및
 용지 비용 포함</t>
    <phoneticPr fontId="3" type="noConversion"/>
  </si>
  <si>
    <t>중급기술자</t>
    <phoneticPr fontId="3" type="noConversion"/>
  </si>
  <si>
    <t>초급기술자</t>
    <phoneticPr fontId="3" type="noConversion"/>
  </si>
  <si>
    <t>음향시설, 간이의자 및 깔개, 
조명시설, 노트북, 음악파일 등</t>
    <phoneticPr fontId="3" type="noConversion"/>
  </si>
  <si>
    <t>중식1회</t>
    <phoneticPr fontId="3" type="noConversion"/>
  </si>
  <si>
    <t>중식1회, 석식1회</t>
    <phoneticPr fontId="3" type="noConversion"/>
  </si>
  <si>
    <t>1인 당일 기준</t>
    <phoneticPr fontId="3" type="noConversion"/>
  </si>
  <si>
    <t>현수막 제작</t>
    <phoneticPr fontId="3" type="noConversion"/>
  </si>
  <si>
    <t>1인 2일 기준</t>
    <phoneticPr fontId="3" type="noConversion"/>
  </si>
  <si>
    <t>1인 3일 기준</t>
    <phoneticPr fontId="3" type="noConversion"/>
  </si>
  <si>
    <t>C급 강사</t>
    <phoneticPr fontId="3" type="noConversion"/>
  </si>
  <si>
    <t>복사 및 제본</t>
    <phoneticPr fontId="3" type="noConversion"/>
  </si>
  <si>
    <t>C급 강사(마을위원장, 사무장)</t>
    <phoneticPr fontId="3" type="noConversion"/>
  </si>
  <si>
    <t>복사</t>
    <phoneticPr fontId="3" type="noConversion"/>
  </si>
  <si>
    <t>1식</t>
    <phoneticPr fontId="3" type="noConversion"/>
  </si>
  <si>
    <t>행사지원</t>
    <phoneticPr fontId="3" type="noConversion"/>
  </si>
  <si>
    <t>중식(1회) : 1인당 1만원</t>
    <phoneticPr fontId="3" type="noConversion"/>
  </si>
  <si>
    <t xml:space="preserve"> 웹서비스 대여비(업체단가) 1식</t>
    <phoneticPr fontId="3" type="noConversion"/>
  </si>
  <si>
    <t xml:space="preserve"> 도메인 등록비(업체단가) 1식</t>
    <phoneticPr fontId="3" type="noConversion"/>
  </si>
  <si>
    <t>20인승 이상</t>
    <phoneticPr fontId="3" type="noConversion"/>
  </si>
  <si>
    <t>20인승 이상(도내 이동)</t>
    <phoneticPr fontId="3" type="noConversion"/>
  </si>
  <si>
    <t>1인당 5천원</t>
    <phoneticPr fontId="3" type="noConversion"/>
  </si>
  <si>
    <t>(인건비+경비+직접비+일반관리비)X10%범위내</t>
    <phoneticPr fontId="3" type="noConversion"/>
  </si>
  <si>
    <t>사무용품비</t>
    <phoneticPr fontId="3" type="noConversion"/>
  </si>
  <si>
    <t>사무용품비</t>
    <phoneticPr fontId="3" type="noConversion"/>
  </si>
  <si>
    <t>사무용품비</t>
    <phoneticPr fontId="3" type="noConversion"/>
  </si>
  <si>
    <t>권역↔인근공항, 제주공항↔견학 권역</t>
    <phoneticPr fontId="3" type="noConversion"/>
  </si>
  <si>
    <t>※ 버스임차료 산정 근거</t>
    <phoneticPr fontId="3" type="noConversion"/>
  </si>
  <si>
    <t xml:space="preserve">1. 제주도 견학 시 버스임차료 산정기준 : 권역 ↔ 인근공항(2회), 제주공항 ↔ 견학권역(2회) </t>
    <phoneticPr fontId="3" type="noConversion"/>
  </si>
  <si>
    <t>2. 제주도 외 견학 시 계획에 따른 임차료 별도 산정</t>
    <phoneticPr fontId="3" type="noConversion"/>
  </si>
  <si>
    <t>※ 항공료는 제주도 견학 시 반영</t>
    <phoneticPr fontId="3" type="noConversion"/>
  </si>
  <si>
    <t>자문평가
4시간 미만</t>
    <phoneticPr fontId="3" type="noConversion"/>
  </si>
  <si>
    <t>자문료</t>
    <phoneticPr fontId="3" type="noConversion"/>
  </si>
  <si>
    <t>정보화 구축(홈페이지 개발)</t>
    <phoneticPr fontId="3" type="noConversion"/>
  </si>
  <si>
    <t>0.1 적용</t>
    <phoneticPr fontId="3" type="noConversion"/>
  </si>
  <si>
    <t>다과비</t>
    <phoneticPr fontId="3" type="noConversion"/>
  </si>
  <si>
    <t>다과비</t>
    <phoneticPr fontId="3" type="noConversion"/>
  </si>
  <si>
    <t>1인당 13만원</t>
    <phoneticPr fontId="3" type="noConversion"/>
  </si>
  <si>
    <t>1인당 4천원</t>
    <phoneticPr fontId="3" type="noConversion"/>
  </si>
  <si>
    <t>0.2적용</t>
    <phoneticPr fontId="3" type="noConversion"/>
  </si>
  <si>
    <t>시제품제작</t>
    <phoneticPr fontId="3" type="noConversion"/>
  </si>
  <si>
    <t>제작비용</t>
    <phoneticPr fontId="3" type="noConversion"/>
  </si>
  <si>
    <t>개발비용</t>
    <phoneticPr fontId="3" type="noConversion"/>
  </si>
  <si>
    <t>특산물 포장지 등 샘플제품</t>
    <phoneticPr fontId="3" type="noConversion"/>
  </si>
  <si>
    <t>1인당 4천원</t>
    <phoneticPr fontId="3" type="noConversion"/>
  </si>
  <si>
    <t>1인당 4천원</t>
    <phoneticPr fontId="3" type="noConversion"/>
  </si>
  <si>
    <t>40인승 이상</t>
    <phoneticPr fontId="3" type="noConversion"/>
  </si>
  <si>
    <t>선진지견학 (국외 4박5일)</t>
    <phoneticPr fontId="3" type="noConversion"/>
  </si>
  <si>
    <t>선진지견학 (국외 6박8일)</t>
    <phoneticPr fontId="3" type="noConversion"/>
  </si>
  <si>
    <t>1인당 10만원</t>
    <phoneticPr fontId="3" type="noConversion"/>
  </si>
  <si>
    <t>※항공료  및 숙박비 실비 정산</t>
    <phoneticPr fontId="3" type="noConversion"/>
  </si>
  <si>
    <t>* 공무원여비규정 식비/일 67$  → 한끼 67$/3=22.3$≒25,000원</t>
    <phoneticPr fontId="3" type="noConversion"/>
  </si>
  <si>
    <t>조식(4회), 중식(5회), 석식(4회) : 
1인당 2만5천원</t>
    <phoneticPr fontId="3" type="noConversion"/>
  </si>
  <si>
    <t>1인당 7천원</t>
    <phoneticPr fontId="3" type="noConversion"/>
  </si>
  <si>
    <t>기관방문비</t>
    <phoneticPr fontId="3" type="noConversion"/>
  </si>
  <si>
    <t>현지교통비</t>
    <phoneticPr fontId="3" type="noConversion"/>
  </si>
  <si>
    <t>현지안내비</t>
    <phoneticPr fontId="3" type="noConversion"/>
  </si>
  <si>
    <t>문화체험비</t>
    <phoneticPr fontId="3" type="noConversion"/>
  </si>
  <si>
    <t>사무용품비</t>
    <phoneticPr fontId="3" type="noConversion"/>
  </si>
  <si>
    <t>1개소당 25만원</t>
    <phoneticPr fontId="3" type="noConversion"/>
  </si>
  <si>
    <t>60만원/일</t>
    <phoneticPr fontId="3" type="noConversion"/>
  </si>
  <si>
    <t>조식4, 중식5, 석식4</t>
    <phoneticPr fontId="3" type="noConversion"/>
  </si>
  <si>
    <t>20.5만원/일</t>
    <phoneticPr fontId="3" type="noConversion"/>
  </si>
  <si>
    <t>복사(30장)</t>
    <phoneticPr fontId="3" type="noConversion"/>
  </si>
  <si>
    <t>20인승 이상(도내 이동)</t>
  </si>
  <si>
    <t>교통비</t>
    <phoneticPr fontId="3" type="noConversion"/>
  </si>
  <si>
    <t>1인당 200만원</t>
    <phoneticPr fontId="3" type="noConversion"/>
  </si>
  <si>
    <t>조식7, 중식8, 석식7</t>
    <phoneticPr fontId="3" type="noConversion"/>
  </si>
  <si>
    <t>조식(7회), 중식(8회), 석식(7회) : 
1인당 2만5천원</t>
    <phoneticPr fontId="3" type="noConversion"/>
  </si>
  <si>
    <t>복사(40장)+제본</t>
    <phoneticPr fontId="3" type="noConversion"/>
  </si>
  <si>
    <t>길이 5.0m</t>
  </si>
  <si>
    <t>길이 5.0m</t>
    <phoneticPr fontId="3" type="noConversion"/>
  </si>
  <si>
    <t>번호</t>
    <phoneticPr fontId="66" type="noConversion"/>
  </si>
  <si>
    <t>출발지 및 도착지</t>
    <phoneticPr fontId="66" type="noConversion"/>
  </si>
  <si>
    <t>자가용</t>
    <phoneticPr fontId="66" type="noConversion"/>
  </si>
  <si>
    <t>KTX특실</t>
    <phoneticPr fontId="66" type="noConversion"/>
  </si>
  <si>
    <t>편도
계</t>
    <phoneticPr fontId="66" type="noConversion"/>
  </si>
  <si>
    <t>왕복
계</t>
    <phoneticPr fontId="66" type="noConversion"/>
  </si>
  <si>
    <t>출발지</t>
    <phoneticPr fontId="66" type="noConversion"/>
  </si>
  <si>
    <t>도착지</t>
    <phoneticPr fontId="66" type="noConversion"/>
  </si>
  <si>
    <t>편도거리</t>
    <phoneticPr fontId="66" type="noConversion"/>
  </si>
  <si>
    <t>유가</t>
    <phoneticPr fontId="66" type="noConversion"/>
  </si>
  <si>
    <t>연비</t>
    <phoneticPr fontId="66" type="noConversion"/>
  </si>
  <si>
    <t>유류대</t>
    <phoneticPr fontId="66" type="noConversion"/>
  </si>
  <si>
    <t>편도
통행료</t>
    <phoneticPr fontId="66" type="noConversion"/>
  </si>
  <si>
    <t>편도운임</t>
    <phoneticPr fontId="66" type="noConversion"/>
  </si>
  <si>
    <t>경기도(서울역)</t>
    <phoneticPr fontId="66" type="noConversion"/>
  </si>
  <si>
    <t>강원도(횡성역)</t>
    <phoneticPr fontId="66" type="noConversion"/>
  </si>
  <si>
    <t>충청북도(청주역)</t>
    <phoneticPr fontId="66" type="noConversion"/>
  </si>
  <si>
    <t xml:space="preserve"> </t>
    <phoneticPr fontId="66" type="noConversion"/>
  </si>
  <si>
    <t>충청남도(대전역)</t>
    <phoneticPr fontId="66" type="noConversion"/>
  </si>
  <si>
    <t>전라북도(전주역)</t>
    <phoneticPr fontId="66" type="noConversion"/>
  </si>
  <si>
    <t>전라남도(광주송정역)</t>
    <phoneticPr fontId="66" type="noConversion"/>
  </si>
  <si>
    <t>경상북도(동대구역)</t>
    <phoneticPr fontId="66" type="noConversion"/>
  </si>
  <si>
    <t>경상남도(부산역)</t>
    <phoneticPr fontId="66" type="noConversion"/>
  </si>
  <si>
    <t>강원도(춘천역)</t>
    <phoneticPr fontId="66" type="noConversion"/>
  </si>
  <si>
    <t>전라남도(광주역)</t>
    <phoneticPr fontId="66" type="noConversion"/>
  </si>
  <si>
    <t>경상북도(대구역)</t>
    <phoneticPr fontId="66" type="noConversion"/>
  </si>
  <si>
    <t>충청남도(서대전역)</t>
    <phoneticPr fontId="66" type="noConversion"/>
  </si>
  <si>
    <t>※ 왕복계는 1,000원 미만 절사</t>
    <phoneticPr fontId="177" type="noConversion"/>
  </si>
  <si>
    <t>※ 편도거리는 네이버지도 제공하는 거리 적용</t>
    <phoneticPr fontId="177" type="noConversion"/>
  </si>
  <si>
    <t>※ 유가는 한국석유공사 유가정보서비스(www.opinet.co.kr)에 고시된 최근 유가 적용</t>
    <phoneticPr fontId="177" type="noConversion"/>
  </si>
  <si>
    <t>※ 연비는 "직원 여비업무 처리기준(2013.11.01)" 적용</t>
    <phoneticPr fontId="66" type="noConversion"/>
  </si>
  <si>
    <t>※ 편도통행료는 네이버지도에서 제시한 통행료 적용</t>
    <phoneticPr fontId="177" type="noConversion"/>
  </si>
  <si>
    <t>※ KTX특실 편도운임은 코레일 홈페이지에서 요금조회</t>
    <phoneticPr fontId="177" type="noConversion"/>
  </si>
  <si>
    <t>구  분</t>
    <phoneticPr fontId="177" type="noConversion"/>
  </si>
  <si>
    <t>비 고</t>
    <phoneticPr fontId="66" type="noConversion"/>
  </si>
  <si>
    <t>휘발유</t>
  </si>
  <si>
    <t>경   유</t>
  </si>
  <si>
    <t>평   균</t>
  </si>
  <si>
    <t>※(강사당 2시간, 3인) 시간 및 인원조절 가능, 교통비산출 sheet 참조</t>
    <phoneticPr fontId="3" type="noConversion"/>
  </si>
  <si>
    <t>※버스임차료 여건에 따라 조정 시행</t>
    <phoneticPr fontId="3" type="noConversion"/>
  </si>
  <si>
    <t>※행사규모에 따라 조정 시행</t>
    <phoneticPr fontId="3" type="noConversion"/>
  </si>
  <si>
    <t>재료비</t>
    <phoneticPr fontId="3" type="noConversion"/>
  </si>
  <si>
    <t>실비적용</t>
    <phoneticPr fontId="3" type="noConversion"/>
  </si>
  <si>
    <t>※교통비산출 sheet 참조</t>
    <phoneticPr fontId="3" type="noConversion"/>
  </si>
  <si>
    <t>※B급 강사 적용 가능</t>
    <phoneticPr fontId="3" type="noConversion"/>
  </si>
  <si>
    <t>※(강사당 2시간, 5인) 시간 및 인원조절 가능, 교통비산출 sheet 참조</t>
    <phoneticPr fontId="3" type="noConversion"/>
  </si>
  <si>
    <t>※(강사당 2시간, 6인) 시간 및 인원조절 가능, 교통비산출 sheet 참조</t>
    <phoneticPr fontId="3" type="noConversion"/>
  </si>
  <si>
    <t>※(강사당 2시간, 9인) 시간 및 인원조절 가능, 교통비산출 sheet 참조</t>
    <phoneticPr fontId="3" type="noConversion"/>
  </si>
  <si>
    <t>※(강사당 2시간, 2인) 시간 및 인원조절 가능, 교통비산출 sheet 참조</t>
    <phoneticPr fontId="3" type="noConversion"/>
  </si>
  <si>
    <t>※(강사당 2시간, 4인) 시간 및 인원조절 가능, 교통비산출 sheet 참조</t>
    <phoneticPr fontId="3" type="noConversion"/>
  </si>
  <si>
    <t>○ 농촌관련 류</t>
    <phoneticPr fontId="3" type="noConversion"/>
  </si>
  <si>
    <t>※ 지구별 적당한 수의 류 결정 후 비용 반영</t>
    <phoneticPr fontId="3" type="noConversion"/>
  </si>
  <si>
    <t>1인당 1.5만원</t>
    <phoneticPr fontId="3" type="noConversion"/>
  </si>
  <si>
    <t>증정용선물</t>
    <phoneticPr fontId="3" type="noConversion"/>
  </si>
  <si>
    <t>초청장제작</t>
    <phoneticPr fontId="3" type="noConversion"/>
  </si>
  <si>
    <t>제작, 배포</t>
    <phoneticPr fontId="3" type="noConversion"/>
  </si>
  <si>
    <t>1인 1일 기준</t>
    <phoneticPr fontId="3" type="noConversion"/>
  </si>
  <si>
    <t>홍보마케팅(도시민초청행사, 도농교류이벤트)</t>
    <phoneticPr fontId="3" type="noConversion"/>
  </si>
  <si>
    <t>영상 편집</t>
    <phoneticPr fontId="3" type="noConversion"/>
  </si>
  <si>
    <t>※1회당 2시간, 6회</t>
    <phoneticPr fontId="3" type="noConversion"/>
  </si>
  <si>
    <t>활동비</t>
    <phoneticPr fontId="3" type="noConversion"/>
  </si>
  <si>
    <t>영상 촬영, 편집, 온라인업로드</t>
    <phoneticPr fontId="3" type="noConversion"/>
  </si>
  <si>
    <t>현수막 제작</t>
  </si>
  <si>
    <t>홍보마케팅(주민 블로그·유튜브 기자단 육성)</t>
    <phoneticPr fontId="3" type="noConversion"/>
  </si>
  <si>
    <t>1인당 25만원</t>
    <phoneticPr fontId="3" type="noConversion"/>
  </si>
  <si>
    <t>④교통비는 교통비 산출시트의 편도 114km 기준</t>
    <phoneticPr fontId="3" type="noConversion"/>
  </si>
  <si>
    <t>중식2회, 석식1회</t>
    <phoneticPr fontId="3" type="noConversion"/>
  </si>
  <si>
    <t>4개류</t>
    <phoneticPr fontId="3" type="noConversion"/>
  </si>
  <si>
    <t>직접비</t>
    <phoneticPr fontId="3" type="noConversion"/>
  </si>
  <si>
    <t>※B급 강사 적용 가능, 레크레이션 강사 적용 가능</t>
    <phoneticPr fontId="3" type="noConversion"/>
  </si>
  <si>
    <t>다과비</t>
    <phoneticPr fontId="3" type="noConversion"/>
  </si>
  <si>
    <t>1인당 4천원</t>
    <phoneticPr fontId="3" type="noConversion"/>
  </si>
  <si>
    <t>※월 2회 기준(여건에 따라 조정 시행)</t>
    <phoneticPr fontId="3" type="noConversion"/>
  </si>
  <si>
    <t>1인당 54만원</t>
    <phoneticPr fontId="3" type="noConversion"/>
  </si>
  <si>
    <t>※ 그 외의 출발지-도착지의 해당하는 경우 (편도거리*유가/연비)+통행료를 적용</t>
    <phoneticPr fontId="3" type="noConversion"/>
  </si>
  <si>
    <t>홍보마케팅(인플루언서 콘텐츠 제작 및 운영)</t>
    <phoneticPr fontId="3" type="noConversion"/>
  </si>
  <si>
    <t>식비</t>
    <phoneticPr fontId="3" type="noConversion"/>
  </si>
  <si>
    <t>간식비</t>
    <phoneticPr fontId="3" type="noConversion"/>
  </si>
  <si>
    <t>콘텐츠 기획,제작</t>
    <phoneticPr fontId="3" type="noConversion"/>
  </si>
  <si>
    <t>콘텐츠 작가</t>
    <phoneticPr fontId="3" type="noConversion"/>
  </si>
  <si>
    <t>디자이너</t>
    <phoneticPr fontId="3" type="noConversion"/>
  </si>
  <si>
    <t>여비</t>
    <phoneticPr fontId="3" type="noConversion"/>
  </si>
  <si>
    <t>교통비</t>
    <phoneticPr fontId="3" type="noConversion"/>
  </si>
  <si>
    <t>영상 촬영,온라인업로드</t>
    <phoneticPr fontId="3" type="noConversion"/>
  </si>
  <si>
    <t>사진편집, 인포그래픽</t>
    <phoneticPr fontId="3" type="noConversion"/>
  </si>
  <si>
    <t>총괄 PM</t>
    <phoneticPr fontId="3" type="noConversion"/>
  </si>
  <si>
    <r>
      <t>연비(km/</t>
    </r>
    <r>
      <rPr>
        <sz val="14"/>
        <color indexed="8"/>
        <rFont val="맑은 고딕"/>
        <family val="3"/>
        <charset val="129"/>
      </rPr>
      <t>ℓ)</t>
    </r>
    <phoneticPr fontId="177" type="noConversion"/>
  </si>
  <si>
    <t>카드뉴스제작, 포스터노출</t>
    <phoneticPr fontId="3" type="noConversion"/>
  </si>
  <si>
    <t>사진전문가</t>
    <phoneticPr fontId="3" type="noConversion"/>
  </si>
  <si>
    <t xml:space="preserve"> 중식(1회) : 1인당 1만원</t>
    <phoneticPr fontId="3" type="noConversion"/>
  </si>
  <si>
    <t>※월 4회 기준(여건에 따라 조정 시행)</t>
    <phoneticPr fontId="3" type="noConversion"/>
  </si>
  <si>
    <t>중식(1회) : 1인당 1만원</t>
    <phoneticPr fontId="3" type="noConversion"/>
  </si>
  <si>
    <t>중식(1회) : 1인당 1만원
석식(1회) : 1인당 1만5천원</t>
    <phoneticPr fontId="3" type="noConversion"/>
  </si>
  <si>
    <t>조식(1회), 중식(2회) : 1인당 1만원
석식(2회) : 1인당 1만5천원</t>
    <phoneticPr fontId="3" type="noConversion"/>
  </si>
  <si>
    <t>조식(2회), 중식(3회) : 1인당 1만원
석식(3회) : 1인당 1만5천원</t>
    <phoneticPr fontId="3" type="noConversion"/>
  </si>
  <si>
    <r>
      <t xml:space="preserve">* 사업추진시, 국가종합전자조달시스템(G2B, 나라장터)에 학술연구용역(업종코드 1169)과 </t>
    </r>
    <r>
      <rPr>
        <u/>
        <sz val="13"/>
        <color theme="1"/>
        <rFont val="맑은 고딕"/>
        <family val="3"/>
        <charset val="129"/>
        <scheme val="minor"/>
      </rPr>
      <t>기획, 취재, 촬영, 디자인 등 기본인력을 보유</t>
    </r>
    <r>
      <rPr>
        <sz val="13"/>
        <color theme="1"/>
        <rFont val="맑은 고딕"/>
        <family val="3"/>
        <charset val="129"/>
        <scheme val="minor"/>
      </rPr>
      <t>하며                     소프트웨어 사업자 (디지털콘텐츠개발서비스사업,업종코드:1469) 소지한 자를 입찰참가자격으로 공고
* 공동계약 : 공동도급 허용여부 : 허용 / 공동도급 방식 : 공동˙분담이행 / 공동도급 업체수 : 4개 이하</t>
    </r>
    <phoneticPr fontId="3" type="noConversion"/>
  </si>
  <si>
    <t>2023년 농촌지역개발 전문가 교통비 세부산출내역</t>
    <phoneticPr fontId="66" type="noConversion"/>
  </si>
  <si>
    <t>2023.02.27 유가(원)</t>
    <phoneticPr fontId="177" type="noConversion"/>
  </si>
  <si>
    <t>2023년 학술연구용역인건비 기준단가 적용</t>
    <phoneticPr fontId="3" type="noConversion"/>
  </si>
  <si>
    <t>(인건비+경비+직접비)X6%범위내</t>
    <phoneticPr fontId="3" type="noConversion"/>
  </si>
  <si>
    <t>편도120km, 왕복 기준</t>
    <phoneticPr fontId="3" type="noConversion"/>
  </si>
  <si>
    <t>2023년 엔지니어링업체인건비 기준단가 적용</t>
    <phoneticPr fontId="3" type="noConversion"/>
  </si>
  <si>
    <t>3만원/일</t>
    <phoneticPr fontId="3" type="noConversion"/>
  </si>
  <si>
    <t>4만원/일</t>
    <phoneticPr fontId="3" type="noConversion"/>
  </si>
  <si>
    <t>일비(25,000원 × 2회)+식비(25,000원 × 2회)+교통비(50,000원 × 2회)</t>
    <phoneticPr fontId="3" type="noConversion"/>
  </si>
  <si>
    <t>일비(25,000원 × 3회)+식비(25,000원 × 3회)+교통비(50,000원 × 3회)</t>
    <phoneticPr fontId="3" type="noConversion"/>
  </si>
  <si>
    <t>일비(25,000원×4회)+식비(25,000원×4회)+교통비(50,000원×2회)+숙박비(70,000원×2회)</t>
    <phoneticPr fontId="3" type="noConversion"/>
  </si>
  <si>
    <t>1인당 7만원</t>
    <phoneticPr fontId="3" type="noConversion"/>
  </si>
  <si>
    <t>일비(25,000원×3회)+식비(25,000원×3회)+교통비(50,000원×2회)+숙박비(70,000원×1회)</t>
    <phoneticPr fontId="3" type="noConversion"/>
  </si>
  <si>
    <t>일비(25,000원×4회)+식비(25,000원×4회)+교통비(50,000원×2회)+숙박비(70,000원×2회)+항공료(250,000원×1회)</t>
    <phoneticPr fontId="3" type="noConversion"/>
  </si>
  <si>
    <t>일비(25,000원 × 1회)+식비(25,000원 × 1회)+교통비(50,000원 × 1회)</t>
    <phoneticPr fontId="3" type="noConversion"/>
  </si>
  <si>
    <t>일비(25,000원×6회)+식비(25,000원×6회)+교통비(50,000원×2회)+숙박비(100,000원×4회)+항공료(540,000원×1회)</t>
    <phoneticPr fontId="3" type="noConversion"/>
  </si>
  <si>
    <t>일비(25,000원×9회)+식비(25,000원×9회)+교통비(50,000원×2회)+숙박비(100,000원×6회)+항공료(2,030,000×1회)</t>
    <phoneticPr fontId="3" type="noConversion"/>
  </si>
  <si>
    <t>일비(25,000원 × 4회)+식비(25,000원 × 4회)+교통비(50,000원 × 4회)</t>
    <phoneticPr fontId="3" type="noConversion"/>
  </si>
  <si>
    <t>일비(25,000원 × 18회)+식비(25,000원 × 18회)+교통비(50,000원 × 18회)</t>
    <phoneticPr fontId="3" type="noConversion"/>
  </si>
  <si>
    <t>이윤</t>
    <phoneticPr fontId="3" type="noConversion"/>
  </si>
  <si>
    <t>무대장치</t>
    <phoneticPr fontId="3" type="noConversion"/>
  </si>
  <si>
    <t>음향기기</t>
    <phoneticPr fontId="3" type="noConversion"/>
  </si>
  <si>
    <t>커팅식</t>
    <phoneticPr fontId="3" type="noConversion"/>
  </si>
  <si>
    <t>천막외</t>
    <phoneticPr fontId="3" type="noConversion"/>
  </si>
  <si>
    <t>사무용품</t>
    <phoneticPr fontId="3" type="noConversion"/>
  </si>
  <si>
    <t>1식</t>
    <phoneticPr fontId="3" type="noConversion"/>
  </si>
  <si>
    <t>사회자 1인</t>
    <phoneticPr fontId="3" type="noConversion"/>
  </si>
  <si>
    <t>만국기, 방명록</t>
    <phoneticPr fontId="3" type="noConversion"/>
  </si>
  <si>
    <t>시장가 적용</t>
    <phoneticPr fontId="3" type="noConversion"/>
  </si>
  <si>
    <t>ㅐ</t>
    <phoneticPr fontId="3" type="noConversion"/>
  </si>
  <si>
    <t>기획보고회</t>
    <phoneticPr fontId="3" type="noConversion"/>
  </si>
  <si>
    <t>제작보고회</t>
    <phoneticPr fontId="3" type="noConversion"/>
  </si>
  <si>
    <t xml:space="preserve">   1,500원 * 10부</t>
    <phoneticPr fontId="3" type="noConversion"/>
  </si>
  <si>
    <t>기획,제작보고회</t>
    <phoneticPr fontId="3" type="noConversion"/>
  </si>
  <si>
    <t>구 분</t>
  </si>
  <si>
    <t>총사업비</t>
  </si>
  <si>
    <t>사업량</t>
    <phoneticPr fontId="3" type="noConversion"/>
  </si>
  <si>
    <t>단가</t>
    <phoneticPr fontId="3" type="noConversion"/>
  </si>
  <si>
    <t>세부사업</t>
    <phoneticPr fontId="3" type="noConversion"/>
  </si>
  <si>
    <t>총괄</t>
    <phoneticPr fontId="3" type="noConversion"/>
  </si>
  <si>
    <t>휴먼케어(장춘드론기능인양성 - 위탁교육 11인 기준)</t>
    <phoneticPr fontId="3" type="noConversion"/>
  </si>
  <si>
    <t>2024년 학술연구용역인건비 기준단가 적용</t>
    <phoneticPr fontId="3" type="noConversion"/>
  </si>
  <si>
    <t>위탁교육비</t>
    <phoneticPr fontId="3" type="noConversion"/>
  </si>
  <si>
    <t>(교육이수비용 실비)</t>
    <phoneticPr fontId="3" type="noConversion"/>
  </si>
  <si>
    <t>(인건비+경비)X6%범위내</t>
    <phoneticPr fontId="3" type="noConversion"/>
  </si>
  <si>
    <t>휴먼케어(사업성과물동영상제작- 1회)</t>
    <phoneticPr fontId="3" type="noConversion"/>
  </si>
  <si>
    <t>휴먼케어(장춘화합의 날)</t>
    <phoneticPr fontId="3" type="noConversion"/>
  </si>
  <si>
    <t>마을가꾸기 문패달기활동(총1식_53호 기준)</t>
    <phoneticPr fontId="3" type="noConversion"/>
  </si>
  <si>
    <t>강의료</t>
    <phoneticPr fontId="3" type="noConversion"/>
  </si>
  <si>
    <t>1,500* 20부</t>
    <phoneticPr fontId="3" type="noConversion"/>
  </si>
  <si>
    <t>1,500* 50부</t>
    <phoneticPr fontId="3" type="noConversion"/>
  </si>
  <si>
    <t>전문가초청교육(총2회 20명)</t>
    <phoneticPr fontId="3" type="noConversion"/>
  </si>
  <si>
    <t>중식 10,000원</t>
    <phoneticPr fontId="3" type="noConversion"/>
  </si>
  <si>
    <t>,</t>
    <phoneticPr fontId="3" type="noConversion"/>
  </si>
  <si>
    <t>석식 15,000원</t>
    <phoneticPr fontId="3" type="noConversion"/>
  </si>
  <si>
    <t>※ 산출내역의 합계는 1,000원 미만 절사 금액 적용</t>
    <phoneticPr fontId="177" type="noConversion"/>
  </si>
  <si>
    <t>※ KTX 운임비용은 코레일 승차권요금 적용</t>
    <phoneticPr fontId="177" type="noConversion"/>
  </si>
  <si>
    <t>※ (편도계) 출발지-도착지의 해당하는 경우 (편도거리*유가/연비)+통행료를 적용</t>
    <phoneticPr fontId="3" type="noConversion"/>
  </si>
  <si>
    <t>※ (거리) 네이버지도 제시하는 이동거리 적용</t>
    <phoneticPr fontId="177" type="noConversion"/>
  </si>
  <si>
    <t>※ (유가) 한국석유공사 유가정보서비스(www.opinet.co.kr)에 고시된 최근 유가 적용</t>
    <phoneticPr fontId="177" type="noConversion"/>
  </si>
  <si>
    <t>※ (통행료) 네이버지도에서 제시한 소형차기준(할인/할증요금 미반영) 적용</t>
    <phoneticPr fontId="177" type="noConversion"/>
  </si>
  <si>
    <t>일비(25,000원 × 5회)+식비(25,000원 × 5회)+교통비(40,000원 × 5회)</t>
    <phoneticPr fontId="3" type="noConversion"/>
  </si>
  <si>
    <t>일비(25,000원 × 2회)+식비(25,000원 × 2회)+교통비(40,000원 × 2회)</t>
    <phoneticPr fontId="3" type="noConversion"/>
  </si>
  <si>
    <t>일비(25,000원 × 1회)+식비(25,000원 × 1회)+교통비(40,000원 × 1회)</t>
    <phoneticPr fontId="3" type="noConversion"/>
  </si>
  <si>
    <t>마을발전워크숍(총1회, 20인기준)</t>
    <phoneticPr fontId="3" type="noConversion"/>
  </si>
  <si>
    <t>실습재료비</t>
    <phoneticPr fontId="3" type="noConversion"/>
  </si>
  <si>
    <t>주민
역량
강화</t>
    <phoneticPr fontId="3" type="noConversion"/>
  </si>
  <si>
    <t>(단위:원)</t>
    <phoneticPr fontId="3" type="noConversion"/>
  </si>
  <si>
    <t>2026년</t>
    <phoneticPr fontId="3" type="noConversion"/>
  </si>
  <si>
    <t>일비(25,000원 × 2회)+식비(25,000원 × 2회)+교통비(45,000원 × 2회)</t>
    <phoneticPr fontId="3" type="noConversion"/>
  </si>
  <si>
    <t>[2026년 농촌지역개발 전문가 교통비 세부산출내역]</t>
    <phoneticPr fontId="66" type="noConversion"/>
  </si>
  <si>
    <t>구분</t>
  </si>
  <si>
    <t xml:space="preserve">경기 </t>
  </si>
  <si>
    <t xml:space="preserve">강원 </t>
  </si>
  <si>
    <t xml:space="preserve">충북 </t>
  </si>
  <si>
    <t>충남</t>
  </si>
  <si>
    <t xml:space="preserve">전북 </t>
  </si>
  <si>
    <t xml:space="preserve">전남 </t>
  </si>
  <si>
    <t xml:space="preserve">경북 </t>
  </si>
  <si>
    <t xml:space="preserve">경남 </t>
  </si>
  <si>
    <t>제주</t>
  </si>
  <si>
    <r>
      <t>(</t>
    </r>
    <r>
      <rPr>
        <b/>
        <sz val="12"/>
        <color rgb="FF000000"/>
        <rFont val="휴먼명조"/>
        <charset val="129"/>
      </rPr>
      <t>세종</t>
    </r>
    <r>
      <rPr>
        <b/>
        <sz val="12"/>
        <color rgb="FF000000"/>
        <rFont val="HCI Poppy"/>
        <family val="2"/>
      </rPr>
      <t xml:space="preserve">) </t>
    </r>
  </si>
  <si>
    <t>실</t>
  </si>
  <si>
    <t>비</t>
  </si>
  <si>
    <t>지</t>
  </si>
  <si>
    <t>급</t>
  </si>
  <si>
    <t>실 비 지 급</t>
  </si>
  <si>
    <t>※ (연비) "26년 공무원보수 등의 업무지침, 12.25km/L" 적용</t>
    <phoneticPr fontId="66" type="noConversion"/>
  </si>
  <si>
    <t>2026.01. 유가(원)</t>
    <phoneticPr fontId="177" type="noConversion"/>
  </si>
  <si>
    <t>추진위원장, 사무장</t>
    <phoneticPr fontId="3" type="noConversion"/>
  </si>
  <si>
    <t>중식(1회) : 1인당 1만원
석식(1회) : 1인당 2만4천원</t>
    <phoneticPr fontId="3" type="noConversion"/>
  </si>
  <si>
    <t>중식1, 석식1</t>
    <phoneticPr fontId="3" type="noConversion"/>
  </si>
  <si>
    <t>※보험료 실비 정산(연령, 보장내용에 따라 다양)</t>
    <phoneticPr fontId="3" type="noConversion"/>
  </si>
  <si>
    <t>우수지구 선진지견학 (국내 당일_주민40인)</t>
    <phoneticPr fontId="3" type="noConversion"/>
  </si>
  <si>
    <t>1회 기준(주민 40인 기준)</t>
    <phoneticPr fontId="3" type="noConversion"/>
  </si>
  <si>
    <t>1회 합계</t>
    <phoneticPr fontId="3" type="noConversion"/>
  </si>
  <si>
    <t>총사업비</t>
    <phoneticPr fontId="3" type="noConversion"/>
  </si>
  <si>
    <t>총 2회</t>
    <phoneticPr fontId="3" type="noConversion"/>
  </si>
  <si>
    <t>운산리 마을발전 공감교육</t>
    <phoneticPr fontId="3" type="noConversion"/>
  </si>
  <si>
    <t>우수지구 선진지견학(국내 당일)</t>
    <phoneticPr fontId="3" type="noConversion"/>
  </si>
  <si>
    <t>2027년</t>
    <phoneticPr fontId="3" type="noConversion"/>
  </si>
  <si>
    <t>운산리 마을발전 공감교육(2시간 1회_주민40인)</t>
    <phoneticPr fontId="3" type="noConversion"/>
  </si>
  <si>
    <t>※실습형교육은 재료비 실비 반영</t>
    <phoneticPr fontId="3" type="noConversion"/>
  </si>
  <si>
    <t>한국농어촌공사
의성군위지사</t>
    <phoneticPr fontId="3" type="noConversion"/>
  </si>
  <si>
    <r>
      <rPr>
        <b/>
        <sz val="22"/>
        <color rgb="FF000000"/>
        <rFont val="맑은 고딕"/>
        <family val="3"/>
        <charset val="129"/>
        <scheme val="minor"/>
      </rPr>
      <t>운산리 취약지역생활여건개조사업 지역역량강화 용역</t>
    </r>
    <r>
      <rPr>
        <b/>
        <sz val="28"/>
        <color rgb="FF000000"/>
        <rFont val="맑은 고딕"/>
        <family val="3"/>
        <charset val="129"/>
        <scheme val="minor"/>
      </rPr>
      <t xml:space="preserve">
설 계 내 역 서</t>
    </r>
    <phoneticPr fontId="3" type="noConversion"/>
  </si>
  <si>
    <r>
      <t xml:space="preserve">운산리 취약지역 생활여건개조사업 주민역량강화 용역 
</t>
    </r>
    <r>
      <rPr>
        <b/>
        <sz val="25"/>
        <rFont val="HY헤드라인M"/>
        <family val="1"/>
        <charset val="129"/>
      </rPr>
      <t>총  괄  표</t>
    </r>
    <phoneticPr fontId="3" type="noConversion"/>
  </si>
  <si>
    <r>
      <t>연비(km/</t>
    </r>
    <r>
      <rPr>
        <sz val="11"/>
        <color indexed="8"/>
        <rFont val="맑은 고딕"/>
        <family val="3"/>
        <charset val="129"/>
      </rPr>
      <t>ℓ)</t>
    </r>
    <phoneticPr fontId="177" type="noConversion"/>
  </si>
  <si>
    <t>주민역량강화 합계</t>
    <phoneticPr fontId="3" type="noConversion"/>
  </si>
  <si>
    <t>운산리 어울림교실</t>
    <phoneticPr fontId="3" type="noConversion"/>
  </si>
  <si>
    <t>총 사업비</t>
    <phoneticPr fontId="3" type="noConversion"/>
  </si>
  <si>
    <t>운산리 어울림교실(1일 2시간, 연속 5회기준_주민30인)</t>
    <phoneticPr fontId="3" type="noConversion"/>
  </si>
  <si>
    <t>1회, 주민40인 기준</t>
    <phoneticPr fontId="3" type="noConversion"/>
  </si>
  <si>
    <t>2회</t>
    <phoneticPr fontId="3" type="noConversion"/>
  </si>
  <si>
    <t>1회, 30인기준</t>
    <phoneticPr fontId="3" type="noConversion"/>
  </si>
  <si>
    <t>10회</t>
    <phoneticPr fontId="3" type="noConversion"/>
  </si>
  <si>
    <t>일비(25,000원 × 1회)+식비(25,000원 × 1회)+교통비(45,000원 × 1회)</t>
    <phoneticPr fontId="3" type="noConversion"/>
  </si>
  <si>
    <t>사무용품비</t>
    <phoneticPr fontId="3" type="noConversion"/>
  </si>
  <si>
    <t>1인당 사무용품</t>
    <phoneticPr fontId="3" type="noConversion"/>
  </si>
  <si>
    <t>2026. 09.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</si>
</sst>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3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##,###,###&quot;원&quot;"/>
    <numFmt numFmtId="177" formatCode="###0.00&quot;월&quot;"/>
    <numFmt numFmtId="178" formatCode="###&quot;인&quot;"/>
    <numFmt numFmtId="179" formatCode="###&quot;시간&quot;"/>
    <numFmt numFmtId="180" formatCode="###&quot;회&quot;"/>
    <numFmt numFmtId="181" formatCode="###&quot;월&quot;"/>
    <numFmt numFmtId="182" formatCode="#,##0_ "/>
    <numFmt numFmtId="183" formatCode="_ * #,##0_ ;_ * \-#,##0_ ;_ * &quot;-&quot;_ ;_ @_ "/>
    <numFmt numFmtId="184" formatCode="#,##0.0;[Red]#,##0.0;&quot; &quot;"/>
    <numFmt numFmtId="185" formatCode="0.0000%"/>
    <numFmt numFmtId="186" formatCode="#,##0.0000"/>
    <numFmt numFmtId="187" formatCode="#,##0.000\ &quot;10공/㎥ &quot;"/>
    <numFmt numFmtId="188" formatCode="#,##0.00;[Red]#,##0.00;&quot; &quot;"/>
    <numFmt numFmtId="189" formatCode="#,##0.00\ &quot;개 &quot;"/>
    <numFmt numFmtId="190" formatCode="#,###\ &quot;개&quot;"/>
    <numFmt numFmtId="191" formatCode="#,##0.0\ &quot;개소 &quot;"/>
    <numFmt numFmtId="192" formatCode="#.00"/>
    <numFmt numFmtId="193" formatCode="@&quot; LINE&quot;"/>
    <numFmt numFmtId="194" formatCode="#,###.00\ &quot;매 &quot;"/>
    <numFmt numFmtId="195" formatCode="0.0"/>
    <numFmt numFmtId="196" formatCode="0_ "/>
    <numFmt numFmtId="197" formatCode="#,##0.000"/>
    <numFmt numFmtId="198" formatCode="0.000"/>
    <numFmt numFmtId="199" formatCode="_ * #,##0.0_ ;_ * \-#,##0.0_ ;_ * &quot;-&quot;??_ ;_ @_ "/>
    <numFmt numFmtId="200" formatCode="_-* #,##0;\-* #,##0;_-* &quot;-&quot;;_-@"/>
    <numFmt numFmtId="201" formatCode="#,##0;[Red]&quot;-&quot;#,##0"/>
    <numFmt numFmtId="202" formatCode="&quot;  &quot;@"/>
    <numFmt numFmtId="203" formatCode="&quot;     &quot;@"/>
    <numFmt numFmtId="204" formatCode="0.00\ &quot;)&quot;"/>
    <numFmt numFmtId="205" formatCode="0.00\ &quot;)]&quot;"/>
    <numFmt numFmtId="206" formatCode="#,##0;&quot;-&quot;#,##0"/>
    <numFmt numFmtId="207" formatCode="#,##0.00&quot; $&quot;;[Red]&quot;₩&quot;\!\-#,##0.00&quot; $&quot;"/>
    <numFmt numFmtId="208" formatCode="#,##0."/>
    <numFmt numFmtId="209" formatCode="0.000\ &quot;²&quot;"/>
    <numFmt numFmtId="210" formatCode="&quot;(&quot;\ 0.00"/>
    <numFmt numFmtId="211" formatCode="&quot;[(&quot;\ 0.00"/>
    <numFmt numFmtId="212" formatCode="#,##0.0"/>
    <numFmt numFmtId="213" formatCode="#,##0&quot; &quot;;[Red]&quot;△&quot;#,##0&quot; &quot;"/>
    <numFmt numFmtId="214" formatCode="* #,##0&quot; &quot;;[Red]* &quot;△&quot;#,##0&quot; &quot;;* @"/>
    <numFmt numFmtId="215" formatCode="#,##0.####;[Red]&quot;△&quot;#,##0.####"/>
    <numFmt numFmtId="216" formatCode="#,##0.00##;[Red]&quot;△&quot;#,##0.00##"/>
    <numFmt numFmtId="217" formatCode="%#.00"/>
    <numFmt numFmtId="218" formatCode="\$#.00"/>
    <numFmt numFmtId="219" formatCode="\$#."/>
    <numFmt numFmtId="220" formatCode="#,##0.00\ &quot;a &quot;"/>
    <numFmt numFmtId="221" formatCode="&quot;₩&quot;#,##0;[Red]&quot;₩&quot;\-#,##0"/>
    <numFmt numFmtId="222" formatCode="#,##0;\-#,##0;&quot;-&quot;"/>
    <numFmt numFmtId="223" formatCode="0.00_)"/>
    <numFmt numFmtId="224" formatCode="_ * #,##0.00_ ;_ * \-#,##0.00_ ;_ * &quot;-&quot;??_ ;_ @_ "/>
    <numFmt numFmtId="225" formatCode="_(* #,##0_);_(* \(#,##0\);_(* &quot;-&quot;_);_(@_)"/>
    <numFmt numFmtId="226" formatCode="_(&quot;$&quot;* #,##0.00_);_(&quot;$&quot;* \(#,##0.00\);_(&quot;$&quot;* &quot;-&quot;??_);_(@_)"/>
    <numFmt numFmtId="227" formatCode="_ * #,##0.00_ ;_ * &quot;₩&quot;\-#,##0.00_ ;_ * &quot;-&quot;??_ ;_ @_ "/>
    <numFmt numFmtId="228" formatCode="&quot;L&quot;#,##0.00_);\(&quot;L&quot;#,##0.00\)"/>
    <numFmt numFmtId="229" formatCode="_(&quot;L&quot;* #,##0_);_(&quot;L&quot;* \(#,##0\);_(&quot;L&quot;* &quot;-&quot;_);_(@_)"/>
    <numFmt numFmtId="230" formatCode="#,##0.000\ &quot;EA &quot;"/>
    <numFmt numFmtId="231" formatCode="_-[$€-2]* #,##0.00_-;\-[$€-2]* #,##0.00_-;_-[$€-2]* &quot;-&quot;??_-"/>
    <numFmt numFmtId="232" formatCode="#,##0.000\ &quot;㎏ &quot;"/>
    <numFmt numFmtId="233" formatCode="#,##0.00\ &quot;ℓ &quot;"/>
    <numFmt numFmtId="234" formatCode="#,##0.000\ &quot;m  &quot;"/>
    <numFmt numFmtId="235" formatCode="#,##0.000\ &quot;㎡ &quot;"/>
    <numFmt numFmtId="236" formatCode="#,##0.000\ &quot;㎥ &quot;"/>
    <numFmt numFmtId="237" formatCode="_-&quot;$&quot;\ * #,##0.00_-;_-&quot;$&quot;\ * #,##0.00\-;_-&quot;$&quot;\ * &quot;-&quot;??_-;_-@_-"/>
    <numFmt numFmtId="238" formatCode="_(* #,##0.00_);_(* \(#,##0.00\);_(* &quot;-&quot;??_);_(@_)"/>
    <numFmt numFmtId="239" formatCode="0.00_);[Red]\(0.00\)"/>
    <numFmt numFmtId="240" formatCode="#,##0.000\ &quot;ton &quot;"/>
    <numFmt numFmtId="241" formatCode="0_);[Red]\(0\)"/>
    <numFmt numFmtId="242" formatCode="#,##0_);[Red]\(#,##0\)"/>
    <numFmt numFmtId="243" formatCode="&quot;₩&quot;#,##0.00;&quot;₩&quot;\-#,##0.00"/>
    <numFmt numFmtId="244" formatCode="_ &quot;₩&quot;* #,##0_ ;_ &quot;₩&quot;* \-#,##0_ ;_ &quot;₩&quot;* &quot;-&quot;_ ;_ @_ "/>
    <numFmt numFmtId="245" formatCode="_ &quot;₩&quot;* #,##0.00_ ;_ &quot;₩&quot;* \-#,##0.00_ ;_ &quot;₩&quot;* &quot;-&quot;??_ ;_ @_ "/>
    <numFmt numFmtId="246" formatCode="&quot;$&quot;#,##0.00_);[Red]\(&quot;$&quot;#,##0.00\)"/>
    <numFmt numFmtId="247" formatCode="&quot;$&quot;#,##0.00;;"/>
    <numFmt numFmtId="248" formatCode="&quot;$&quot;#,##0.00"/>
    <numFmt numFmtId="249" formatCode="#,##0.000_ ;[Red]\-#,##0.000\ "/>
    <numFmt numFmtId="250" formatCode="0.0%;[Red]\-0.0%"/>
    <numFmt numFmtId="251" formatCode="0.00%;[Red]\-0.00%"/>
    <numFmt numFmtId="252" formatCode="#,##0_ ;[Red]\-#,##0\ "/>
    <numFmt numFmtId="253" formatCode="#,##0.0000_ "/>
    <numFmt numFmtId="254" formatCode="&quot;?#,##0;\-&quot;&quot;?&quot;#,##0"/>
    <numFmt numFmtId="255" formatCode="_-* #,##0.0000_-;&quot;₩&quot;\!\-* #,##0.0000_-;_-* &quot;-&quot;_-;_-@_-"/>
    <numFmt numFmtId="256" formatCode="yy&quot;년&quot;&quot;₩&quot;&quot;₩&quot;&quot;₩&quot;&quot;₩&quot;&quot;₩&quot;&quot;₩&quot;\ mm&quot;월&quot;&quot;₩&quot;&quot;₩&quot;&quot;₩&quot;&quot;₩&quot;&quot;₩&quot;&quot;₩&quot;\ dd&quot;일&quot;"/>
    <numFmt numFmtId="257" formatCode="#,##0.00;[Red]&quot;-&quot;#,##0.00"/>
    <numFmt numFmtId="258" formatCode="&quot;kr&quot;\ #,##0;&quot;kr&quot;\ \-#,##0"/>
    <numFmt numFmtId="259" formatCode="&quot;₩&quot;#,##0.00;\!\-&quot;₩&quot;#,##0.00"/>
    <numFmt numFmtId="260" formatCode="0.00_ "/>
    <numFmt numFmtId="261" formatCode="&quot;*&quot;#,##0\ &quot;일 (월)&quot;\ \ "/>
    <numFmt numFmtId="262" formatCode="&quot;?#,##0.00;\-&quot;&quot;?&quot;#,##0.00"/>
    <numFmt numFmtId="263" formatCode="#,##0.0_ ;[Red]\-#,##0.0\ "/>
    <numFmt numFmtId="264" formatCode="#,##0.0_ "/>
    <numFmt numFmtId="265" formatCode="#,##0.#####\ ;[Red]\-#,##0.#####\ "/>
    <numFmt numFmtId="266" formatCode="#,##0\ ;[Red]\-#,##0\ "/>
    <numFmt numFmtId="267" formatCode="_-* #,##0.000_-;\-* #,##0.000_-;_-* &quot;-&quot;_-;_-@_-"/>
    <numFmt numFmtId="268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6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70" formatCode="&quot;₩&quot;\!\$#,##0_);[Red]&quot;₩&quot;\!\(&quot;₩&quot;\!\$#,##0&quot;₩&quot;\!\)"/>
    <numFmt numFmtId="271" formatCode=";;;"/>
    <numFmt numFmtId="272" formatCode="_-* #,##0.000_-;\-* #,##0.000_-;_-* &quot;-&quot;??_-;_-@_-"/>
    <numFmt numFmtId="273" formatCode="_(&quot;RM&quot;* #,##0_);_(&quot;RM&quot;* \(#,##0\);_(&quot;RM&quot;* &quot;-&quot;_);_(@_)"/>
    <numFmt numFmtId="274" formatCode="_ * #,##0.00_ ;_ * \-#,##0.00_ ;_ * &quot;-&quot;_ ;_ @_ "/>
    <numFmt numFmtId="275" formatCode="yy/m/d"/>
    <numFmt numFmtId="276" formatCode="#."/>
    <numFmt numFmtId="277" formatCode="#,##0&quot; $&quot;;\-#,##0&quot; $&quot;"/>
    <numFmt numFmtId="278" formatCode="#,##0.0000;[Red]\(#,##0.0000\)"/>
    <numFmt numFmtId="279" formatCode="#,##0.00_ "/>
    <numFmt numFmtId="280" formatCode="0.0_);[Red]&quot;₩&quot;\!\(0.0&quot;₩&quot;\!\)"/>
    <numFmt numFmtId="281" formatCode="0.000_ "/>
    <numFmt numFmtId="282" formatCode="&quot;$&quot;#,##0.00;[Red]&quot;$&quot;\-#,##0.00"/>
    <numFmt numFmtId="283" formatCode="0.0_ "/>
    <numFmt numFmtId="284" formatCode="&quot;L.&quot;\ #,##0;&quot;L.&quot;\ \-#,##0"/>
    <numFmt numFmtId="285" formatCode="#,##0.000000000;[Red]\-#,##0.000000000"/>
    <numFmt numFmtId="286" formatCode="d\.mmm\.yy"/>
    <numFmt numFmtId="287" formatCode="_-* #,##0.0_-;\-* #,##0.0_-;_-* &quot;-&quot;??_-;_-@_-"/>
    <numFmt numFmtId="288" formatCode="0\ &quot;x&quot;"/>
    <numFmt numFmtId="289" formatCode="&quot;$&quot;#,##0_);[Red]\(&quot;$&quot;#,##0\)"/>
    <numFmt numFmtId="290" formatCode="_ &quot;₩&quot;* #,##0.00_ ;_ &quot;₩&quot;* &quot;₩&quot;&quot;₩&quot;&quot;₩&quot;&quot;₩&quot;\-#,##0.00_ ;_ &quot;₩&quot;* &quot;-&quot;??_ ;_ @_ "/>
    <numFmt numFmtId="291" formatCode="yyyy&quot;年&quot;&quot;₩&quot;&quot;₩&quot;\ mm&quot;月&quot;&quot;₩&quot;&quot;₩&quot;\ dd&quot;日&quot;"/>
    <numFmt numFmtId="292" formatCode="&quot;(&quot;0&quot;호,&quot;"/>
    <numFmt numFmtId="293" formatCode="mmm\.yy"/>
    <numFmt numFmtId="294" formatCode="#,#00\ "/>
    <numFmt numFmtId="295" formatCode="m\o\n\th\ d\,\ yyyy"/>
    <numFmt numFmtId="296" formatCode="_(&quot;$&quot;* #,##0_);_(&quot;$&quot;* \(#,##0\);_(&quot;$&quot;* &quot;-&quot;??_);_(@_)"/>
    <numFmt numFmtId="297" formatCode="0.00\ "/>
    <numFmt numFmtId="298" formatCode="General_)"/>
    <numFmt numFmtId="299" formatCode="0.0000000000"/>
    <numFmt numFmtId="300" formatCode="_ * #,##0.0000000_ ;_ * \-#,##0.0000000_ ;_ * &quot;-&quot;_ ;_ @_ "/>
    <numFmt numFmtId="301" formatCode="mmmm\-yy"/>
    <numFmt numFmtId="302" formatCode="&quot;₩&quot;#,##0;&quot;₩&quot;&quot;₩&quot;\-#,##0"/>
    <numFmt numFmtId="303" formatCode="0.0_)"/>
    <numFmt numFmtId="304" formatCode="###&quot;00%&quot;"/>
    <numFmt numFmtId="305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!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306" formatCode="_-* #,##0.0_-;\-* #,##0.0_-;_-* &quot;-&quot;_-;_-@_-"/>
    <numFmt numFmtId="307" formatCode="_-* #,##0.00\ _F_-;\-* #,##0.00\ _F_-;_-* &quot;-&quot;??\ _F_-;_-@_-"/>
    <numFmt numFmtId="308" formatCode="_ &quot;₩&quot;* #,##0_ ;_ &quot;₩&quot;* &quot;₩&quot;&quot;₩&quot;&quot;₩&quot;&quot;₩&quot;\-#,##0_ ;_ &quot;₩&quot;* &quot;-&quot;_ ;_ @_ "/>
    <numFmt numFmtId="309" formatCode="_-* #,##0_-;&quot;₩&quot;&quot;₩&quot;&quot;₩&quot;&quot;₩&quot;&quot;₩&quot;&quot;₩&quot;&quot;₩&quot;&quot;₩&quot;&quot;₩&quot;&quot;₩&quot;&quot;₩&quot;&quot;₩&quot;&quot;₩&quot;&quot;₩&quot;&quot;₩&quot;\-* #,##0_-;_-* &quot;-&quot;_-;_-@_-"/>
    <numFmt numFmtId="310" formatCode="&quot;$&quot;#,##0.00;[Red]\-&quot;$&quot;#,##0.00"/>
    <numFmt numFmtId="311" formatCode="_-&quot;$&quot;* #,##0_-;\-&quot;$&quot;* #,##0_-;_-&quot;$&quot;* &quot;-&quot;_-;_-@_-"/>
    <numFmt numFmtId="312" formatCode="_ * #,##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313" formatCode="&quot;₩&quot;#,##0;[Red]&quot;₩&quot;&quot;₩&quot;\-#,##0"/>
    <numFmt numFmtId="314" formatCode="#,##0.000000"/>
    <numFmt numFmtId="315" formatCode="0.00000000000_);[Red]\(0.00000000000\)"/>
    <numFmt numFmtId="316" formatCode="0.0000000"/>
    <numFmt numFmtId="317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318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319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320" formatCode="\(###,###,###&quot;원&quot;"/>
    <numFmt numFmtId="321" formatCode="###&quot;회)&quot;"/>
    <numFmt numFmtId="322" formatCode="###&quot;일&quot;"/>
    <numFmt numFmtId="323" formatCode="###&quot;부&quot;"/>
    <numFmt numFmtId="324" formatCode="###&quot;식&quot;"/>
    <numFmt numFmtId="325" formatCode="###&quot;개소&quot;"/>
    <numFmt numFmtId="326" formatCode="#,##0&quot;km&quot;"/>
    <numFmt numFmtId="327" formatCode="#,##0.00&quot;원&quot;"/>
    <numFmt numFmtId="328" formatCode="#,##0.00&quot;km&quot;"/>
    <numFmt numFmtId="329" formatCode="#,##0&quot;원&quot;"/>
    <numFmt numFmtId="330" formatCode="_-* #,##0.00_-;\-* #,##0.00_-;_-* &quot;-&quot;_-;_-@_-"/>
    <numFmt numFmtId="331" formatCode="###&quot;류&quot;"/>
    <numFmt numFmtId="332" formatCode="###&quot;개&quot;"/>
  </numFmts>
  <fonts count="2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b/>
      <sz val="10"/>
      <name val="Arial"/>
      <family val="2"/>
    </font>
    <font>
      <sz val="10"/>
      <name val="MS Sans Serif"/>
      <family val="2"/>
    </font>
    <font>
      <sz val="10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8"/>
      <color indexed="8"/>
      <name val="Arial"/>
      <family val="2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¸íÁ¶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0"/>
      <name val="돋움체"/>
      <family val="3"/>
      <charset val="129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0"/>
      <color indexed="12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0"/>
      <color indexed="10"/>
      <name val="돋움체"/>
      <family val="3"/>
      <charset val="129"/>
    </font>
    <font>
      <sz val="9"/>
      <name val="바탕체"/>
      <family val="1"/>
      <charset val="129"/>
    </font>
    <font>
      <sz val="10"/>
      <name val="바탕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9"/>
      <name val="돋움"/>
      <family val="3"/>
      <charset val="129"/>
    </font>
    <font>
      <sz val="10"/>
      <name val="궁서(English)"/>
      <family val="3"/>
      <charset val="129"/>
    </font>
    <font>
      <sz val="9"/>
      <name val="Arial"/>
      <family val="2"/>
    </font>
    <font>
      <sz val="11"/>
      <name val="돋움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11"/>
      <name val="μ¸¿o"/>
      <family val="3"/>
      <charset val="129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0"/>
      <color indexed="8"/>
      <name val="Arial"/>
      <family val="2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0"/>
      <name val="Times New Roman"/>
      <family val="1"/>
    </font>
    <font>
      <sz val="12"/>
      <name val="Times New Roman"/>
      <family val="1"/>
    </font>
    <font>
      <sz val="12"/>
      <name val="견명조"/>
      <family val="1"/>
      <charset val="129"/>
    </font>
    <font>
      <sz val="10"/>
      <name val="굴림"/>
      <family val="3"/>
      <charset val="129"/>
    </font>
    <font>
      <sz val="8"/>
      <name val="휴먼명조"/>
      <family val="3"/>
      <charset val="129"/>
    </font>
    <font>
      <sz val="10"/>
      <name val="±¼¸²A¼"/>
      <family val="3"/>
      <charset val="129"/>
    </font>
    <font>
      <sz val="12"/>
      <name val="¹UAAA¼"/>
      <family val="1"/>
      <charset val="129"/>
    </font>
    <font>
      <b/>
      <sz val="8"/>
      <name val="Arial"/>
      <family val="2"/>
    </font>
    <font>
      <sz val="10"/>
      <color indexed="8"/>
      <name val="Impact"/>
      <family val="2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u/>
      <sz val="8.5"/>
      <color indexed="36"/>
      <name val="바탕체"/>
      <family val="1"/>
      <charset val="129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u/>
      <sz val="8.5"/>
      <color indexed="12"/>
      <name val="바탕체"/>
      <family val="1"/>
      <charset val="129"/>
    </font>
    <font>
      <sz val="12"/>
      <name val="돋움체"/>
      <family val="3"/>
      <charset val="129"/>
    </font>
    <font>
      <sz val="12"/>
      <name val="Helv"/>
      <family val="2"/>
    </font>
    <font>
      <b/>
      <i/>
      <sz val="12"/>
      <name val="Times New Roman"/>
      <family val="1"/>
    </font>
    <font>
      <sz val="9.6"/>
      <name val="돋움"/>
      <family val="3"/>
      <charset val="129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32"/>
      <name val="Arial"/>
      <family val="2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1"/>
      <name val="뼻뮝"/>
      <family val="3"/>
      <charset val="129"/>
    </font>
    <font>
      <b/>
      <sz val="11"/>
      <color indexed="10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1"/>
      <charset val="129"/>
    </font>
    <font>
      <sz val="20"/>
      <name val="솔체"/>
      <family val="1"/>
      <charset val="129"/>
    </font>
    <font>
      <sz val="11"/>
      <name val="가는으뜸체"/>
      <family val="1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sz val="10"/>
      <color indexed="8"/>
      <name val="굴림"/>
      <family val="3"/>
      <charset val="129"/>
    </font>
    <font>
      <sz val="1"/>
      <color indexed="16"/>
      <name val="Courier"/>
      <family val="3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8"/>
      <name val="굴림체"/>
      <family val="3"/>
      <charset val="129"/>
    </font>
    <font>
      <sz val="11"/>
      <color indexed="20"/>
      <name val="맑은 고딕"/>
      <family val="3"/>
      <charset val="129"/>
    </font>
    <font>
      <sz val="11"/>
      <color indexed="8"/>
      <name val="굴림체"/>
      <family val="3"/>
      <charset val="129"/>
    </font>
    <font>
      <b/>
      <sz val="8"/>
      <name val="돋움"/>
      <family val="3"/>
      <charset val="129"/>
    </font>
    <font>
      <sz val="14"/>
      <name val="뼥?ⓒ"/>
      <family val="3"/>
      <charset val="129"/>
    </font>
    <font>
      <sz val="1"/>
      <color indexed="0"/>
      <name val="Courier"/>
      <family val="3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9"/>
      <name val="굴림체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name val="새굴림"/>
      <family val="1"/>
      <charset val="129"/>
    </font>
    <font>
      <b/>
      <u/>
      <sz val="16"/>
      <name val="굴림체"/>
      <family val="3"/>
      <charset val="129"/>
    </font>
    <font>
      <sz val="10"/>
      <name val="μ¸¿oA¼"/>
      <family val="3"/>
      <charset val="129"/>
    </font>
    <font>
      <sz val="12"/>
      <name val="Tms Rmn"/>
      <family val="1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i/>
      <sz val="9"/>
      <name val="Times New Roman"/>
      <family val="1"/>
    </font>
    <font>
      <u/>
      <sz val="10"/>
      <color indexed="36"/>
      <name val="Arial"/>
      <family val="2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i/>
      <sz val="12"/>
      <name val="굴림체"/>
      <family val="3"/>
      <charset val="129"/>
    </font>
    <font>
      <sz val="11"/>
      <name val="ⓒoUAAA¨u"/>
      <family val="1"/>
      <charset val="129"/>
    </font>
    <font>
      <sz val="8"/>
      <name val="굴림"/>
      <family val="3"/>
      <charset val="129"/>
    </font>
    <font>
      <sz val="12"/>
      <name val="±¼¸²A¼"/>
      <family val="3"/>
      <charset val="129"/>
    </font>
    <font>
      <sz val="11"/>
      <name val="Times New Roman"/>
      <family val="1"/>
    </font>
    <font>
      <sz val="12"/>
      <name val="휴먼옛체"/>
      <family val="1"/>
      <charset val="129"/>
    </font>
    <font>
      <sz val="12"/>
      <color indexed="24"/>
      <name val="Arial"/>
      <family val="2"/>
    </font>
    <font>
      <b/>
      <sz val="1"/>
      <color indexed="16"/>
      <name val="Courier"/>
      <family val="3"/>
    </font>
    <font>
      <i/>
      <outline/>
      <shadow/>
      <u/>
      <sz val="1"/>
      <color indexed="24"/>
      <name val="Courier"/>
      <family val="3"/>
    </font>
    <font>
      <sz val="12"/>
      <name val="뼻뮝"/>
      <family val="1"/>
      <charset val="129"/>
    </font>
    <font>
      <sz val="10"/>
      <name val="새굴림"/>
      <family val="1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name val="굴림"/>
      <family val="3"/>
      <charset val="129"/>
    </font>
    <font>
      <sz val="11"/>
      <color rgb="FF000000"/>
      <name val="굴림"/>
      <family val="3"/>
      <charset val="129"/>
    </font>
    <font>
      <sz val="12"/>
      <name val="굴림"/>
      <family val="3"/>
      <charset val="129"/>
    </font>
    <font>
      <sz val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theme="1"/>
      <name val="함초롬돋움"/>
      <family val="3"/>
      <charset val="129"/>
    </font>
    <font>
      <sz val="14"/>
      <name val="바탕체"/>
      <family val="1"/>
      <charset val="129"/>
    </font>
    <font>
      <sz val="14"/>
      <color theme="1"/>
      <name val="맑은 고딕"/>
      <family val="3"/>
      <charset val="129"/>
      <scheme val="minor"/>
    </font>
    <font>
      <sz val="14"/>
      <color rgb="FF000000"/>
      <name val="굴림"/>
      <family val="3"/>
      <charset val="129"/>
    </font>
    <font>
      <sz val="14"/>
      <color indexed="8"/>
      <name val="맑은 고딕"/>
      <family val="3"/>
      <charset val="129"/>
    </font>
    <font>
      <sz val="14"/>
      <name val="맑은 고딕"/>
      <family val="2"/>
      <charset val="129"/>
      <scheme val="minor"/>
    </font>
    <font>
      <b/>
      <sz val="14"/>
      <name val="맑은 고딕"/>
      <family val="3"/>
      <charset val="129"/>
    </font>
    <font>
      <b/>
      <sz val="14"/>
      <name val="바탕체"/>
      <family val="1"/>
      <charset val="129"/>
    </font>
    <font>
      <b/>
      <sz val="12"/>
      <name val="바탕체"/>
      <family val="1"/>
      <charset val="129"/>
    </font>
    <font>
      <sz val="13"/>
      <color theme="1"/>
      <name val="맑은 고딕"/>
      <family val="3"/>
      <charset val="129"/>
      <scheme val="minor"/>
    </font>
    <font>
      <u/>
      <sz val="13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b/>
      <sz val="20"/>
      <name val="HY헤드라인M"/>
      <family val="1"/>
      <charset val="129"/>
    </font>
    <font>
      <sz val="20"/>
      <color theme="1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color rgb="FF000000"/>
      <name val="휴먼명조"/>
      <charset val="129"/>
    </font>
    <font>
      <b/>
      <sz val="12"/>
      <color rgb="FF000000"/>
      <name val="HCI Poppy"/>
      <family val="2"/>
    </font>
    <font>
      <sz val="11"/>
      <color rgb="FF000000"/>
      <name val="HCI Hollyhock"/>
      <family val="2"/>
    </font>
    <font>
      <sz val="11"/>
      <color rgb="FF000000"/>
      <name val="휴먼고딕"/>
      <charset val="129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9"/>
      <color rgb="FF000000"/>
      <name val="돋움"/>
      <family val="3"/>
      <charset val="129"/>
    </font>
    <font>
      <sz val="20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25"/>
      <name val="HY헤드라인M"/>
      <family val="1"/>
      <charset val="129"/>
    </font>
    <font>
      <sz val="11"/>
      <name val="맑은 고딕"/>
      <family val="3"/>
      <charset val="129"/>
    </font>
  </fonts>
  <fills count="43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</patternFill>
    </fill>
    <fill>
      <patternFill patternType="solid">
        <fgColor rgb="FFE5E5E5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5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auto="1"/>
      </left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theme="0" tint="-4.9989318521683403E-2"/>
      </right>
      <top style="hair">
        <color auto="1"/>
      </top>
      <bottom style="hair">
        <color auto="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hair">
        <color auto="1"/>
      </top>
      <bottom style="hair">
        <color auto="1"/>
      </bottom>
      <diagonal/>
    </border>
    <border>
      <left style="thin">
        <color theme="0" tint="-4.9989318521683403E-2"/>
      </left>
      <right/>
      <top style="hair">
        <color auto="1"/>
      </top>
      <bottom style="hair">
        <color auto="1"/>
      </bottom>
      <diagonal/>
    </border>
    <border>
      <left/>
      <right style="thin">
        <color theme="0" tint="-4.9989318521683403E-2"/>
      </right>
      <top style="hair">
        <color auto="1"/>
      </top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hair">
        <color auto="1"/>
      </top>
      <bottom style="thin">
        <color indexed="64"/>
      </bottom>
      <diagonal/>
    </border>
    <border>
      <left style="thin">
        <color theme="0" tint="-4.9989318521683403E-2"/>
      </left>
      <right/>
      <top style="hair">
        <color auto="1"/>
      </top>
      <bottom style="thin">
        <color indexed="64"/>
      </bottom>
      <diagonal/>
    </border>
    <border>
      <left/>
      <right style="thin">
        <color theme="0" tint="-0.14996795556505021"/>
      </right>
      <top style="hair">
        <color auto="1"/>
      </top>
      <bottom style="hair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hair">
        <color auto="1"/>
      </top>
      <bottom style="hair">
        <color auto="1"/>
      </bottom>
      <diagonal/>
    </border>
    <border>
      <left style="thin">
        <color theme="0" tint="-0.14996795556505021"/>
      </left>
      <right/>
      <top style="hair">
        <color auto="1"/>
      </top>
      <bottom style="hair">
        <color auto="1"/>
      </bottom>
      <diagonal/>
    </border>
    <border>
      <left/>
      <right style="thin">
        <color theme="0" tint="-0.14996795556505021"/>
      </right>
      <top style="hair">
        <color auto="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hair">
        <color auto="1"/>
      </top>
      <bottom style="thin">
        <color indexed="64"/>
      </bottom>
      <diagonal/>
    </border>
    <border>
      <left style="thin">
        <color theme="0" tint="-0.1499679555650502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28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244" fontId="47" fillId="0" borderId="0" applyFont="0" applyFill="0" applyBorder="0" applyAlignment="0" applyProtection="0"/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8" fillId="0" borderId="0"/>
    <xf numFmtId="0" fontId="12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8" fillId="0" borderId="0"/>
    <xf numFmtId="0" fontId="13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83" fontId="15" fillId="0" borderId="24">
      <alignment vertical="center"/>
    </xf>
    <xf numFmtId="3" fontId="8" fillId="0" borderId="24"/>
    <xf numFmtId="3" fontId="8" fillId="0" borderId="24"/>
    <xf numFmtId="183" fontId="15" fillId="0" borderId="24">
      <alignment vertical="center"/>
    </xf>
    <xf numFmtId="183" fontId="16" fillId="0" borderId="36" applyBorder="0">
      <alignment vertical="center"/>
    </xf>
    <xf numFmtId="0" fontId="17" fillId="0" borderId="7"/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184" fontId="19" fillId="0" borderId="0">
      <alignment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6" fontId="13" fillId="0" borderId="0">
      <alignment vertical="center"/>
    </xf>
    <xf numFmtId="187" fontId="10" fillId="0" borderId="23" applyBorder="0">
      <alignment vertical="center" wrapText="1"/>
    </xf>
    <xf numFmtId="188" fontId="20" fillId="0" borderId="0">
      <alignment vertical="center"/>
    </xf>
    <xf numFmtId="0" fontId="13" fillId="0" borderId="0"/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2" fontId="18" fillId="0" borderId="37">
      <alignment horizontal="right" vertical="center"/>
    </xf>
    <xf numFmtId="188" fontId="20" fillId="0" borderId="0">
      <alignment vertical="center"/>
    </xf>
    <xf numFmtId="49" fontId="10" fillId="0" borderId="24">
      <alignment horizontal="center" vertical="center"/>
    </xf>
    <xf numFmtId="189" fontId="10" fillId="0" borderId="24">
      <alignment vertical="center"/>
    </xf>
    <xf numFmtId="190" fontId="10" fillId="0" borderId="24">
      <alignment vertical="center"/>
    </xf>
    <xf numFmtId="190" fontId="10" fillId="0" borderId="24">
      <alignment vertical="center"/>
    </xf>
    <xf numFmtId="190" fontId="10" fillId="0" borderId="24">
      <alignment vertical="center"/>
    </xf>
    <xf numFmtId="190" fontId="10" fillId="0" borderId="24">
      <alignment vertical="center"/>
    </xf>
    <xf numFmtId="189" fontId="10" fillId="0" borderId="24">
      <alignment vertical="center"/>
    </xf>
    <xf numFmtId="191" fontId="10" fillId="0" borderId="24">
      <alignment vertical="center"/>
    </xf>
    <xf numFmtId="192" fontId="21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3" fillId="0" borderId="0"/>
    <xf numFmtId="0" fontId="20" fillId="0" borderId="0">
      <alignment vertical="center"/>
    </xf>
    <xf numFmtId="0" fontId="24" fillId="0" borderId="3">
      <alignment horizontal="center" vertical="center"/>
    </xf>
    <xf numFmtId="0" fontId="21" fillId="0" borderId="0">
      <protection locked="0"/>
    </xf>
    <xf numFmtId="3" fontId="9" fillId="0" borderId="38">
      <alignment horizontal="center"/>
    </xf>
    <xf numFmtId="0" fontId="25" fillId="0" borderId="30">
      <alignment vertical="center"/>
    </xf>
    <xf numFmtId="3" fontId="26" fillId="0" borderId="33" applyNumberFormat="0" applyFill="0" applyBorder="0" applyProtection="0">
      <alignment horizontal="center" vertical="center"/>
    </xf>
    <xf numFmtId="0" fontId="21" fillId="0" borderId="0"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193" fontId="28" fillId="0" borderId="16">
      <alignment horizontal="center" vertical="center"/>
    </xf>
    <xf numFmtId="183" fontId="29" fillId="0" borderId="39">
      <alignment vertical="center"/>
    </xf>
    <xf numFmtId="194" fontId="10" fillId="0" borderId="0">
      <alignment vertical="center"/>
    </xf>
    <xf numFmtId="194" fontId="10" fillId="0" borderId="0">
      <alignment vertical="center"/>
    </xf>
    <xf numFmtId="10" fontId="16" fillId="0" borderId="0">
      <alignment vertical="center"/>
    </xf>
    <xf numFmtId="9" fontId="30" fillId="5" borderId="0" applyFill="0" applyBorder="0" applyProtection="0">
      <alignment horizontal="right"/>
    </xf>
    <xf numFmtId="10" fontId="30" fillId="0" borderId="0" applyFill="0" applyBorder="0" applyProtection="0">
      <alignment horizontal="right"/>
    </xf>
    <xf numFmtId="183" fontId="31" fillId="0" borderId="27">
      <alignment vertical="center"/>
    </xf>
    <xf numFmtId="195" fontId="30" fillId="0" borderId="28" applyBorder="0"/>
    <xf numFmtId="0" fontId="32" fillId="0" borderId="0" applyNumberFormat="0" applyFont="0" applyFill="0" applyBorder="0" applyProtection="0">
      <alignment horizontal="centerContinuous" vertical="center"/>
    </xf>
    <xf numFmtId="0" fontId="32" fillId="0" borderId="0" applyNumberFormat="0" applyFont="0" applyFill="0" applyBorder="0" applyProtection="0">
      <alignment horizontal="centerContinuous" vertical="center"/>
    </xf>
    <xf numFmtId="196" fontId="32" fillId="0" borderId="0" applyNumberFormat="0" applyFont="0" applyFill="0" applyBorder="0" applyProtection="0">
      <alignment horizontal="centerContinuous" vertical="center"/>
    </xf>
    <xf numFmtId="182" fontId="33" fillId="0" borderId="3">
      <alignment vertical="center"/>
    </xf>
    <xf numFmtId="197" fontId="23" fillId="0" borderId="31"/>
    <xf numFmtId="4" fontId="23" fillId="0" borderId="28"/>
    <xf numFmtId="198" fontId="30" fillId="0" borderId="28"/>
    <xf numFmtId="199" fontId="30" fillId="0" borderId="28"/>
    <xf numFmtId="200" fontId="16" fillId="0" borderId="0">
      <alignment vertical="center"/>
    </xf>
    <xf numFmtId="183" fontId="7" fillId="0" borderId="27">
      <alignment vertical="center"/>
    </xf>
    <xf numFmtId="1" fontId="32" fillId="0" borderId="0" applyFont="0" applyFill="0" applyBorder="0" applyProtection="0">
      <alignment horizontal="centerContinuous" vertical="center"/>
    </xf>
    <xf numFmtId="201" fontId="34" fillId="0" borderId="0">
      <alignment vertical="center"/>
    </xf>
    <xf numFmtId="0" fontId="32" fillId="0" borderId="0" applyFont="0" applyFill="0" applyBorder="0" applyProtection="0">
      <alignment horizontal="centerContinuous" vertical="center"/>
    </xf>
    <xf numFmtId="198" fontId="32" fillId="0" borderId="0" applyFont="0" applyFill="0" applyBorder="0" applyProtection="0">
      <alignment horizontal="centerContinuous" vertical="center"/>
    </xf>
    <xf numFmtId="0" fontId="12" fillId="0" borderId="0"/>
    <xf numFmtId="0" fontId="35" fillId="0" borderId="7"/>
    <xf numFmtId="0" fontId="10" fillId="0" borderId="30">
      <alignment vertical="center"/>
    </xf>
    <xf numFmtId="0" fontId="10" fillId="0" borderId="30">
      <alignment vertical="center"/>
    </xf>
    <xf numFmtId="202" fontId="10" fillId="0" borderId="24" applyBorder="0">
      <alignment vertical="center"/>
    </xf>
    <xf numFmtId="203" fontId="10" fillId="0" borderId="24" applyBorder="0">
      <alignment horizontal="left" vertical="center"/>
    </xf>
    <xf numFmtId="204" fontId="36" fillId="0" borderId="0" applyFill="0" applyBorder="0">
      <alignment horizontal="centerContinuous"/>
    </xf>
    <xf numFmtId="205" fontId="36" fillId="0" borderId="0" applyFill="0" applyBorder="0">
      <alignment horizontal="centerContinuous"/>
    </xf>
    <xf numFmtId="206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2" fillId="0" borderId="0" applyNumberFormat="0" applyFont="0" applyFill="0" applyBorder="0" applyProtection="0">
      <alignment vertical="center"/>
    </xf>
    <xf numFmtId="0" fontId="15" fillId="0" borderId="0" applyNumberFormat="0" applyBorder="0" applyAlignment="0">
      <alignment horizontal="centerContinuous" vertical="center"/>
    </xf>
    <xf numFmtId="4" fontId="21" fillId="0" borderId="0">
      <protection locked="0"/>
    </xf>
    <xf numFmtId="208" fontId="21" fillId="0" borderId="0">
      <protection locked="0"/>
    </xf>
    <xf numFmtId="209" fontId="38" fillId="0" borderId="0" applyFill="0" applyBorder="0">
      <alignment horizontal="centerContinuous"/>
    </xf>
    <xf numFmtId="210" fontId="36" fillId="0" borderId="0" applyFill="0" applyBorder="0">
      <alignment horizontal="centerContinuous"/>
    </xf>
    <xf numFmtId="211" fontId="36" fillId="0" borderId="0" applyFill="0" applyBorder="0">
      <alignment horizontal="centerContinuous"/>
    </xf>
    <xf numFmtId="0" fontId="11" fillId="0" borderId="0"/>
    <xf numFmtId="41" fontId="13" fillId="0" borderId="0" applyFont="0" applyFill="0" applyBorder="0" applyAlignment="0" applyProtection="0"/>
    <xf numFmtId="212" fontId="11" fillId="5" borderId="0" applyFill="0" applyBorder="0" applyProtection="0">
      <alignment horizontal="right"/>
    </xf>
    <xf numFmtId="200" fontId="39" fillId="0" borderId="0" applyFont="0" applyFill="0" applyBorder="0" applyAlignment="0" applyProtection="0"/>
    <xf numFmtId="213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5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217" fontId="21" fillId="0" borderId="0">
      <protection locked="0"/>
    </xf>
    <xf numFmtId="0" fontId="13" fillId="0" borderId="0"/>
    <xf numFmtId="0" fontId="7" fillId="0" borderId="3">
      <alignment horizontal="center" vertical="center"/>
    </xf>
    <xf numFmtId="0" fontId="7" fillId="0" borderId="3">
      <alignment horizontal="left" vertical="center"/>
    </xf>
    <xf numFmtId="0" fontId="7" fillId="0" borderId="3">
      <alignment vertical="center" textRotation="255"/>
    </xf>
    <xf numFmtId="0" fontId="13" fillId="0" borderId="0"/>
    <xf numFmtId="0" fontId="11" fillId="0" borderId="3">
      <alignment vertical="center" wrapText="1"/>
    </xf>
    <xf numFmtId="0" fontId="21" fillId="0" borderId="40">
      <protection locked="0"/>
    </xf>
    <xf numFmtId="218" fontId="21" fillId="0" borderId="0">
      <protection locked="0"/>
    </xf>
    <xf numFmtId="219" fontId="21" fillId="0" borderId="0">
      <protection locked="0"/>
    </xf>
    <xf numFmtId="220" fontId="10" fillId="0" borderId="24">
      <alignment vertical="center"/>
    </xf>
    <xf numFmtId="220" fontId="10" fillId="0" borderId="24">
      <alignment vertical="center"/>
    </xf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42" fontId="43" fillId="0" borderId="0" applyFont="0" applyFill="0" applyBorder="0" applyAlignment="0" applyProtection="0"/>
    <xf numFmtId="42" fontId="43" fillId="0" borderId="0" applyFont="0" applyFill="0" applyBorder="0" applyAlignment="0" applyProtection="0"/>
    <xf numFmtId="44" fontId="43" fillId="0" borderId="0" applyFont="0" applyFill="0" applyBorder="0" applyAlignment="0" applyProtection="0"/>
    <xf numFmtId="44" fontId="43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9" fillId="0" borderId="0"/>
    <xf numFmtId="41" fontId="43" fillId="0" borderId="0" applyFont="0" applyFill="0" applyBorder="0" applyAlignment="0" applyProtection="0"/>
    <xf numFmtId="41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45" fillId="0" borderId="0"/>
    <xf numFmtId="0" fontId="46" fillId="0" borderId="0"/>
    <xf numFmtId="0" fontId="47" fillId="0" borderId="0"/>
    <xf numFmtId="0" fontId="42" fillId="0" borderId="0"/>
    <xf numFmtId="0" fontId="12" fillId="0" borderId="0"/>
    <xf numFmtId="222" fontId="49" fillId="0" borderId="0" applyFill="0" applyBorder="0" applyAlignment="0"/>
    <xf numFmtId="0" fontId="50" fillId="0" borderId="0"/>
    <xf numFmtId="4" fontId="21" fillId="0" borderId="0">
      <protection locked="0"/>
    </xf>
    <xf numFmtId="0" fontId="9" fillId="0" borderId="0" applyFont="0" applyFill="0" applyBorder="0" applyAlignment="0" applyProtection="0"/>
    <xf numFmtId="223" fontId="13" fillId="0" borderId="0"/>
    <xf numFmtId="224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51" fillId="0" borderId="0" applyNumberFormat="0" applyAlignment="0">
      <alignment horizontal="left"/>
    </xf>
    <xf numFmtId="225" fontId="11" fillId="0" borderId="0">
      <protection locked="0"/>
    </xf>
    <xf numFmtId="0" fontId="9" fillId="0" borderId="0" applyFont="0" applyFill="0" applyBorder="0" applyAlignment="0" applyProtection="0"/>
    <xf numFmtId="226" fontId="12" fillId="0" borderId="0" applyFont="0" applyFill="0" applyBorder="0" applyAlignment="0" applyProtection="0"/>
    <xf numFmtId="227" fontId="13" fillId="0" borderId="0" applyFont="0" applyFill="0" applyBorder="0" applyAlignment="0" applyProtection="0"/>
    <xf numFmtId="228" fontId="13" fillId="0" borderId="0"/>
    <xf numFmtId="198" fontId="11" fillId="0" borderId="0">
      <protection locked="0"/>
    </xf>
    <xf numFmtId="229" fontId="13" fillId="0" borderId="0"/>
    <xf numFmtId="230" fontId="10" fillId="0" borderId="24">
      <alignment vertical="center"/>
    </xf>
    <xf numFmtId="0" fontId="52" fillId="0" borderId="0" applyNumberFormat="0" applyAlignment="0">
      <alignment horizontal="left"/>
    </xf>
    <xf numFmtId="231" fontId="14" fillId="0" borderId="0" applyFont="0" applyFill="0" applyBorder="0" applyAlignment="0" applyProtection="0"/>
    <xf numFmtId="0" fontId="21" fillId="0" borderId="0">
      <protection locked="0"/>
    </xf>
    <xf numFmtId="0" fontId="21" fillId="0" borderId="0">
      <protection locked="0"/>
    </xf>
    <xf numFmtId="0" fontId="53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53" fillId="0" borderId="0">
      <protection locked="0"/>
    </xf>
    <xf numFmtId="226" fontId="11" fillId="0" borderId="0">
      <protection locked="0"/>
    </xf>
    <xf numFmtId="38" fontId="54" fillId="6" borderId="0" applyNumberFormat="0" applyBorder="0" applyAlignment="0" applyProtection="0"/>
    <xf numFmtId="3" fontId="10" fillId="0" borderId="39">
      <alignment horizontal="right" vertical="center"/>
    </xf>
    <xf numFmtId="4" fontId="10" fillId="0" borderId="39">
      <alignment horizontal="right" vertical="center"/>
    </xf>
    <xf numFmtId="0" fontId="55" fillId="0" borderId="0">
      <alignment horizontal="left"/>
    </xf>
    <xf numFmtId="0" fontId="56" fillId="0" borderId="41" applyNumberFormat="0" applyAlignment="0" applyProtection="0">
      <alignment horizontal="left" vertical="center"/>
    </xf>
    <xf numFmtId="0" fontId="56" fillId="0" borderId="9">
      <alignment horizontal="left" vertical="center"/>
    </xf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195" fontId="11" fillId="0" borderId="0">
      <protection locked="0"/>
    </xf>
    <xf numFmtId="195" fontId="11" fillId="0" borderId="0">
      <protection locked="0"/>
    </xf>
    <xf numFmtId="0" fontId="58" fillId="0" borderId="0" applyNumberFormat="0" applyFill="0" applyBorder="0" applyAlignment="0" applyProtection="0"/>
    <xf numFmtId="10" fontId="54" fillId="7" borderId="24" applyNumberFormat="0" applyBorder="0" applyAlignment="0" applyProtection="0"/>
    <xf numFmtId="232" fontId="10" fillId="0" borderId="24">
      <alignment vertical="center"/>
    </xf>
    <xf numFmtId="233" fontId="10" fillId="0" borderId="24">
      <alignment vertical="center"/>
    </xf>
    <xf numFmtId="233" fontId="10" fillId="0" borderId="24">
      <alignment vertical="center"/>
    </xf>
    <xf numFmtId="234" fontId="10" fillId="0" borderId="24">
      <alignment horizontal="right" vertical="center"/>
    </xf>
    <xf numFmtId="234" fontId="10" fillId="0" borderId="24">
      <alignment horizontal="right" vertical="center"/>
    </xf>
    <xf numFmtId="235" fontId="10" fillId="0" borderId="24">
      <alignment vertical="center"/>
    </xf>
    <xf numFmtId="236" fontId="10" fillId="0" borderId="24">
      <alignment vertical="center"/>
    </xf>
    <xf numFmtId="0" fontId="59" fillId="0" borderId="12"/>
    <xf numFmtId="37" fontId="60" fillId="0" borderId="0"/>
    <xf numFmtId="0" fontId="11" fillId="0" borderId="0"/>
    <xf numFmtId="237" fontId="13" fillId="0" borderId="0"/>
    <xf numFmtId="0" fontId="12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24" fontId="20" fillId="0" borderId="0">
      <alignment vertical="center"/>
    </xf>
    <xf numFmtId="238" fontId="11" fillId="0" borderId="0">
      <protection locked="0"/>
    </xf>
    <xf numFmtId="10" fontId="12" fillId="0" borderId="0" applyFont="0" applyFill="0" applyBorder="0" applyAlignment="0" applyProtection="0"/>
    <xf numFmtId="30" fontId="61" fillId="0" borderId="0" applyNumberFormat="0" applyFill="0" applyBorder="0" applyAlignment="0" applyProtection="0">
      <alignment horizontal="left"/>
    </xf>
    <xf numFmtId="239" fontId="20" fillId="0" borderId="0">
      <alignment vertical="center"/>
    </xf>
    <xf numFmtId="239" fontId="20" fillId="0" borderId="0">
      <alignment vertical="distributed"/>
    </xf>
    <xf numFmtId="0" fontId="59" fillId="0" borderId="0"/>
    <xf numFmtId="40" fontId="62" fillId="0" borderId="0" applyBorder="0">
      <alignment horizontal="right"/>
    </xf>
    <xf numFmtId="0" fontId="63" fillId="6" borderId="0">
      <alignment horizontal="centerContinuous"/>
    </xf>
    <xf numFmtId="0" fontId="64" fillId="0" borderId="0" applyFill="0" applyBorder="0" applyProtection="0">
      <alignment horizontal="centerContinuous" vertical="center"/>
    </xf>
    <xf numFmtId="0" fontId="65" fillId="5" borderId="0" applyFill="0" applyBorder="0" applyProtection="0">
      <alignment horizontal="center" vertical="center"/>
    </xf>
    <xf numFmtId="49" fontId="32" fillId="0" borderId="0" applyBorder="0">
      <alignment horizontal="right"/>
    </xf>
    <xf numFmtId="240" fontId="10" fillId="0" borderId="24">
      <alignment vertical="center"/>
    </xf>
    <xf numFmtId="195" fontId="11" fillId="0" borderId="11">
      <protection locked="0"/>
    </xf>
    <xf numFmtId="0" fontId="66" fillId="0" borderId="29">
      <alignment horizontal="left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7" fillId="0" borderId="0"/>
    <xf numFmtId="0" fontId="29" fillId="0" borderId="0" applyFont="0" applyFill="0" applyBorder="0" applyAlignment="0" applyProtection="0"/>
    <xf numFmtId="0" fontId="67" fillId="0" borderId="0"/>
    <xf numFmtId="0" fontId="67" fillId="0" borderId="0"/>
    <xf numFmtId="0" fontId="12" fillId="0" borderId="0"/>
    <xf numFmtId="0" fontId="9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/>
    <xf numFmtId="0" fontId="12" fillId="0" borderId="0"/>
    <xf numFmtId="0" fontId="29" fillId="0" borderId="0"/>
    <xf numFmtId="0" fontId="12" fillId="0" borderId="0"/>
    <xf numFmtId="0" fontId="12" fillId="0" borderId="0"/>
    <xf numFmtId="0" fontId="29" fillId="0" borderId="0"/>
    <xf numFmtId="0" fontId="67" fillId="0" borderId="0"/>
    <xf numFmtId="0" fontId="67" fillId="0" borderId="0"/>
    <xf numFmtId="0" fontId="67" fillId="0" borderId="0"/>
    <xf numFmtId="0" fontId="12" fillId="0" borderId="0"/>
    <xf numFmtId="0" fontId="29" fillId="0" borderId="0"/>
    <xf numFmtId="0" fontId="29" fillId="0" borderId="0" applyFont="0" applyFill="0" applyBorder="0" applyAlignment="0" applyProtection="0"/>
    <xf numFmtId="0" fontId="67" fillId="0" borderId="0"/>
    <xf numFmtId="0" fontId="12" fillId="0" borderId="0"/>
    <xf numFmtId="0" fontId="29" fillId="0" borderId="0"/>
    <xf numFmtId="0" fontId="12" fillId="0" borderId="0"/>
    <xf numFmtId="0" fontId="67" fillId="0" borderId="0"/>
    <xf numFmtId="0" fontId="67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67" fillId="0" borderId="0"/>
    <xf numFmtId="0" fontId="67" fillId="0" borderId="0"/>
    <xf numFmtId="0" fontId="12" fillId="0" borderId="0"/>
    <xf numFmtId="0" fontId="12" fillId="0" borderId="0"/>
    <xf numFmtId="0" fontId="29" fillId="0" borderId="0" applyFont="0" applyFill="0" applyBorder="0" applyAlignment="0" applyProtection="0"/>
    <xf numFmtId="0" fontId="12" fillId="0" borderId="0"/>
    <xf numFmtId="0" fontId="29" fillId="0" borderId="0"/>
    <xf numFmtId="0" fontId="29" fillId="0" borderId="0"/>
    <xf numFmtId="0" fontId="12" fillId="0" borderId="0"/>
    <xf numFmtId="0" fontId="29" fillId="0" borderId="0"/>
    <xf numFmtId="0" fontId="29" fillId="0" borderId="0"/>
    <xf numFmtId="0" fontId="29" fillId="0" borderId="0"/>
    <xf numFmtId="0" fontId="6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67" fillId="0" borderId="0"/>
    <xf numFmtId="0" fontId="12" fillId="0" borderId="0"/>
    <xf numFmtId="0" fontId="67" fillId="0" borderId="0"/>
    <xf numFmtId="0" fontId="12" fillId="0" borderId="0"/>
    <xf numFmtId="0" fontId="12" fillId="0" borderId="0"/>
    <xf numFmtId="0" fontId="29" fillId="0" borderId="0" applyFont="0" applyFill="0" applyBorder="0" applyAlignment="0" applyProtection="0"/>
    <xf numFmtId="0" fontId="12" fillId="0" borderId="0"/>
    <xf numFmtId="0" fontId="9" fillId="0" borderId="0"/>
    <xf numFmtId="0" fontId="12" fillId="0" borderId="0"/>
    <xf numFmtId="0" fontId="12" fillId="0" borderId="0"/>
    <xf numFmtId="0" fontId="67" fillId="0" borderId="0"/>
    <xf numFmtId="0" fontId="67" fillId="0" borderId="0"/>
    <xf numFmtId="0" fontId="6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67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67" fillId="0" borderId="0"/>
    <xf numFmtId="0" fontId="12" fillId="0" borderId="0"/>
    <xf numFmtId="0" fontId="12" fillId="0" borderId="0"/>
    <xf numFmtId="0" fontId="9" fillId="0" borderId="0"/>
    <xf numFmtId="0" fontId="29" fillId="0" borderId="0"/>
    <xf numFmtId="0" fontId="29" fillId="0" borderId="0"/>
    <xf numFmtId="0" fontId="67" fillId="0" borderId="0"/>
    <xf numFmtId="0" fontId="67" fillId="0" borderId="0"/>
    <xf numFmtId="0" fontId="12" fillId="0" borderId="0"/>
    <xf numFmtId="0" fontId="29" fillId="0" borderId="0" applyFont="0" applyFill="0" applyBorder="0" applyAlignment="0" applyProtection="0"/>
    <xf numFmtId="0" fontId="29" fillId="0" borderId="0"/>
    <xf numFmtId="0" fontId="12" fillId="0" borderId="0"/>
    <xf numFmtId="0" fontId="67" fillId="0" borderId="0"/>
    <xf numFmtId="0" fontId="68" fillId="0" borderId="0"/>
    <xf numFmtId="0" fontId="30" fillId="0" borderId="0">
      <alignment horizontal="center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0" fontId="65" fillId="0" borderId="0"/>
    <xf numFmtId="0" fontId="30" fillId="0" borderId="0">
      <alignment horizontal="center" vertical="center"/>
    </xf>
    <xf numFmtId="0" fontId="30" fillId="0" borderId="0">
      <alignment horizontal="center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0" fontId="30" fillId="0" borderId="0">
      <alignment horizontal="center" vertical="center"/>
    </xf>
    <xf numFmtId="3" fontId="18" fillId="0" borderId="37">
      <alignment horizontal="right" vertical="center"/>
    </xf>
    <xf numFmtId="0" fontId="30" fillId="0" borderId="0">
      <alignment horizontal="center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0" fontId="30" fillId="0" borderId="0">
      <alignment horizontal="center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0" fontId="65" fillId="0" borderId="0"/>
    <xf numFmtId="3" fontId="18" fillId="0" borderId="37">
      <alignment horizontal="right" vertical="center"/>
    </xf>
    <xf numFmtId="0" fontId="30" fillId="0" borderId="0">
      <alignment horizontal="center" vertical="center"/>
    </xf>
    <xf numFmtId="0" fontId="30" fillId="0" borderId="0">
      <alignment horizontal="center" vertical="center"/>
    </xf>
    <xf numFmtId="0" fontId="30" fillId="0" borderId="0">
      <alignment horizontal="center" vertical="center"/>
    </xf>
    <xf numFmtId="0" fontId="65" fillId="0" borderId="0"/>
    <xf numFmtId="3" fontId="18" fillId="0" borderId="37">
      <alignment horizontal="right" vertical="center"/>
    </xf>
    <xf numFmtId="41" fontId="11" fillId="0" borderId="0">
      <alignment horizontal="center" vertical="center"/>
    </xf>
    <xf numFmtId="225" fontId="11" fillId="0" borderId="0">
      <alignment horizontal="center" vertical="center"/>
    </xf>
    <xf numFmtId="198" fontId="69" fillId="0" borderId="0">
      <alignment horizontal="center" vertical="center"/>
    </xf>
    <xf numFmtId="0" fontId="65" fillId="0" borderId="0"/>
    <xf numFmtId="3" fontId="18" fillId="0" borderId="37">
      <alignment horizontal="right" vertical="center"/>
    </xf>
    <xf numFmtId="3" fontId="18" fillId="0" borderId="37">
      <alignment horizontal="right" vertical="center"/>
    </xf>
    <xf numFmtId="3" fontId="18" fillId="0" borderId="37">
      <alignment horizontal="right" vertical="center"/>
    </xf>
    <xf numFmtId="0" fontId="65" fillId="0" borderId="0"/>
    <xf numFmtId="0" fontId="65" fillId="0" borderId="0"/>
    <xf numFmtId="3" fontId="18" fillId="0" borderId="37">
      <alignment horizontal="right" vertical="center"/>
    </xf>
    <xf numFmtId="3" fontId="18" fillId="0" borderId="37">
      <alignment horizontal="right" vertical="center"/>
    </xf>
    <xf numFmtId="0" fontId="65" fillId="0" borderId="0"/>
    <xf numFmtId="3" fontId="18" fillId="0" borderId="37">
      <alignment horizontal="right" vertical="center"/>
    </xf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11" fillId="0" borderId="29">
      <alignment horizontal="center"/>
    </xf>
    <xf numFmtId="9" fontId="11" fillId="0" borderId="0">
      <protection locked="0"/>
    </xf>
    <xf numFmtId="182" fontId="71" fillId="0" borderId="24">
      <alignment vertical="center"/>
    </xf>
    <xf numFmtId="0" fontId="48" fillId="0" borderId="0"/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244" fontId="72" fillId="0" borderId="0" applyFont="0" applyFill="0" applyBorder="0" applyAlignment="0" applyProtection="0"/>
    <xf numFmtId="0" fontId="47" fillId="0" borderId="0" applyFont="0" applyFill="0" applyBorder="0" applyAlignment="0" applyProtection="0"/>
    <xf numFmtId="245" fontId="7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73" fillId="0" borderId="0"/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183" fontId="72" fillId="0" borderId="0" applyFont="0" applyFill="0" applyBorder="0" applyAlignment="0" applyProtection="0"/>
    <xf numFmtId="0" fontId="47" fillId="0" borderId="0" applyFont="0" applyFill="0" applyBorder="0" applyAlignment="0" applyProtection="0"/>
    <xf numFmtId="224" fontId="7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5" borderId="0" applyBorder="0" applyAlignment="0" applyProtection="0"/>
    <xf numFmtId="49" fontId="74" fillId="6" borderId="0" applyBorder="0">
      <alignment horizontal="right"/>
    </xf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243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47" fillId="0" borderId="0"/>
    <xf numFmtId="0" fontId="74" fillId="8" borderId="24">
      <alignment horizontal="center"/>
    </xf>
    <xf numFmtId="0" fontId="75" fillId="7" borderId="35">
      <alignment horizontal="center" wrapText="1"/>
    </xf>
    <xf numFmtId="0" fontId="76" fillId="9" borderId="49" applyNumberFormat="0" applyBorder="0" applyAlignment="0">
      <alignment horizontal="left" wrapText="1"/>
    </xf>
    <xf numFmtId="40" fontId="9" fillId="0" borderId="0" applyFont="0" applyFill="0" applyBorder="0" applyAlignment="0" applyProtection="0"/>
    <xf numFmtId="0" fontId="38" fillId="6" borderId="0"/>
    <xf numFmtId="0" fontId="77" fillId="6" borderId="0" applyNumberFormat="0" applyFill="0" applyBorder="0"/>
    <xf numFmtId="0" fontId="78" fillId="6" borderId="0" applyNumberFormat="0" applyFill="0" applyBorder="0"/>
    <xf numFmtId="0" fontId="79" fillId="6" borderId="0" applyNumberFormat="0" applyFill="0" applyBorder="0"/>
    <xf numFmtId="0" fontId="80" fillId="8" borderId="50" applyFont="0" applyBorder="0">
      <alignment horizontal="centerContinuous" vertical="center"/>
    </xf>
    <xf numFmtId="246" fontId="54" fillId="6" borderId="45" applyBorder="0"/>
    <xf numFmtId="0" fontId="29" fillId="0" borderId="0" applyFont="0" applyFill="0" applyBorder="0" applyAlignment="0" applyProtection="0"/>
    <xf numFmtId="0" fontId="12" fillId="0" borderId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7" borderId="51" applyBorder="0"/>
    <xf numFmtId="247" fontId="12" fillId="7" borderId="52" applyBorder="0">
      <alignment horizontal="center"/>
    </xf>
    <xf numFmtId="0" fontId="54" fillId="6" borderId="0"/>
    <xf numFmtId="0" fontId="81" fillId="0" borderId="0" applyNumberFormat="0" applyFill="0" applyBorder="0" applyAlignment="0" applyProtection="0">
      <alignment vertical="top"/>
      <protection locked="0"/>
    </xf>
    <xf numFmtId="0" fontId="82" fillId="10" borderId="48" applyBorder="0" applyAlignment="0"/>
    <xf numFmtId="0" fontId="83" fillId="6" borderId="0" applyNumberFormat="0" applyFill="0" applyBorder="0"/>
    <xf numFmtId="12" fontId="12" fillId="5" borderId="53" applyNumberFormat="0" applyBorder="0" applyAlignment="0" applyProtection="0">
      <alignment horizontal="center"/>
    </xf>
    <xf numFmtId="0" fontId="84" fillId="0" borderId="0" applyNumberFormat="0" applyFill="0" applyBorder="0" applyAlignment="0" applyProtection="0">
      <alignment vertical="top"/>
      <protection locked="0"/>
    </xf>
    <xf numFmtId="0" fontId="12" fillId="11" borderId="54" applyBorder="0">
      <protection locked="0"/>
    </xf>
    <xf numFmtId="247" fontId="12" fillId="11" borderId="55" applyBorder="0">
      <alignment horizontal="center"/>
      <protection locked="0"/>
    </xf>
    <xf numFmtId="12" fontId="12" fillId="11" borderId="55" applyBorder="0">
      <alignment horizontal="center"/>
      <protection locked="0"/>
    </xf>
    <xf numFmtId="0" fontId="8" fillId="11" borderId="56">
      <alignment horizontal="center" vertical="center"/>
      <protection locked="0"/>
    </xf>
    <xf numFmtId="246" fontId="54" fillId="7" borderId="0" applyBorder="0">
      <protection locked="0"/>
    </xf>
    <xf numFmtId="15" fontId="54" fillId="7" borderId="0" applyBorder="0">
      <protection locked="0"/>
    </xf>
    <xf numFmtId="49" fontId="54" fillId="7" borderId="0" applyBorder="0">
      <protection locked="0"/>
    </xf>
    <xf numFmtId="49" fontId="54" fillId="7" borderId="23" applyNumberFormat="0" applyBorder="0"/>
    <xf numFmtId="0" fontId="38" fillId="7" borderId="55" applyBorder="0">
      <alignment horizontal="left"/>
    </xf>
    <xf numFmtId="0" fontId="38" fillId="11" borderId="0">
      <alignment horizontal="left"/>
    </xf>
    <xf numFmtId="0" fontId="85" fillId="0" borderId="47" applyNumberFormat="0" applyFont="0" applyBorder="0" applyProtection="0">
      <alignment horizontal="center" vertical="center"/>
    </xf>
    <xf numFmtId="0" fontId="12" fillId="0" borderId="0" applyNumberFormat="0" applyFill="0" applyBorder="0" applyAlignment="0" applyProtection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12" fillId="0" borderId="0"/>
    <xf numFmtId="248" fontId="8" fillId="7" borderId="56">
      <alignment horizontal="center"/>
    </xf>
    <xf numFmtId="0" fontId="12" fillId="6" borderId="55" applyBorder="0">
      <alignment horizontal="center"/>
      <protection locked="0"/>
    </xf>
    <xf numFmtId="0" fontId="87" fillId="6" borderId="0"/>
    <xf numFmtId="249" fontId="88" fillId="0" borderId="3">
      <alignment vertical="center"/>
    </xf>
    <xf numFmtId="0" fontId="67" fillId="0" borderId="0"/>
    <xf numFmtId="0" fontId="89" fillId="6" borderId="0"/>
    <xf numFmtId="248" fontId="12" fillId="0" borderId="0"/>
    <xf numFmtId="49" fontId="90" fillId="6" borderId="0" applyBorder="0">
      <alignment horizontal="centerContinuous"/>
    </xf>
    <xf numFmtId="0" fontId="12" fillId="12" borderId="0"/>
    <xf numFmtId="0" fontId="91" fillId="6" borderId="0" applyProtection="0">
      <alignment horizontal="centerContinuous" vertical="center"/>
      <protection hidden="1"/>
    </xf>
    <xf numFmtId="0" fontId="12" fillId="6" borderId="55" applyBorder="0">
      <alignment horizontal="center"/>
    </xf>
    <xf numFmtId="0" fontId="12" fillId="6" borderId="55" applyBorder="0">
      <alignment horizontal="center"/>
    </xf>
    <xf numFmtId="246" fontId="74" fillId="6" borderId="0"/>
    <xf numFmtId="49" fontId="92" fillId="6" borderId="0" applyBorder="0">
      <alignment horizontal="right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42" fontId="93" fillId="0" borderId="3">
      <alignment vertical="center"/>
    </xf>
    <xf numFmtId="241" fontId="94" fillId="0" borderId="3">
      <alignment vertical="center"/>
    </xf>
    <xf numFmtId="241" fontId="94" fillId="0" borderId="3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41" fontId="20" fillId="0" borderId="24" applyNumberFormat="0" applyFont="0" applyFill="0" applyBorder="0" applyProtection="0">
      <alignment horizontal="distributed" vertical="center"/>
    </xf>
    <xf numFmtId="250" fontId="20" fillId="0" borderId="0" applyFont="0" applyFill="0" applyBorder="0" applyAlignment="0" applyProtection="0"/>
    <xf numFmtId="251" fontId="20" fillId="0" borderId="0" applyFont="0" applyFill="0" applyBorder="0" applyAlignment="0" applyProtection="0"/>
    <xf numFmtId="0" fontId="95" fillId="0" borderId="0"/>
    <xf numFmtId="0" fontId="96" fillId="0" borderId="3" applyNumberFormat="0" applyFill="0" applyBorder="0" applyProtection="0">
      <alignment horizontal="center" vertical="center"/>
    </xf>
    <xf numFmtId="0" fontId="7" fillId="6" borderId="57">
      <alignment horizontal="distributed" vertical="center"/>
    </xf>
    <xf numFmtId="250" fontId="20" fillId="0" borderId="0" applyNumberFormat="0" applyFont="0" applyFill="0" applyBorder="0" applyProtection="0">
      <alignment horizontal="centerContinuous" vertical="center"/>
    </xf>
    <xf numFmtId="196" fontId="97" fillId="0" borderId="58">
      <alignment vertical="center"/>
    </xf>
    <xf numFmtId="252" fontId="98" fillId="0" borderId="59">
      <alignment vertical="center"/>
    </xf>
    <xf numFmtId="253" fontId="71" fillId="0" borderId="24">
      <alignment vertical="center"/>
    </xf>
    <xf numFmtId="0" fontId="67" fillId="0" borderId="0"/>
    <xf numFmtId="0" fontId="67" fillId="0" borderId="0"/>
    <xf numFmtId="0" fontId="67" fillId="0" borderId="0"/>
    <xf numFmtId="0" fontId="99" fillId="0" borderId="3">
      <alignment vertical="center"/>
    </xf>
    <xf numFmtId="254" fontId="13" fillId="0" borderId="0" applyFont="0" applyFill="0" applyBorder="0" applyAlignment="0" applyProtection="0"/>
    <xf numFmtId="255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56" fontId="30" fillId="0" borderId="0" applyFont="0" applyFill="0" applyBorder="0" applyAlignment="0" applyProtection="0"/>
    <xf numFmtId="255" fontId="13" fillId="0" borderId="0" applyFont="0" applyFill="0" applyBorder="0" applyAlignment="0" applyProtection="0"/>
    <xf numFmtId="196" fontId="65" fillId="0" borderId="0" applyFont="0" applyFill="0" applyBorder="0" applyAlignment="0" applyProtection="0"/>
    <xf numFmtId="206" fontId="37" fillId="0" borderId="0" applyFont="0" applyFill="0" applyBorder="0" applyAlignment="0" applyProtection="0"/>
    <xf numFmtId="257" fontId="13" fillId="0" borderId="0" applyFont="0" applyFill="0" applyBorder="0" applyAlignment="0" applyProtection="0"/>
    <xf numFmtId="196" fontId="65" fillId="0" borderId="0" applyFont="0" applyFill="0" applyBorder="0" applyAlignment="0" applyProtection="0"/>
    <xf numFmtId="196" fontId="65" fillId="0" borderId="0" applyFont="0" applyFill="0" applyBorder="0" applyAlignment="0" applyProtection="0"/>
    <xf numFmtId="196" fontId="65" fillId="0" borderId="0" applyFont="0" applyFill="0" applyBorder="0" applyAlignment="0" applyProtection="0"/>
    <xf numFmtId="255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6" fontId="65" fillId="0" borderId="0" applyFont="0" applyFill="0" applyBorder="0" applyAlignment="0" applyProtection="0"/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58" fontId="30" fillId="0" borderId="0" applyFont="0" applyFill="0" applyBorder="0" applyAlignment="0" applyProtection="0"/>
    <xf numFmtId="256" fontId="30" fillId="0" borderId="0" applyFont="0" applyFill="0" applyBorder="0" applyAlignment="0" applyProtection="0"/>
    <xf numFmtId="259" fontId="7" fillId="0" borderId="0" applyFont="0" applyFill="0" applyBorder="0" applyAlignment="0" applyProtection="0"/>
    <xf numFmtId="260" fontId="11" fillId="0" borderId="0" applyFont="0" applyFill="0" applyBorder="0" applyAlignment="0" applyProtection="0"/>
    <xf numFmtId="196" fontId="65" fillId="0" borderId="0" applyFont="0" applyFill="0" applyBorder="0" applyAlignment="0" applyProtection="0"/>
    <xf numFmtId="261" fontId="13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3" fillId="0" borderId="0" applyFont="0" applyFill="0" applyBorder="0" applyAlignment="0" applyProtection="0"/>
    <xf numFmtId="196" fontId="65" fillId="0" borderId="0" applyFont="0" applyFill="0" applyBorder="0" applyAlignment="0" applyProtection="0"/>
    <xf numFmtId="196" fontId="65" fillId="0" borderId="0" applyFont="0" applyFill="0" applyBorder="0" applyAlignment="0" applyProtection="0"/>
    <xf numFmtId="256" fontId="30" fillId="0" borderId="0" applyFont="0" applyFill="0" applyBorder="0" applyAlignment="0" applyProtection="0"/>
    <xf numFmtId="196" fontId="65" fillId="0" borderId="0" applyFont="0" applyFill="0" applyBorder="0" applyAlignment="0" applyProtection="0"/>
    <xf numFmtId="196" fontId="65" fillId="0" borderId="0" applyFont="0" applyFill="0" applyBorder="0" applyAlignment="0" applyProtection="0"/>
    <xf numFmtId="256" fontId="30" fillId="0" borderId="0" applyFont="0" applyFill="0" applyBorder="0" applyAlignment="0" applyProtection="0"/>
    <xf numFmtId="256" fontId="30" fillId="0" borderId="0" applyFont="0" applyFill="0" applyBorder="0" applyAlignment="0" applyProtection="0"/>
    <xf numFmtId="254" fontId="13" fillId="0" borderId="0" applyFont="0" applyFill="0" applyBorder="0" applyAlignment="0" applyProtection="0"/>
    <xf numFmtId="206" fontId="37" fillId="0" borderId="0" applyFont="0" applyFill="0" applyBorder="0" applyAlignment="0" applyProtection="0"/>
    <xf numFmtId="196" fontId="65" fillId="0" borderId="0" applyFont="0" applyFill="0" applyBorder="0" applyAlignment="0" applyProtection="0"/>
    <xf numFmtId="196" fontId="65" fillId="0" borderId="0" applyFont="0" applyFill="0" applyBorder="0" applyAlignment="0" applyProtection="0"/>
    <xf numFmtId="261" fontId="13" fillId="0" borderId="0" applyFont="0" applyFill="0" applyBorder="0" applyAlignment="0" applyProtection="0"/>
    <xf numFmtId="262" fontId="11" fillId="0" borderId="0" applyFont="0" applyFill="0" applyBorder="0" applyAlignment="0" applyProtection="0"/>
    <xf numFmtId="196" fontId="65" fillId="0" borderId="0" applyFont="0" applyFill="0" applyBorder="0" applyAlignment="0" applyProtection="0"/>
    <xf numFmtId="0" fontId="13" fillId="0" borderId="0" applyFont="0" applyFill="0" applyBorder="0" applyAlignment="0" applyProtection="0"/>
    <xf numFmtId="263" fontId="100" fillId="0" borderId="60">
      <alignment vertical="center"/>
    </xf>
    <xf numFmtId="182" fontId="36" fillId="13" borderId="61" applyBorder="0" applyProtection="0">
      <alignment vertical="center"/>
    </xf>
    <xf numFmtId="212" fontId="36" fillId="0" borderId="3" applyFill="0" applyProtection="0">
      <alignment vertical="center" shrinkToFit="1"/>
    </xf>
    <xf numFmtId="264" fontId="101" fillId="0" borderId="3" applyFill="0" applyBorder="0" applyProtection="0">
      <alignment vertical="center"/>
    </xf>
    <xf numFmtId="263" fontId="101" fillId="0" borderId="3">
      <alignment vertical="center"/>
    </xf>
    <xf numFmtId="182" fontId="101" fillId="7" borderId="7" applyProtection="0">
      <alignment vertical="center" shrinkToFit="1"/>
    </xf>
    <xf numFmtId="0" fontId="100" fillId="0" borderId="58">
      <alignment vertical="center"/>
    </xf>
    <xf numFmtId="263" fontId="102" fillId="0" borderId="3">
      <alignment vertical="center"/>
    </xf>
    <xf numFmtId="263" fontId="103" fillId="0" borderId="3">
      <alignment vertical="center"/>
    </xf>
    <xf numFmtId="263" fontId="103" fillId="0" borderId="3">
      <alignment vertical="center"/>
    </xf>
    <xf numFmtId="263" fontId="103" fillId="0" borderId="3">
      <alignment vertical="center"/>
    </xf>
    <xf numFmtId="0" fontId="104" fillId="0" borderId="0">
      <alignment vertical="center"/>
    </xf>
    <xf numFmtId="263" fontId="105" fillId="0" borderId="3">
      <alignment vertical="center"/>
    </xf>
    <xf numFmtId="263" fontId="106" fillId="0" borderId="3">
      <alignment vertical="center"/>
    </xf>
    <xf numFmtId="263" fontId="13" fillId="0" borderId="3">
      <alignment vertical="center"/>
      <protection locked="0"/>
    </xf>
    <xf numFmtId="182" fontId="28" fillId="0" borderId="0">
      <alignment vertical="center"/>
    </xf>
    <xf numFmtId="0" fontId="107" fillId="0" borderId="0">
      <alignment vertical="center"/>
      <protection locked="0"/>
    </xf>
    <xf numFmtId="0" fontId="108" fillId="0" borderId="3">
      <alignment horizontal="distributed" vertical="center"/>
    </xf>
    <xf numFmtId="183" fontId="11" fillId="0" borderId="0" applyNumberFormat="0" applyFont="0" applyFill="0" applyBorder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265" fontId="20" fillId="0" borderId="0" applyFont="0" applyFill="0" applyBorder="0" applyAlignment="0" applyProtection="0">
      <alignment vertical="center"/>
    </xf>
    <xf numFmtId="266" fontId="20" fillId="0" borderId="0" applyFont="0" applyFill="0" applyBorder="0" applyAlignment="0" applyProtection="0">
      <alignment vertical="center"/>
    </xf>
    <xf numFmtId="246" fontId="13" fillId="0" borderId="46"/>
    <xf numFmtId="267" fontId="39" fillId="0" borderId="24">
      <alignment vertical="center"/>
    </xf>
    <xf numFmtId="0" fontId="11" fillId="0" borderId="0" applyFont="0" applyFill="0" applyBorder="0" applyAlignment="0" applyProtection="0"/>
    <xf numFmtId="263" fontId="108" fillId="0" borderId="3">
      <alignment horizontal="distributed" vertical="center"/>
    </xf>
    <xf numFmtId="183" fontId="11" fillId="0" borderId="42"/>
    <xf numFmtId="3" fontId="8" fillId="0" borderId="24"/>
    <xf numFmtId="24" fontId="9" fillId="0" borderId="0" applyFont="0" applyFill="0" applyBorder="0" applyAlignment="0" applyProtection="0"/>
    <xf numFmtId="268" fontId="9" fillId="0" borderId="0" applyNumberFormat="0" applyFont="0" applyFill="0" applyBorder="0" applyAlignment="0" applyProtection="0"/>
    <xf numFmtId="269" fontId="9" fillId="0" borderId="0" applyNumberFormat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68" fontId="9" fillId="0" borderId="0" applyNumberFormat="0" applyFont="0" applyFill="0" applyBorder="0" applyAlignment="0" applyProtection="0"/>
    <xf numFmtId="24" fontId="9" fillId="0" borderId="0" applyFont="0" applyFill="0" applyBorder="0" applyAlignment="0" applyProtection="0"/>
    <xf numFmtId="269" fontId="9" fillId="0" borderId="0" applyNumberFormat="0" applyFont="0" applyFill="0" applyBorder="0" applyAlignment="0" applyProtection="0"/>
    <xf numFmtId="24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4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4" fontId="9" fillId="0" borderId="0" applyFont="0" applyFill="0" applyBorder="0" applyAlignment="0" applyProtection="0"/>
    <xf numFmtId="24" fontId="9" fillId="0" borderId="0" applyFont="0" applyFill="0" applyBorder="0" applyAlignment="0" applyProtection="0"/>
    <xf numFmtId="24" fontId="9" fillId="0" borderId="0" applyFont="0" applyFill="0" applyBorder="0" applyAlignment="0" applyProtection="0"/>
    <xf numFmtId="24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4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38" fontId="11" fillId="0" borderId="64">
      <alignment horizontal="right"/>
    </xf>
    <xf numFmtId="271" fontId="10" fillId="0" borderId="24">
      <alignment vertical="center"/>
    </xf>
    <xf numFmtId="0" fontId="11" fillId="0" borderId="0"/>
    <xf numFmtId="0" fontId="11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7" fillId="0" borderId="0"/>
    <xf numFmtId="0" fontId="12" fillId="0" borderId="0"/>
    <xf numFmtId="0" fontId="9" fillId="0" borderId="0"/>
    <xf numFmtId="0" fontId="9" fillId="0" borderId="0"/>
    <xf numFmtId="186" fontId="13" fillId="0" borderId="0">
      <alignment vertical="center"/>
    </xf>
    <xf numFmtId="0" fontId="13" fillId="0" borderId="0"/>
    <xf numFmtId="41" fontId="13" fillId="0" borderId="0" applyFont="0" applyFill="0" applyBorder="0" applyAlignment="0" applyProtection="0"/>
    <xf numFmtId="0" fontId="49" fillId="0" borderId="0"/>
    <xf numFmtId="0" fontId="59" fillId="0" borderId="74"/>
    <xf numFmtId="0" fontId="59" fillId="0" borderId="74"/>
    <xf numFmtId="0" fontId="127" fillId="0" borderId="68" applyNumberFormat="0" applyFill="0" applyAlignment="0" applyProtection="0">
      <alignment vertical="center"/>
    </xf>
    <xf numFmtId="0" fontId="134" fillId="0" borderId="72" applyNumberFormat="0" applyFill="0" applyAlignment="0" applyProtection="0">
      <alignment vertical="center"/>
    </xf>
    <xf numFmtId="0" fontId="127" fillId="0" borderId="68" applyNumberFormat="0" applyFill="0" applyAlignment="0" applyProtection="0">
      <alignment vertical="center"/>
    </xf>
    <xf numFmtId="0" fontId="5" fillId="0" borderId="0">
      <alignment vertical="center"/>
    </xf>
    <xf numFmtId="3" fontId="85" fillId="0" borderId="24"/>
    <xf numFmtId="273" fontId="65" fillId="0" borderId="0" applyNumberFormat="0" applyFont="0" applyFill="0" applyBorder="0" applyAlignment="0" applyProtection="0"/>
    <xf numFmtId="274" fontId="65" fillId="0" borderId="0" applyNumberFormat="0" applyFont="0" applyFill="0" applyBorder="0" applyAlignment="0" applyProtection="0"/>
    <xf numFmtId="273" fontId="65" fillId="0" borderId="0" applyNumberFormat="0" applyFont="0" applyFill="0" applyBorder="0" applyAlignment="0" applyProtection="0"/>
    <xf numFmtId="274" fontId="65" fillId="0" borderId="0" applyNumberFormat="0" applyFont="0" applyFill="0" applyBorder="0" applyAlignment="0" applyProtection="0"/>
    <xf numFmtId="40" fontId="9" fillId="0" borderId="0" applyFont="0" applyFill="0" applyBorder="0" applyAlignment="0" applyProtection="0"/>
    <xf numFmtId="40" fontId="9" fillId="0" borderId="0" applyFont="0" applyFill="0" applyBorder="0" applyAlignment="0" applyProtection="0"/>
    <xf numFmtId="0" fontId="11" fillId="0" borderId="0">
      <alignment vertical="center"/>
    </xf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4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0" fontId="9" fillId="0" borderId="0" applyFont="0" applyFill="0" applyBorder="0" applyAlignment="0" applyProtection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275" fontId="39" fillId="0" borderId="0" applyFont="0" applyFill="0" applyBorder="0" applyAlignment="0" applyProtection="0"/>
    <xf numFmtId="275" fontId="3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29" fillId="0" borderId="0" applyFont="0" applyFill="0" applyBorder="0" applyAlignment="0" applyProtection="0"/>
    <xf numFmtId="0" fontId="4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49" fillId="0" borderId="0"/>
    <xf numFmtId="0" fontId="12" fillId="0" borderId="0"/>
    <xf numFmtId="0" fontId="30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49" fillId="0" borderId="0"/>
    <xf numFmtId="276" fontId="110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10" fillId="0" borderId="0">
      <protection locked="0"/>
    </xf>
    <xf numFmtId="276" fontId="110" fillId="0" borderId="0">
      <protection locked="0"/>
    </xf>
    <xf numFmtId="0" fontId="21" fillId="0" borderId="0">
      <protection locked="0"/>
    </xf>
    <xf numFmtId="276" fontId="110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10" fillId="0" borderId="0">
      <protection locked="0"/>
    </xf>
    <xf numFmtId="276" fontId="110" fillId="0" borderId="0">
      <protection locked="0"/>
    </xf>
    <xf numFmtId="192" fontId="21" fillId="0" borderId="0">
      <protection locked="0"/>
    </xf>
    <xf numFmtId="276" fontId="110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10" fillId="0" borderId="0">
      <protection locked="0"/>
    </xf>
    <xf numFmtId="276" fontId="110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3" fontId="85" fillId="0" borderId="24"/>
    <xf numFmtId="3" fontId="85" fillId="0" borderId="24"/>
    <xf numFmtId="206" fontId="11" fillId="0" borderId="0">
      <alignment vertical="center"/>
    </xf>
    <xf numFmtId="0" fontId="30" fillId="0" borderId="0">
      <alignment horizontal="center"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276" fontId="110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10" fillId="0" borderId="0">
      <protection locked="0"/>
    </xf>
    <xf numFmtId="276" fontId="110" fillId="0" borderId="0">
      <protection locked="0"/>
    </xf>
    <xf numFmtId="0" fontId="21" fillId="0" borderId="0">
      <protection locked="0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1" fillId="24" borderId="0" applyNumberFormat="0" applyBorder="0" applyAlignment="0" applyProtection="0">
      <alignment vertical="center"/>
    </xf>
    <xf numFmtId="0" fontId="111" fillId="21" borderId="0" applyNumberFormat="0" applyBorder="0" applyAlignment="0" applyProtection="0">
      <alignment vertical="center"/>
    </xf>
    <xf numFmtId="0" fontId="111" fillId="22" borderId="0" applyNumberFormat="0" applyBorder="0" applyAlignment="0" applyProtection="0">
      <alignment vertical="center"/>
    </xf>
    <xf numFmtId="0" fontId="111" fillId="25" borderId="0" applyNumberFormat="0" applyBorder="0" applyAlignment="0" applyProtection="0">
      <alignment vertical="center"/>
    </xf>
    <xf numFmtId="0" fontId="111" fillId="26" borderId="0" applyNumberFormat="0" applyBorder="0" applyAlignment="0" applyProtection="0">
      <alignment vertical="center"/>
    </xf>
    <xf numFmtId="0" fontId="111" fillId="27" borderId="0" applyNumberFormat="0" applyBorder="0" applyAlignment="0" applyProtection="0">
      <alignment vertical="center"/>
    </xf>
    <xf numFmtId="0" fontId="12" fillId="0" borderId="0" applyFont="0" applyFill="0" applyBorder="0" applyAlignment="0" applyProtection="0"/>
    <xf numFmtId="195" fontId="96" fillId="0" borderId="0" applyNumberFormat="0" applyFont="0">
      <alignment horizontal="centerContinuous"/>
    </xf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276" fontId="110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10" fillId="0" borderId="0">
      <protection locked="0"/>
    </xf>
    <xf numFmtId="276" fontId="110" fillId="0" borderId="0">
      <protection locked="0"/>
    </xf>
    <xf numFmtId="217" fontId="21" fillId="0" borderId="0">
      <protection locked="0"/>
    </xf>
    <xf numFmtId="0" fontId="140" fillId="0" borderId="0" applyFont="0" applyFill="0" applyBorder="0" applyAlignment="0" applyProtection="0"/>
    <xf numFmtId="183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224" fontId="73" fillId="0" borderId="0" applyFont="0" applyFill="0" applyBorder="0" applyAlignment="0" applyProtection="0"/>
    <xf numFmtId="4" fontId="21" fillId="0" borderId="0">
      <protection locked="0"/>
    </xf>
    <xf numFmtId="208" fontId="21" fillId="0" borderId="0">
      <protection locked="0"/>
    </xf>
    <xf numFmtId="276" fontId="110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10" fillId="0" borderId="0">
      <protection locked="0"/>
    </xf>
    <xf numFmtId="276" fontId="110" fillId="0" borderId="0">
      <protection locked="0"/>
    </xf>
    <xf numFmtId="276" fontId="110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10" fillId="0" borderId="0">
      <protection locked="0"/>
    </xf>
    <xf numFmtId="276" fontId="110" fillId="0" borderId="0">
      <protection locked="0"/>
    </xf>
    <xf numFmtId="0" fontId="141" fillId="0" borderId="0" applyNumberFormat="0" applyFill="0" applyBorder="0" applyAlignment="0" applyProtection="0"/>
    <xf numFmtId="0" fontId="45" fillId="0" borderId="0"/>
    <xf numFmtId="0" fontId="48" fillId="0" borderId="0"/>
    <xf numFmtId="0" fontId="48" fillId="0" borderId="0"/>
    <xf numFmtId="0" fontId="48" fillId="0" borderId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42" fillId="0" borderId="0" applyNumberFormat="0" applyFill="0" applyBorder="0" applyAlignment="0" applyProtection="0">
      <alignment vertical="top"/>
      <protection locked="0"/>
    </xf>
    <xf numFmtId="0" fontId="21" fillId="0" borderId="40">
      <protection locked="0"/>
    </xf>
    <xf numFmtId="276" fontId="110" fillId="0" borderId="40">
      <protection locked="0"/>
    </xf>
    <xf numFmtId="277" fontId="13" fillId="0" borderId="40">
      <protection locked="0"/>
    </xf>
    <xf numFmtId="277" fontId="13" fillId="0" borderId="40">
      <protection locked="0"/>
    </xf>
    <xf numFmtId="277" fontId="13" fillId="0" borderId="40">
      <protection locked="0"/>
    </xf>
    <xf numFmtId="277" fontId="13" fillId="0" borderId="40">
      <protection locked="0"/>
    </xf>
    <xf numFmtId="276" fontId="110" fillId="0" borderId="40">
      <protection locked="0"/>
    </xf>
    <xf numFmtId="276" fontId="110" fillId="0" borderId="40">
      <protection locked="0"/>
    </xf>
    <xf numFmtId="38" fontId="13" fillId="0" borderId="0">
      <protection locked="0"/>
    </xf>
    <xf numFmtId="38" fontId="12" fillId="0" borderId="0" applyFont="0" applyFill="0" applyBorder="0" applyAlignment="0" applyProtection="0"/>
    <xf numFmtId="41" fontId="48" fillId="0" borderId="0" applyFont="0" applyFill="0" applyBorder="0" applyAlignment="0" applyProtection="0"/>
    <xf numFmtId="0" fontId="12" fillId="0" borderId="0" applyFont="0" applyFill="0" applyBorder="0" applyAlignment="0" applyProtection="0"/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286" fontId="13" fillId="0" borderId="0">
      <protection locked="0"/>
    </xf>
    <xf numFmtId="4" fontId="21" fillId="0" borderId="0">
      <protection locked="0"/>
    </xf>
    <xf numFmtId="38" fontId="13" fillId="0" borderId="0">
      <protection locked="0"/>
    </xf>
    <xf numFmtId="286" fontId="13" fillId="0" borderId="0">
      <protection locked="0"/>
    </xf>
    <xf numFmtId="38" fontId="13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287" fontId="13" fillId="0" borderId="0"/>
    <xf numFmtId="288" fontId="29" fillId="0" borderId="0"/>
    <xf numFmtId="3" fontId="143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38" fontId="13" fillId="0" borderId="0">
      <protection locked="0"/>
    </xf>
    <xf numFmtId="289" fontId="12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13" fillId="0" borderId="0" applyFont="0" applyFill="0" applyBorder="0" applyAlignment="0" applyProtection="0"/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286" fontId="13" fillId="0" borderId="0">
      <protection locked="0"/>
    </xf>
    <xf numFmtId="218" fontId="21" fillId="0" borderId="0">
      <protection locked="0"/>
    </xf>
    <xf numFmtId="38" fontId="13" fillId="0" borderId="0">
      <protection locked="0"/>
    </xf>
    <xf numFmtId="286" fontId="13" fillId="0" borderId="0">
      <protection locked="0"/>
    </xf>
    <xf numFmtId="38" fontId="13" fillId="0" borderId="0">
      <protection locked="0"/>
    </xf>
    <xf numFmtId="218" fontId="21" fillId="0" borderId="0">
      <protection locked="0"/>
    </xf>
    <xf numFmtId="218" fontId="21" fillId="0" borderId="0">
      <protection locked="0"/>
    </xf>
    <xf numFmtId="218" fontId="21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290" fontId="13" fillId="0" borderId="0"/>
    <xf numFmtId="290" fontId="13" fillId="0" borderId="0"/>
    <xf numFmtId="291" fontId="13" fillId="0" borderId="0" applyFont="0" applyFill="0" applyBorder="0" applyAlignment="0" applyProtection="0"/>
    <xf numFmtId="292" fontId="29" fillId="0" borderId="0" applyFont="0" applyFill="0" applyBorder="0" applyAlignment="0" applyProtection="0"/>
    <xf numFmtId="293" fontId="13" fillId="0" borderId="0"/>
    <xf numFmtId="0" fontId="13" fillId="0" borderId="0"/>
    <xf numFmtId="0" fontId="13" fillId="0" borderId="0"/>
    <xf numFmtId="294" fontId="29" fillId="0" borderId="0"/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286" fontId="13" fillId="0" borderId="0">
      <protection locked="0"/>
    </xf>
    <xf numFmtId="295" fontId="21" fillId="0" borderId="0">
      <protection locked="0"/>
    </xf>
    <xf numFmtId="295" fontId="21" fillId="0" borderId="0">
      <protection locked="0"/>
    </xf>
    <xf numFmtId="286" fontId="13" fillId="0" borderId="0">
      <protection locked="0"/>
    </xf>
    <xf numFmtId="295" fontId="21" fillId="0" borderId="0">
      <protection locked="0"/>
    </xf>
    <xf numFmtId="295" fontId="21" fillId="0" borderId="0">
      <protection locked="0"/>
    </xf>
    <xf numFmtId="38" fontId="13" fillId="0" borderId="0">
      <protection locked="0"/>
    </xf>
    <xf numFmtId="0" fontId="9" fillId="0" borderId="0" applyFont="0" applyFill="0" applyBorder="0" applyAlignment="0" applyProtection="0"/>
    <xf numFmtId="296" fontId="13" fillId="0" borderId="0"/>
    <xf numFmtId="297" fontId="29" fillId="0" borderId="0"/>
    <xf numFmtId="182" fontId="10" fillId="0" borderId="0">
      <alignment horizontal="center" vertical="center"/>
    </xf>
    <xf numFmtId="276" fontId="110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10" fillId="0" borderId="0">
      <protection locked="0"/>
    </xf>
    <xf numFmtId="276" fontId="110" fillId="0" borderId="0">
      <protection locked="0"/>
    </xf>
    <xf numFmtId="276" fontId="110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10" fillId="0" borderId="0">
      <protection locked="0"/>
    </xf>
    <xf numFmtId="276" fontId="110" fillId="0" borderId="0">
      <protection locked="0"/>
    </xf>
    <xf numFmtId="218" fontId="21" fillId="0" borderId="0">
      <protection locked="0"/>
    </xf>
    <xf numFmtId="219" fontId="21" fillId="0" borderId="0">
      <protection locked="0"/>
    </xf>
    <xf numFmtId="0" fontId="13" fillId="0" borderId="0" applyFont="0" applyFill="0" applyBorder="0" applyAlignment="0" applyProtection="0"/>
    <xf numFmtId="231" fontId="13" fillId="0" borderId="0" applyFont="0" applyFill="0" applyBorder="0" applyAlignment="0" applyProtection="0">
      <alignment vertical="center"/>
    </xf>
    <xf numFmtId="231" fontId="13" fillId="0" borderId="0" applyFont="0" applyFill="0" applyBorder="0" applyAlignment="0" applyProtection="0">
      <alignment vertical="center"/>
    </xf>
    <xf numFmtId="231" fontId="13" fillId="0" borderId="0" applyFont="0" applyFill="0" applyBorder="0" applyAlignment="0" applyProtection="0"/>
    <xf numFmtId="0" fontId="70" fillId="0" borderId="0">
      <protection locked="0"/>
    </xf>
    <xf numFmtId="0" fontId="21" fillId="0" borderId="0">
      <protection locked="0"/>
    </xf>
    <xf numFmtId="0" fontId="70" fillId="0" borderId="0">
      <protection locked="0"/>
    </xf>
    <xf numFmtId="0" fontId="21" fillId="0" borderId="0">
      <protection locked="0"/>
    </xf>
    <xf numFmtId="0" fontId="70" fillId="0" borderId="0">
      <protection locked="0"/>
    </xf>
    <xf numFmtId="0" fontId="53" fillId="0" borderId="0">
      <protection locked="0"/>
    </xf>
    <xf numFmtId="0" fontId="70" fillId="0" borderId="0">
      <protection locked="0"/>
    </xf>
    <xf numFmtId="0" fontId="21" fillId="0" borderId="0">
      <protection locked="0"/>
    </xf>
    <xf numFmtId="0" fontId="70" fillId="0" borderId="0">
      <protection locked="0"/>
    </xf>
    <xf numFmtId="0" fontId="21" fillId="0" borderId="0">
      <protection locked="0"/>
    </xf>
    <xf numFmtId="0" fontId="70" fillId="0" borderId="0">
      <protection locked="0"/>
    </xf>
    <xf numFmtId="0" fontId="21" fillId="0" borderId="0">
      <protection locked="0"/>
    </xf>
    <xf numFmtId="0" fontId="70" fillId="0" borderId="0">
      <protection locked="0"/>
    </xf>
    <xf numFmtId="0" fontId="5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286" fontId="13" fillId="0" borderId="0">
      <protection locked="0"/>
    </xf>
    <xf numFmtId="192" fontId="21" fillId="0" borderId="0">
      <protection locked="0"/>
    </xf>
    <xf numFmtId="192" fontId="21" fillId="0" borderId="0">
      <protection locked="0"/>
    </xf>
    <xf numFmtId="286" fontId="13" fillId="0" borderId="0">
      <protection locked="0"/>
    </xf>
    <xf numFmtId="192" fontId="21" fillId="0" borderId="0">
      <protection locked="0"/>
    </xf>
    <xf numFmtId="192" fontId="21" fillId="0" borderId="0">
      <protection locked="0"/>
    </xf>
    <xf numFmtId="38" fontId="13" fillId="0" borderId="0">
      <protection locked="0"/>
    </xf>
    <xf numFmtId="0" fontId="9" fillId="0" borderId="0" applyFont="0" applyFill="0" applyBorder="0" applyAlignment="0" applyProtection="0"/>
    <xf numFmtId="38" fontId="54" fillId="6" borderId="0" applyNumberFormat="0" applyBorder="0" applyAlignment="0" applyProtection="0"/>
    <xf numFmtId="38" fontId="54" fillId="6" borderId="0" applyNumberFormat="0" applyBorder="0" applyAlignment="0" applyProtection="0"/>
    <xf numFmtId="38" fontId="54" fillId="6" borderId="0" applyNumberFormat="0" applyBorder="0" applyAlignment="0" applyProtection="0"/>
    <xf numFmtId="0" fontId="144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286" fontId="13" fillId="0" borderId="0">
      <protection locked="0"/>
    </xf>
    <xf numFmtId="276" fontId="22" fillId="0" borderId="0">
      <protection locked="0"/>
    </xf>
    <xf numFmtId="276" fontId="22" fillId="0" borderId="0">
      <protection locked="0"/>
    </xf>
    <xf numFmtId="286" fontId="13" fillId="0" borderId="0">
      <protection locked="0"/>
    </xf>
    <xf numFmtId="276" fontId="22" fillId="0" borderId="0">
      <protection locked="0"/>
    </xf>
    <xf numFmtId="276" fontId="22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286" fontId="13" fillId="0" borderId="0">
      <protection locked="0"/>
    </xf>
    <xf numFmtId="276" fontId="22" fillId="0" borderId="0">
      <protection locked="0"/>
    </xf>
    <xf numFmtId="276" fontId="22" fillId="0" borderId="0">
      <protection locked="0"/>
    </xf>
    <xf numFmtId="286" fontId="13" fillId="0" borderId="0">
      <protection locked="0"/>
    </xf>
    <xf numFmtId="276" fontId="22" fillId="0" borderId="0">
      <protection locked="0"/>
    </xf>
    <xf numFmtId="276" fontId="22" fillId="0" borderId="0">
      <protection locked="0"/>
    </xf>
    <xf numFmtId="38" fontId="13" fillId="0" borderId="0">
      <protection locked="0"/>
    </xf>
    <xf numFmtId="10" fontId="54" fillId="7" borderId="24" applyNumberFormat="0" applyBorder="0" applyAlignment="0" applyProtection="0"/>
    <xf numFmtId="10" fontId="54" fillId="7" borderId="24" applyNumberFormat="0" applyBorder="0" applyAlignment="0" applyProtection="0"/>
    <xf numFmtId="10" fontId="54" fillId="7" borderId="24" applyNumberFormat="0" applyBorder="0" applyAlignment="0" applyProtection="0"/>
    <xf numFmtId="22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298" fontId="87" fillId="0" borderId="0">
      <alignment horizontal="left"/>
    </xf>
    <xf numFmtId="38" fontId="9" fillId="0" borderId="0" applyFont="0" applyFill="0" applyBorder="0" applyAlignment="0" applyProtection="0"/>
    <xf numFmtId="40" fontId="9" fillId="0" borderId="0" applyFont="0" applyFill="0" applyBorder="0" applyAlignment="0" applyProtection="0"/>
    <xf numFmtId="0" fontId="13" fillId="0" borderId="0">
      <alignment horizontal="centerContinuous"/>
    </xf>
    <xf numFmtId="299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300" fontId="10" fillId="0" borderId="0"/>
    <xf numFmtId="30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300" fontId="10" fillId="0" borderId="0"/>
    <xf numFmtId="0" fontId="11" fillId="0" borderId="0"/>
    <xf numFmtId="300" fontId="10" fillId="0" borderId="0"/>
    <xf numFmtId="0" fontId="86" fillId="0" borderId="0"/>
    <xf numFmtId="300" fontId="10" fillId="0" borderId="0"/>
    <xf numFmtId="301" fontId="13" fillId="0" borderId="0"/>
    <xf numFmtId="300" fontId="10" fillId="0" borderId="0"/>
    <xf numFmtId="301" fontId="13" fillId="0" borderId="0"/>
    <xf numFmtId="301" fontId="13" fillId="0" borderId="0"/>
    <xf numFmtId="300" fontId="10" fillId="0" borderId="0"/>
    <xf numFmtId="300" fontId="10" fillId="0" borderId="0"/>
    <xf numFmtId="0" fontId="12" fillId="0" borderId="0" applyFont="0" applyFill="0" applyBorder="0" applyAlignment="0" applyProtection="0"/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286" fontId="13" fillId="0" borderId="0">
      <protection locked="0"/>
    </xf>
    <xf numFmtId="217" fontId="21" fillId="0" borderId="0">
      <protection locked="0"/>
    </xf>
    <xf numFmtId="38" fontId="13" fillId="0" borderId="0">
      <protection locked="0"/>
    </xf>
    <xf numFmtId="286" fontId="13" fillId="0" borderId="0">
      <protection locked="0"/>
    </xf>
    <xf numFmtId="38" fontId="13" fillId="0" borderId="0">
      <protection locked="0"/>
    </xf>
    <xf numFmtId="217" fontId="21" fillId="0" borderId="0">
      <protection locked="0"/>
    </xf>
    <xf numFmtId="217" fontId="21" fillId="0" borderId="0">
      <protection locked="0"/>
    </xf>
    <xf numFmtId="217" fontId="21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224" fontId="38" fillId="0" borderId="0" applyFont="0" applyFill="0" applyBorder="0" applyAlignment="0" applyProtection="0"/>
    <xf numFmtId="302" fontId="13" fillId="0" borderId="0" applyFont="0" applyFill="0" applyBorder="0" applyAlignment="0" applyProtection="0"/>
    <xf numFmtId="224" fontId="12" fillId="0" borderId="0" applyFont="0" applyFill="0" applyBorder="0" applyAlignment="0" applyProtection="0"/>
    <xf numFmtId="303" fontId="146" fillId="0" borderId="0">
      <alignment horizontal="center"/>
    </xf>
    <xf numFmtId="38" fontId="13" fillId="0" borderId="11">
      <protection locked="0"/>
    </xf>
    <xf numFmtId="38" fontId="13" fillId="0" borderId="11">
      <protection locked="0"/>
    </xf>
    <xf numFmtId="38" fontId="13" fillId="0" borderId="11">
      <protection locked="0"/>
    </xf>
    <xf numFmtId="38" fontId="13" fillId="0" borderId="11">
      <protection locked="0"/>
    </xf>
    <xf numFmtId="38" fontId="13" fillId="0" borderId="11">
      <protection locked="0"/>
    </xf>
    <xf numFmtId="38" fontId="13" fillId="0" borderId="11">
      <protection locked="0"/>
    </xf>
    <xf numFmtId="286" fontId="13" fillId="0" borderId="11">
      <protection locked="0"/>
    </xf>
    <xf numFmtId="276" fontId="21" fillId="0" borderId="11">
      <protection locked="0"/>
    </xf>
    <xf numFmtId="276" fontId="21" fillId="0" borderId="11">
      <protection locked="0"/>
    </xf>
    <xf numFmtId="286" fontId="13" fillId="0" borderId="11">
      <protection locked="0"/>
    </xf>
    <xf numFmtId="276" fontId="21" fillId="0" borderId="11">
      <protection locked="0"/>
    </xf>
    <xf numFmtId="276" fontId="21" fillId="0" borderId="11">
      <protection locked="0"/>
    </xf>
    <xf numFmtId="38" fontId="13" fillId="0" borderId="11">
      <protection locked="0"/>
    </xf>
    <xf numFmtId="0" fontId="147" fillId="0" borderId="0" applyNumberFormat="0" applyFill="0" applyBorder="0" applyAlignment="0" applyProtection="0">
      <alignment vertical="top"/>
      <protection locked="0"/>
    </xf>
    <xf numFmtId="0" fontId="38" fillId="0" borderId="0"/>
    <xf numFmtId="0" fontId="111" fillId="28" borderId="0" applyNumberFormat="0" applyBorder="0" applyAlignment="0" applyProtection="0">
      <alignment vertical="center"/>
    </xf>
    <xf numFmtId="0" fontId="111" fillId="29" borderId="0" applyNumberFormat="0" applyBorder="0" applyAlignment="0" applyProtection="0">
      <alignment vertical="center"/>
    </xf>
    <xf numFmtId="0" fontId="111" fillId="30" borderId="0" applyNumberFormat="0" applyBorder="0" applyAlignment="0" applyProtection="0">
      <alignment vertical="center"/>
    </xf>
    <xf numFmtId="0" fontId="111" fillId="25" borderId="0" applyNumberFormat="0" applyBorder="0" applyAlignment="0" applyProtection="0">
      <alignment vertical="center"/>
    </xf>
    <xf numFmtId="0" fontId="111" fillId="26" borderId="0" applyNumberFormat="0" applyBorder="0" applyAlignment="0" applyProtection="0">
      <alignment vertical="center"/>
    </xf>
    <xf numFmtId="0" fontId="111" fillId="31" borderId="0" applyNumberFormat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3" fillId="32" borderId="66" applyNumberFormat="0" applyAlignment="0" applyProtection="0">
      <alignment vertical="center"/>
    </xf>
    <xf numFmtId="2" fontId="114" fillId="0" borderId="0" applyFon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278" fontId="65" fillId="0" borderId="0"/>
    <xf numFmtId="278" fontId="65" fillId="0" borderId="0"/>
    <xf numFmtId="278" fontId="65" fillId="0" borderId="0"/>
    <xf numFmtId="278" fontId="65" fillId="0" borderId="0"/>
    <xf numFmtId="278" fontId="65" fillId="0" borderId="0"/>
    <xf numFmtId="278" fontId="65" fillId="0" borderId="0"/>
    <xf numFmtId="278" fontId="65" fillId="0" borderId="0"/>
    <xf numFmtId="278" fontId="65" fillId="0" borderId="0"/>
    <xf numFmtId="278" fontId="65" fillId="0" borderId="0"/>
    <xf numFmtId="278" fontId="65" fillId="0" borderId="0"/>
    <xf numFmtId="278" fontId="65" fillId="0" borderId="0"/>
    <xf numFmtId="0" fontId="117" fillId="0" borderId="0"/>
    <xf numFmtId="0" fontId="118" fillId="15" borderId="0" applyNumberFormat="0" applyBorder="0" applyAlignment="0" applyProtection="0">
      <alignment vertical="center"/>
    </xf>
    <xf numFmtId="0" fontId="114" fillId="0" borderId="0" applyFont="0" applyFill="0" applyBorder="0" applyAlignment="0" applyProtection="0"/>
    <xf numFmtId="3" fontId="119" fillId="0" borderId="3" applyNumberFormat="0" applyAlignment="0">
      <alignment vertical="center"/>
    </xf>
    <xf numFmtId="279" fontId="120" fillId="0" borderId="26">
      <alignment horizontal="center" vertical="center"/>
    </xf>
    <xf numFmtId="0" fontId="114" fillId="0" borderId="0" applyFont="0" applyFill="0" applyBorder="0" applyAlignment="0" applyProtection="0"/>
    <xf numFmtId="40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0" fontId="13" fillId="0" borderId="0"/>
    <xf numFmtId="0" fontId="13" fillId="33" borderId="54" applyNumberFormat="0" applyFont="0" applyAlignment="0" applyProtection="0">
      <alignment vertical="center"/>
    </xf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276" fontId="122" fillId="0" borderId="0">
      <protection locked="0"/>
    </xf>
    <xf numFmtId="276" fontId="122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30" fillId="0" borderId="0"/>
    <xf numFmtId="0" fontId="123" fillId="34" borderId="0" applyNumberFormat="0" applyBorder="0" applyAlignment="0" applyProtection="0">
      <alignment vertical="center"/>
    </xf>
    <xf numFmtId="0" fontId="11" fillId="0" borderId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5" fillId="35" borderId="67" applyNumberFormat="0" applyAlignment="0" applyProtection="0">
      <alignment vertical="center"/>
    </xf>
    <xf numFmtId="280" fontId="29" fillId="0" borderId="0">
      <alignment horizontal="center" vertical="center"/>
      <protection locked="0"/>
    </xf>
    <xf numFmtId="196" fontId="126" fillId="0" borderId="4" applyFont="0" applyFill="0" applyBorder="0" applyAlignment="0" applyProtection="0">
      <alignment vertical="center"/>
    </xf>
    <xf numFmtId="281" fontId="126" fillId="0" borderId="4" applyFont="0" applyFill="0" applyBorder="0" applyAlignment="0" applyProtection="0">
      <alignment vertical="center"/>
    </xf>
    <xf numFmtId="37" fontId="36" fillId="0" borderId="24" applyFont="0" applyFill="0" applyBorder="0" applyAlignment="0" applyProtection="0">
      <alignment horizontal="center" vertical="center"/>
      <protection locked="0"/>
    </xf>
    <xf numFmtId="282" fontId="13" fillId="0" borderId="0">
      <alignment vertical="center"/>
    </xf>
    <xf numFmtId="272" fontId="65" fillId="0" borderId="0">
      <alignment vertical="center"/>
    </xf>
    <xf numFmtId="282" fontId="13" fillId="0" borderId="0">
      <alignment vertical="center"/>
    </xf>
    <xf numFmtId="272" fontId="65" fillId="0" borderId="0">
      <alignment vertical="center"/>
    </xf>
    <xf numFmtId="272" fontId="65" fillId="0" borderId="0">
      <alignment vertical="center"/>
    </xf>
    <xf numFmtId="272" fontId="65" fillId="0" borderId="0">
      <alignment vertical="center"/>
    </xf>
    <xf numFmtId="282" fontId="13" fillId="0" borderId="0">
      <alignment vertical="center"/>
    </xf>
    <xf numFmtId="282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09" fillId="0" borderId="0" applyFont="0" applyFill="0" applyBorder="0" applyAlignment="0" applyProtection="0"/>
    <xf numFmtId="0" fontId="30" fillId="0" borderId="0"/>
    <xf numFmtId="0" fontId="127" fillId="0" borderId="68" applyNumberFormat="0" applyFill="0" applyAlignment="0" applyProtection="0">
      <alignment vertical="center"/>
    </xf>
    <xf numFmtId="0" fontId="128" fillId="0" borderId="69" applyNumberFormat="0" applyFill="0" applyAlignment="0" applyProtection="0">
      <alignment vertical="center"/>
    </xf>
    <xf numFmtId="196" fontId="65" fillId="0" borderId="0" applyFont="0" applyFill="0" applyBorder="0" applyAlignment="0" applyProtection="0"/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196" fontId="65" fillId="0" borderId="0" applyFont="0" applyFill="0" applyBorder="0" applyAlignment="0" applyProtection="0"/>
    <xf numFmtId="206" fontId="37" fillId="0" borderId="0" applyFont="0" applyFill="0" applyBorder="0" applyAlignment="0" applyProtection="0"/>
    <xf numFmtId="196" fontId="65" fillId="0" borderId="0" applyFont="0" applyFill="0" applyBorder="0" applyAlignment="0" applyProtection="0"/>
    <xf numFmtId="206" fontId="37" fillId="0" borderId="0" applyFont="0" applyFill="0" applyBorder="0" applyAlignment="0" applyProtection="0"/>
    <xf numFmtId="196" fontId="65" fillId="0" borderId="0" applyFont="0" applyFill="0" applyBorder="0" applyAlignment="0" applyProtection="0"/>
    <xf numFmtId="0" fontId="129" fillId="0" borderId="0">
      <alignment vertical="center"/>
    </xf>
    <xf numFmtId="0" fontId="130" fillId="0" borderId="0">
      <alignment horizontal="center" vertical="center"/>
    </xf>
    <xf numFmtId="0" fontId="131" fillId="19" borderId="66" applyNumberFormat="0" applyAlignment="0" applyProtection="0">
      <alignment vertical="center"/>
    </xf>
    <xf numFmtId="4" fontId="114" fillId="0" borderId="0" applyFont="0" applyFill="0" applyBorder="0" applyAlignment="0" applyProtection="0"/>
    <xf numFmtId="3" fontId="114" fillId="0" borderId="0" applyFont="0" applyFill="0" applyBorder="0" applyAlignment="0" applyProtection="0"/>
    <xf numFmtId="0" fontId="132" fillId="0" borderId="70" applyNumberFormat="0" applyFill="0" applyAlignment="0" applyProtection="0">
      <alignment vertical="center"/>
    </xf>
    <xf numFmtId="0" fontId="133" fillId="0" borderId="71" applyNumberFormat="0" applyFill="0" applyAlignment="0" applyProtection="0">
      <alignment vertical="center"/>
    </xf>
    <xf numFmtId="0" fontId="134" fillId="0" borderId="72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6" fillId="16" borderId="0" applyNumberFormat="0" applyBorder="0" applyAlignment="0" applyProtection="0">
      <alignment vertical="center"/>
    </xf>
    <xf numFmtId="0" fontId="13" fillId="0" borderId="0"/>
    <xf numFmtId="0" fontId="137" fillId="32" borderId="73" applyNumberFormat="0" applyAlignment="0" applyProtection="0">
      <alignment vertical="center"/>
    </xf>
    <xf numFmtId="0" fontId="29" fillId="0" borderId="39">
      <alignment horizontal="center" vertical="center"/>
    </xf>
    <xf numFmtId="276" fontId="122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76" fontId="122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283" fontId="138" fillId="0" borderId="0">
      <protection locked="0"/>
    </xf>
    <xf numFmtId="283" fontId="138" fillId="0" borderId="0">
      <protection locked="0"/>
    </xf>
    <xf numFmtId="283" fontId="138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183" fontId="29" fillId="0" borderId="20">
      <alignment vertical="center"/>
    </xf>
    <xf numFmtId="0" fontId="12" fillId="0" borderId="24"/>
    <xf numFmtId="285" fontId="13" fillId="5" borderId="0" applyFill="0" applyBorder="0" applyProtection="0">
      <alignment horizontal="right"/>
    </xf>
    <xf numFmtId="221" fontId="13" fillId="5" borderId="0" applyFill="0" applyBorder="0" applyProtection="0">
      <alignment horizontal="right"/>
    </xf>
    <xf numFmtId="221" fontId="13" fillId="5" borderId="0" applyFill="0" applyBorder="0" applyProtection="0">
      <alignment horizontal="right"/>
    </xf>
    <xf numFmtId="221" fontId="13" fillId="5" borderId="0" applyFill="0" applyBorder="0" applyProtection="0">
      <alignment horizontal="right"/>
    </xf>
    <xf numFmtId="221" fontId="13" fillId="5" borderId="0" applyFill="0" applyBorder="0" applyProtection="0">
      <alignment horizontal="right"/>
    </xf>
    <xf numFmtId="221" fontId="13" fillId="5" borderId="0" applyFill="0" applyBorder="0" applyProtection="0">
      <alignment horizontal="right"/>
    </xf>
    <xf numFmtId="285" fontId="13" fillId="5" borderId="0" applyFill="0" applyBorder="0" applyProtection="0">
      <alignment horizontal="right"/>
    </xf>
    <xf numFmtId="279" fontId="30" fillId="5" borderId="0" applyFill="0" applyBorder="0" applyProtection="0">
      <alignment horizontal="right"/>
    </xf>
    <xf numFmtId="221" fontId="13" fillId="5" borderId="0" applyFill="0" applyBorder="0" applyProtection="0">
      <alignment horizontal="right"/>
    </xf>
    <xf numFmtId="285" fontId="13" fillId="5" borderId="0" applyFill="0" applyBorder="0" applyProtection="0">
      <alignment horizontal="right"/>
    </xf>
    <xf numFmtId="279" fontId="30" fillId="5" borderId="0" applyFill="0" applyBorder="0" applyProtection="0">
      <alignment horizontal="right"/>
    </xf>
    <xf numFmtId="221" fontId="13" fillId="5" borderId="0" applyFill="0" applyBorder="0" applyProtection="0">
      <alignment horizontal="right"/>
    </xf>
    <xf numFmtId="279" fontId="30" fillId="5" borderId="0" applyFill="0" applyBorder="0" applyProtection="0">
      <alignment horizontal="right"/>
    </xf>
    <xf numFmtId="221" fontId="13" fillId="5" borderId="0" applyFill="0" applyBorder="0" applyProtection="0">
      <alignment horizontal="right"/>
    </xf>
    <xf numFmtId="279" fontId="30" fillId="5" borderId="0" applyFill="0" applyBorder="0" applyProtection="0">
      <alignment horizontal="right"/>
    </xf>
    <xf numFmtId="285" fontId="13" fillId="5" borderId="0" applyFill="0" applyBorder="0" applyProtection="0">
      <alignment horizontal="right"/>
    </xf>
    <xf numFmtId="221" fontId="13" fillId="5" borderId="0" applyFill="0" applyBorder="0" applyProtection="0">
      <alignment horizontal="right"/>
    </xf>
    <xf numFmtId="3" fontId="11" fillId="0" borderId="65"/>
    <xf numFmtId="0" fontId="139" fillId="0" borderId="0">
      <alignment horizontal="center" vertical="center"/>
    </xf>
    <xf numFmtId="276" fontId="122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76" fontId="122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283" fontId="138" fillId="0" borderId="0">
      <protection locked="0"/>
    </xf>
    <xf numFmtId="283" fontId="138" fillId="0" borderId="0">
      <protection locked="0"/>
    </xf>
    <xf numFmtId="283" fontId="138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244" fontId="11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36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11" fillId="0" borderId="0" applyFont="0" applyFill="0" applyBorder="0" applyAlignment="0" applyProtection="0"/>
    <xf numFmtId="10" fontId="114" fillId="0" borderId="0" applyFont="0" applyFill="0" applyBorder="0" applyAlignment="0" applyProtection="0"/>
    <xf numFmtId="276" fontId="122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76" fontId="122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283" fontId="138" fillId="0" borderId="0">
      <protection locked="0"/>
    </xf>
    <xf numFmtId="283" fontId="138" fillId="0" borderId="0">
      <protection locked="0"/>
    </xf>
    <xf numFmtId="283" fontId="138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196" fontId="138" fillId="0" borderId="0">
      <protection locked="0"/>
    </xf>
    <xf numFmtId="277" fontId="13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6" fontId="122" fillId="0" borderId="0">
      <protection locked="0"/>
    </xf>
    <xf numFmtId="277" fontId="13" fillId="0" borderId="0">
      <protection locked="0"/>
    </xf>
    <xf numFmtId="277" fontId="13" fillId="0" borderId="0">
      <protection locked="0"/>
    </xf>
    <xf numFmtId="0" fontId="6" fillId="0" borderId="0">
      <alignment vertical="center"/>
    </xf>
    <xf numFmtId="0" fontId="13" fillId="0" borderId="0"/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6" fillId="0" borderId="0">
      <alignment vertical="center"/>
    </xf>
    <xf numFmtId="0" fontId="11" fillId="0" borderId="0"/>
    <xf numFmtId="0" fontId="5" fillId="0" borderId="0">
      <alignment vertical="center"/>
    </xf>
    <xf numFmtId="0" fontId="13" fillId="0" borderId="0"/>
    <xf numFmtId="0" fontId="36" fillId="0" borderId="0"/>
    <xf numFmtId="0" fontId="5" fillId="0" borderId="0">
      <alignment vertical="center"/>
    </xf>
    <xf numFmtId="0" fontId="11" fillId="0" borderId="0"/>
    <xf numFmtId="0" fontId="13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0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3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3" fillId="0" borderId="0"/>
    <xf numFmtId="0" fontId="11" fillId="0" borderId="0"/>
    <xf numFmtId="0" fontId="11" fillId="0" borderId="0"/>
    <xf numFmtId="0" fontId="13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13" fillId="0" borderId="0">
      <alignment vertical="center"/>
    </xf>
    <xf numFmtId="0" fontId="12" fillId="0" borderId="0"/>
    <xf numFmtId="0" fontId="12" fillId="0" borderId="0"/>
    <xf numFmtId="0" fontId="13" fillId="0" borderId="0"/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  <xf numFmtId="0" fontId="11" fillId="0" borderId="3">
      <alignment vertical="center" wrapText="1"/>
    </xf>
    <xf numFmtId="0" fontId="29" fillId="0" borderId="0" applyProtection="0"/>
    <xf numFmtId="0" fontId="114" fillId="0" borderId="40" applyNumberFormat="0" applyFont="0" applyFill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1" fontId="48" fillId="0" borderId="0" applyFont="0" applyFill="0" applyBorder="0" applyAlignment="0" applyProtection="0"/>
    <xf numFmtId="43" fontId="1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09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36" fillId="0" borderId="0" applyFont="0" applyFill="0" applyBorder="0" applyAlignment="0" applyProtection="0"/>
    <xf numFmtId="42" fontId="13" fillId="0" borderId="0" applyFont="0" applyFill="0" applyBorder="0" applyAlignment="0" applyProtection="0"/>
    <xf numFmtId="38" fontId="13" fillId="0" borderId="0">
      <protection locked="0"/>
    </xf>
    <xf numFmtId="38" fontId="13" fillId="0" borderId="0">
      <protection locked="0"/>
    </xf>
    <xf numFmtId="38" fontId="13" fillId="0" borderId="0">
      <protection locked="0"/>
    </xf>
    <xf numFmtId="276" fontId="122" fillId="0" borderId="0">
      <protection locked="0"/>
    </xf>
    <xf numFmtId="0" fontId="134" fillId="0" borderId="72" applyNumberFormat="0" applyFill="0" applyAlignment="0" applyProtection="0">
      <alignment vertical="center"/>
    </xf>
    <xf numFmtId="0" fontId="127" fillId="0" borderId="68" applyNumberFormat="0" applyFill="0" applyAlignment="0" applyProtection="0">
      <alignment vertical="center"/>
    </xf>
    <xf numFmtId="0" fontId="127" fillId="0" borderId="68" applyNumberFormat="0" applyFill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25" fillId="35" borderId="88" applyNumberFormat="0" applyAlignment="0" applyProtection="0">
      <alignment vertical="center"/>
    </xf>
    <xf numFmtId="0" fontId="12" fillId="0" borderId="87" applyNumberFormat="0" applyFont="0" applyFill="0" applyAlignment="0" applyProtection="0"/>
    <xf numFmtId="0" fontId="21" fillId="0" borderId="87">
      <protection locked="0"/>
    </xf>
    <xf numFmtId="0" fontId="12" fillId="0" borderId="87" applyNumberFormat="0" applyFont="0" applyFill="0" applyAlignment="0" applyProtection="0"/>
    <xf numFmtId="0" fontId="21" fillId="0" borderId="87">
      <protection locked="0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23" fillId="3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19" fontId="11" fillId="0" borderId="0">
      <protection locked="0"/>
    </xf>
    <xf numFmtId="318" fontId="11" fillId="0" borderId="0">
      <protection locked="0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protection locked="0"/>
    </xf>
    <xf numFmtId="0" fontId="65" fillId="0" borderId="0"/>
    <xf numFmtId="317" fontId="11" fillId="0" borderId="0">
      <protection locked="0"/>
    </xf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0" fontId="1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313" fontId="12" fillId="0" borderId="0">
      <alignment vertical="center"/>
    </xf>
    <xf numFmtId="0" fontId="162" fillId="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12" fontId="11" fillId="0" borderId="0">
      <protection locked="0"/>
    </xf>
    <xf numFmtId="0" fontId="12" fillId="0" borderId="40" applyNumberFormat="0" applyFont="0" applyFill="0" applyAlignment="0" applyProtection="0"/>
    <xf numFmtId="276" fontId="110" fillId="0" borderId="0">
      <protection locked="0"/>
    </xf>
    <xf numFmtId="10" fontId="54" fillId="5" borderId="24" applyNumberFormat="0" applyBorder="0" applyAlignment="0" applyProtection="0"/>
    <xf numFmtId="276" fontId="158" fillId="0" borderId="0">
      <protection locked="0"/>
    </xf>
    <xf numFmtId="276" fontId="158" fillId="0" borderId="0">
      <protection locked="0"/>
    </xf>
    <xf numFmtId="38" fontId="54" fillId="5" borderId="0" applyNumberFormat="0" applyBorder="0" applyAlignment="0" applyProtection="0"/>
    <xf numFmtId="2" fontId="12" fillId="0" borderId="0" applyFont="0" applyFill="0" applyBorder="0" applyAlignment="0" applyProtection="0"/>
    <xf numFmtId="0" fontId="157" fillId="0" borderId="0" applyNumberFormat="0" applyFont="0" applyFill="0" applyBorder="0" applyAlignment="0" applyProtection="0"/>
    <xf numFmtId="0" fontId="157" fillId="0" borderId="0" applyNumberFormat="0" applyFont="0" applyFill="0" applyBorder="0" applyAlignment="0" applyProtection="0"/>
    <xf numFmtId="0" fontId="157" fillId="0" borderId="0" applyNumberFormat="0" applyFont="0" applyFill="0" applyBorder="0" applyAlignment="0" applyProtection="0"/>
    <xf numFmtId="0" fontId="157" fillId="0" borderId="0" applyNumberFormat="0" applyFont="0" applyFill="0" applyBorder="0" applyAlignment="0" applyProtection="0"/>
    <xf numFmtId="0" fontId="157" fillId="0" borderId="0" applyNumberFormat="0" applyFont="0" applyFill="0" applyBorder="0" applyAlignment="0" applyProtection="0"/>
    <xf numFmtId="0" fontId="157" fillId="0" borderId="0" applyNumberFormat="0" applyFont="0" applyFill="0" applyBorder="0" applyAlignment="0" applyProtection="0"/>
    <xf numFmtId="0" fontId="157" fillId="0" borderId="0" applyNumberFormat="0" applyFont="0" applyFill="0" applyBorder="0" applyAlignment="0" applyProtection="0"/>
    <xf numFmtId="231" fontId="20" fillId="0" borderId="0" applyFont="0" applyFill="0" applyBorder="0" applyAlignment="0" applyProtection="0"/>
    <xf numFmtId="308" fontId="11" fillId="0" borderId="0"/>
    <xf numFmtId="0" fontId="12" fillId="0" borderId="0" applyFont="0" applyFill="0" applyBorder="0" applyAlignment="0" applyProtection="0"/>
    <xf numFmtId="0" fontId="156" fillId="0" borderId="0"/>
    <xf numFmtId="5" fontId="12" fillId="0" borderId="0" applyFont="0" applyFill="0" applyBorder="0" applyAlignment="0" applyProtection="0"/>
    <xf numFmtId="276" fontId="110" fillId="0" borderId="0">
      <protection locked="0"/>
    </xf>
    <xf numFmtId="289" fontId="9" fillId="0" borderId="0" applyFont="0" applyFill="0" applyBorder="0" applyAlignment="0" applyProtection="0"/>
    <xf numFmtId="223" fontId="11" fillId="0" borderId="0"/>
    <xf numFmtId="185" fontId="155" fillId="0" borderId="0" applyFont="0" applyFill="0" applyBorder="0" applyAlignment="0" applyProtection="0"/>
    <xf numFmtId="38" fontId="9" fillId="0" borderId="0" applyFont="0" applyFill="0" applyBorder="0" applyAlignment="0" applyProtection="0"/>
    <xf numFmtId="307" fontId="11" fillId="0" borderId="0" applyFill="0" applyBorder="0" applyAlignment="0"/>
    <xf numFmtId="224" fontId="38" fillId="0" borderId="0" applyFont="0" applyFill="0" applyBorder="0" applyAlignment="0" applyProtection="0"/>
    <xf numFmtId="0" fontId="13" fillId="0" borderId="0">
      <protection locked="0"/>
    </xf>
    <xf numFmtId="312" fontId="11" fillId="0" borderId="0">
      <protection locked="0"/>
    </xf>
    <xf numFmtId="0" fontId="159" fillId="0" borderId="0">
      <protection locked="0"/>
    </xf>
    <xf numFmtId="311" fontId="13" fillId="0" borderId="0">
      <alignment horizontal="center"/>
    </xf>
    <xf numFmtId="224" fontId="12" fillId="0" borderId="0" applyFont="0" applyFill="0" applyBorder="0" applyAlignment="0" applyProtection="0"/>
    <xf numFmtId="310" fontId="13" fillId="0" borderId="0">
      <alignment horizontal="left"/>
    </xf>
    <xf numFmtId="276" fontId="158" fillId="0" borderId="0">
      <protection locked="0"/>
    </xf>
    <xf numFmtId="0" fontId="157" fillId="0" borderId="0" applyNumberFormat="0" applyFont="0" applyFill="0" applyBorder="0" applyAlignment="0" applyProtection="0"/>
    <xf numFmtId="212" fontId="11" fillId="0" borderId="0">
      <protection locked="0"/>
    </xf>
    <xf numFmtId="0" fontId="4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2" fillId="0" borderId="0" applyFont="0" applyFill="0" applyBorder="0" applyAlignment="0" applyProtection="0"/>
    <xf numFmtId="183" fontId="47" fillId="0" borderId="0" applyFont="0" applyFill="0" applyBorder="0" applyAlignment="0" applyProtection="0"/>
    <xf numFmtId="267" fontId="11" fillId="0" borderId="0">
      <protection locked="0"/>
    </xf>
    <xf numFmtId="0" fontId="4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1" fontId="2" fillId="3" borderId="1">
      <alignment vertical="center" wrapText="1"/>
    </xf>
    <xf numFmtId="0" fontId="36" fillId="0" borderId="0">
      <alignment vertical="center"/>
    </xf>
    <xf numFmtId="319" fontId="11" fillId="0" borderId="0">
      <protection locked="0"/>
    </xf>
    <xf numFmtId="318" fontId="11" fillId="0" borderId="0">
      <protection locked="0"/>
    </xf>
    <xf numFmtId="0" fontId="13" fillId="0" borderId="0"/>
    <xf numFmtId="206" fontId="37" fillId="0" borderId="0" applyFont="0" applyFill="0" applyBorder="0" applyAlignment="0" applyProtection="0"/>
    <xf numFmtId="314" fontId="13" fillId="0" borderId="0" applyFont="0" applyFill="0" applyBorder="0" applyAlignment="0" applyProtection="0"/>
    <xf numFmtId="206" fontId="37" fillId="0" borderId="0" applyFont="0" applyFill="0" applyBorder="0" applyAlignment="0" applyProtection="0"/>
    <xf numFmtId="196" fontId="65" fillId="0" borderId="0" applyFont="0" applyFill="0" applyBorder="0" applyAlignment="0" applyProtection="0"/>
    <xf numFmtId="206" fontId="37" fillId="0" borderId="0" applyFont="0" applyFill="0" applyBorder="0" applyAlignment="0" applyProtection="0"/>
    <xf numFmtId="196" fontId="65" fillId="0" borderId="0" applyFont="0" applyFill="0" applyBorder="0" applyAlignment="0" applyProtection="0"/>
    <xf numFmtId="206" fontId="37" fillId="0" borderId="0" applyFont="0" applyFill="0" applyBorder="0" applyAlignment="0" applyProtection="0"/>
    <xf numFmtId="224" fontId="38" fillId="0" borderId="0" applyFont="0" applyFill="0" applyBorder="0" applyAlignment="0" applyProtection="0"/>
    <xf numFmtId="268" fontId="9" fillId="0" borderId="0" applyNumberFormat="0" applyFont="0" applyFill="0" applyBorder="0" applyAlignment="0" applyProtection="0"/>
    <xf numFmtId="206" fontId="37" fillId="0" borderId="0" applyFont="0" applyFill="0" applyBorder="0" applyAlignment="0" applyProtection="0"/>
    <xf numFmtId="261" fontId="13" fillId="0" borderId="0" applyFont="0" applyFill="0" applyBorder="0" applyAlignment="0" applyProtection="0"/>
    <xf numFmtId="261" fontId="13" fillId="0" borderId="0" applyFont="0" applyFill="0" applyBorder="0" applyAlignment="0" applyProtection="0"/>
    <xf numFmtId="0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316" fontId="13" fillId="0" borderId="0" applyFont="0" applyFill="0" applyBorder="0" applyAlignment="0" applyProtection="0"/>
    <xf numFmtId="0" fontId="37" fillId="0" borderId="0" applyFont="0" applyFill="0" applyBorder="0" applyAlignment="0" applyProtection="0"/>
    <xf numFmtId="196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206" fontId="37" fillId="0" borderId="0" applyFont="0" applyFill="0" applyBorder="0" applyAlignment="0" applyProtection="0"/>
    <xf numFmtId="196" fontId="65" fillId="0" borderId="0" applyFont="0" applyFill="0" applyBorder="0" applyAlignment="0" applyProtection="0"/>
    <xf numFmtId="196" fontId="65" fillId="0" borderId="0" applyFont="0" applyFill="0" applyBorder="0" applyAlignment="0" applyProtection="0"/>
    <xf numFmtId="196" fontId="65" fillId="0" borderId="0" applyFont="0" applyFill="0" applyBorder="0" applyAlignment="0" applyProtection="0"/>
    <xf numFmtId="0" fontId="160" fillId="0" borderId="0"/>
    <xf numFmtId="0" fontId="12" fillId="0" borderId="40" applyNumberFormat="0" applyFont="0" applyFill="0" applyAlignment="0" applyProtection="0"/>
    <xf numFmtId="276" fontId="158" fillId="0" borderId="0">
      <protection locked="0"/>
    </xf>
    <xf numFmtId="2" fontId="12" fillId="0" borderId="0" applyFont="0" applyFill="0" applyBorder="0" applyAlignment="0" applyProtection="0"/>
    <xf numFmtId="0" fontId="157" fillId="0" borderId="0" applyNumberFormat="0" applyFont="0" applyFill="0" applyBorder="0" applyAlignment="0" applyProtection="0"/>
    <xf numFmtId="0" fontId="157" fillId="0" borderId="0" applyNumberFormat="0" applyFont="0" applyFill="0" applyBorder="0" applyAlignment="0" applyProtection="0"/>
    <xf numFmtId="307" fontId="11" fillId="0" borderId="0" applyFill="0" applyBorder="0" applyAlignment="0"/>
    <xf numFmtId="0" fontId="154" fillId="0" borderId="0"/>
    <xf numFmtId="224" fontId="12" fillId="0" borderId="0" applyFont="0" applyFill="0" applyBorder="0" applyAlignment="0" applyProtection="0"/>
    <xf numFmtId="37" fontId="42" fillId="0" borderId="0" applyFont="0" applyFill="0" applyBorder="0" applyAlignment="0" applyProtection="0"/>
    <xf numFmtId="37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>
      <protection locked="0"/>
    </xf>
    <xf numFmtId="0" fontId="13" fillId="0" borderId="0"/>
    <xf numFmtId="0" fontId="13" fillId="0" borderId="0"/>
    <xf numFmtId="0" fontId="13" fillId="0" borderId="0"/>
    <xf numFmtId="224" fontId="38" fillId="0" borderId="0" applyFont="0" applyFill="0" applyBorder="0" applyAlignment="0" applyProtection="0"/>
    <xf numFmtId="0" fontId="1" fillId="0" borderId="0">
      <alignment vertical="center"/>
    </xf>
    <xf numFmtId="0" fontId="65" fillId="0" borderId="0"/>
    <xf numFmtId="206" fontId="37" fillId="0" borderId="0" applyFont="0" applyFill="0" applyBorder="0" applyAlignment="0" applyProtection="0"/>
    <xf numFmtId="183" fontId="11" fillId="0" borderId="35">
      <alignment horizontal="center" vertical="center"/>
    </xf>
    <xf numFmtId="317" fontId="11" fillId="0" borderId="0">
      <protection locked="0"/>
    </xf>
    <xf numFmtId="4" fontId="21" fillId="0" borderId="0">
      <protection locked="0"/>
    </xf>
    <xf numFmtId="0" fontId="23" fillId="0" borderId="0"/>
    <xf numFmtId="242" fontId="13" fillId="0" borderId="0" applyFont="0" applyFill="0" applyBorder="0" applyAlignment="0" applyProtection="0"/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196" fontId="65" fillId="0" borderId="0" applyFont="0" applyFill="0" applyBorder="0" applyAlignment="0" applyProtection="0"/>
    <xf numFmtId="196" fontId="65" fillId="0" borderId="0" applyFont="0" applyFill="0" applyBorder="0" applyAlignment="0" applyProtection="0"/>
    <xf numFmtId="316" fontId="13" fillId="0" borderId="0" applyFont="0" applyFill="0" applyBorder="0" applyAlignment="0" applyProtection="0"/>
    <xf numFmtId="316" fontId="13" fillId="0" borderId="0" applyFont="0" applyFill="0" applyBorder="0" applyAlignment="0" applyProtection="0"/>
    <xf numFmtId="196" fontId="65" fillId="0" borderId="0" applyFont="0" applyFill="0" applyBorder="0" applyAlignment="0" applyProtection="0"/>
    <xf numFmtId="206" fontId="37" fillId="0" borderId="0" applyFont="0" applyFill="0" applyBorder="0" applyAlignment="0" applyProtection="0"/>
    <xf numFmtId="316" fontId="13" fillId="0" borderId="0" applyFont="0" applyFill="0" applyBorder="0" applyAlignment="0" applyProtection="0"/>
    <xf numFmtId="316" fontId="13" fillId="0" borderId="0" applyFont="0" applyFill="0" applyBorder="0" applyAlignment="0" applyProtection="0"/>
    <xf numFmtId="206" fontId="37" fillId="0" borderId="0" applyFont="0" applyFill="0" applyBorder="0" applyAlignment="0" applyProtection="0"/>
    <xf numFmtId="316" fontId="13" fillId="0" borderId="0" applyFont="0" applyFill="0" applyBorder="0" applyAlignment="0" applyProtection="0"/>
    <xf numFmtId="206" fontId="37" fillId="0" borderId="0" applyFont="0" applyFill="0" applyBorder="0" applyAlignment="0" applyProtection="0"/>
    <xf numFmtId="196" fontId="65" fillId="0" borderId="0" applyFont="0" applyFill="0" applyBorder="0" applyAlignment="0" applyProtection="0"/>
    <xf numFmtId="315" fontId="161" fillId="0" borderId="0" applyFont="0" applyFill="0" applyBorder="0" applyAlignment="0" applyProtection="0"/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206" fontId="37" fillId="0" borderId="0" applyFont="0" applyFill="0" applyBorder="0" applyAlignment="0" applyProtection="0"/>
    <xf numFmtId="1" fontId="11" fillId="0" borderId="0"/>
    <xf numFmtId="206" fontId="37" fillId="0" borderId="0" applyFont="0" applyFill="0" applyBorder="0" applyAlignment="0" applyProtection="0"/>
    <xf numFmtId="0" fontId="40" fillId="0" borderId="0"/>
    <xf numFmtId="0" fontId="40" fillId="0" borderId="0"/>
    <xf numFmtId="0" fontId="40" fillId="0" borderId="0"/>
    <xf numFmtId="0" fontId="40" fillId="0" borderId="0"/>
    <xf numFmtId="0" fontId="140" fillId="0" borderId="0" applyFont="0" applyFill="0" applyBorder="0" applyAlignment="0" applyProtection="0"/>
    <xf numFmtId="0" fontId="13" fillId="0" borderId="0"/>
    <xf numFmtId="313" fontId="12" fillId="0" borderId="0">
      <alignment vertical="center"/>
    </xf>
    <xf numFmtId="0" fontId="15" fillId="0" borderId="0" applyFont="0"/>
    <xf numFmtId="40" fontId="9" fillId="0" borderId="0" applyFont="0" applyFill="0" applyBorder="0" applyAlignment="0" applyProtection="0"/>
    <xf numFmtId="224" fontId="38" fillId="0" borderId="0" applyFont="0" applyFill="0" applyBorder="0" applyAlignment="0" applyProtection="0"/>
    <xf numFmtId="276" fontId="110" fillId="0" borderId="0">
      <protection locked="0"/>
    </xf>
    <xf numFmtId="40" fontId="9" fillId="0" borderId="0" applyFont="0" applyFill="0" applyBorder="0" applyAlignment="0" applyProtection="0"/>
    <xf numFmtId="0" fontId="13" fillId="0" borderId="74">
      <protection locked="0"/>
    </xf>
    <xf numFmtId="10" fontId="54" fillId="5" borderId="24" applyNumberFormat="0" applyBorder="0" applyAlignment="0" applyProtection="0"/>
    <xf numFmtId="38" fontId="54" fillId="5" borderId="0" applyNumberFormat="0" applyBorder="0" applyAlignment="0" applyProtection="0"/>
    <xf numFmtId="309" fontId="11" fillId="0" borderId="0">
      <protection locked="0"/>
    </xf>
    <xf numFmtId="0" fontId="157" fillId="0" borderId="0" applyNumberFormat="0" applyFont="0" applyFill="0" applyBorder="0" applyAlignment="0" applyProtection="0"/>
    <xf numFmtId="0" fontId="157" fillId="0" borderId="0" applyNumberFormat="0" applyFont="0" applyFill="0" applyBorder="0" applyAlignment="0" applyProtection="0"/>
    <xf numFmtId="0" fontId="157" fillId="0" borderId="0" applyNumberFormat="0" applyFont="0" applyFill="0" applyBorder="0" applyAlignment="0" applyProtection="0"/>
    <xf numFmtId="0" fontId="157" fillId="0" borderId="0" applyNumberFormat="0" applyFont="0" applyFill="0" applyBorder="0" applyAlignment="0" applyProtection="0"/>
    <xf numFmtId="231" fontId="20" fillId="0" borderId="0" applyFont="0" applyFill="0" applyBorder="0" applyAlignment="0" applyProtection="0"/>
    <xf numFmtId="197" fontId="11" fillId="0" borderId="0">
      <protection locked="0"/>
    </xf>
    <xf numFmtId="276" fontId="110" fillId="0" borderId="0">
      <protection locked="0"/>
    </xf>
    <xf numFmtId="0" fontId="156" fillId="0" borderId="0"/>
    <xf numFmtId="5" fontId="12" fillId="0" borderId="0" applyFont="0" applyFill="0" applyBorder="0" applyAlignment="0" applyProtection="0"/>
    <xf numFmtId="289" fontId="9" fillId="0" borderId="0" applyFont="0" applyFill="0" applyBorder="0" applyAlignment="0" applyProtection="0"/>
    <xf numFmtId="223" fontId="11" fillId="0" borderId="0"/>
    <xf numFmtId="38" fontId="9" fillId="0" borderId="0" applyFont="0" applyFill="0" applyBorder="0" applyAlignment="0" applyProtection="0"/>
    <xf numFmtId="185" fontId="155" fillId="0" borderId="0" applyFont="0" applyFill="0" applyBorder="0" applyAlignment="0" applyProtection="0"/>
    <xf numFmtId="0" fontId="47" fillId="0" borderId="0"/>
    <xf numFmtId="224" fontId="47" fillId="0" borderId="0" applyFont="0" applyFill="0" applyBorder="0" applyAlignment="0" applyProtection="0"/>
    <xf numFmtId="37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4" fillId="0" borderId="0" applyFont="0" applyFill="0" applyBorder="0" applyAlignment="0" applyProtection="0"/>
    <xf numFmtId="245" fontId="47" fillId="0" borderId="0" applyFont="0" applyFill="0" applyBorder="0" applyAlignment="0" applyProtection="0"/>
    <xf numFmtId="37" fontId="42" fillId="0" borderId="0" applyFont="0" applyFill="0" applyBorder="0" applyAlignment="0" applyProtection="0"/>
    <xf numFmtId="0" fontId="30" fillId="0" borderId="0" applyFont="0" applyFill="0" applyBorder="0" applyAlignment="0" applyProtection="0"/>
    <xf numFmtId="224" fontId="38" fillId="0" borderId="0" applyFont="0" applyFill="0" applyBorder="0" applyAlignment="0" applyProtection="0"/>
    <xf numFmtId="224" fontId="38" fillId="0" borderId="0" applyFont="0" applyFill="0" applyBorder="0" applyAlignment="0" applyProtection="0"/>
    <xf numFmtId="0" fontId="13" fillId="0" borderId="0"/>
    <xf numFmtId="0" fontId="65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2" fillId="0" borderId="0"/>
    <xf numFmtId="0" fontId="65" fillId="0" borderId="0">
      <alignment vertical="center"/>
    </xf>
    <xf numFmtId="0" fontId="151" fillId="0" borderId="0">
      <alignment vertical="center"/>
    </xf>
    <xf numFmtId="0" fontId="65" fillId="0" borderId="0">
      <alignment vertical="center"/>
    </xf>
    <xf numFmtId="305" fontId="11" fillId="0" borderId="0" applyNumberFormat="0" applyFont="0" applyFill="0" applyBorder="0" applyAlignment="0" applyProtection="0"/>
    <xf numFmtId="24" fontId="9" fillId="0" borderId="0" applyFont="0" applyFill="0" applyBorder="0" applyAlignment="0" applyProtection="0"/>
    <xf numFmtId="305" fontId="11" fillId="0" borderId="0" applyNumberFormat="0" applyFont="0" applyFill="0" applyBorder="0" applyAlignment="0" applyProtection="0"/>
    <xf numFmtId="305" fontId="11" fillId="0" borderId="0" applyNumberFormat="0" applyFont="0" applyFill="0" applyBorder="0" applyAlignment="0" applyProtection="0"/>
    <xf numFmtId="305" fontId="11" fillId="0" borderId="0" applyNumberFormat="0" applyFont="0" applyFill="0" applyBorder="0" applyAlignment="0" applyProtection="0"/>
    <xf numFmtId="305" fontId="11" fillId="0" borderId="0" applyNumberFormat="0" applyFont="0" applyFill="0" applyBorder="0" applyAlignment="0" applyProtection="0"/>
    <xf numFmtId="224" fontId="67" fillId="0" borderId="0" applyFont="0" applyFill="0" applyBorder="0" applyAlignment="0" applyProtection="0"/>
    <xf numFmtId="0" fontId="36" fillId="0" borderId="0">
      <alignment vertical="center"/>
    </xf>
    <xf numFmtId="0" fontId="12" fillId="0" borderId="0"/>
    <xf numFmtId="0" fontId="153" fillId="0" borderId="3"/>
    <xf numFmtId="224" fontId="67" fillId="0" borderId="0" applyFont="0" applyFill="0" applyBorder="0" applyAlignment="0" applyProtection="0"/>
    <xf numFmtId="40" fontId="9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13" fillId="0" borderId="0"/>
    <xf numFmtId="0" fontId="13" fillId="0" borderId="0"/>
    <xf numFmtId="306" fontId="11" fillId="0" borderId="0">
      <protection locked="0"/>
    </xf>
    <xf numFmtId="0" fontId="65" fillId="0" borderId="0">
      <alignment vertical="center"/>
    </xf>
    <xf numFmtId="0" fontId="4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96" fontId="65" fillId="0" borderId="0" applyFont="0" applyFill="0" applyBorder="0" applyAlignment="0" applyProtection="0"/>
    <xf numFmtId="308" fontId="11" fillId="0" borderId="0"/>
    <xf numFmtId="0" fontId="13" fillId="0" borderId="0"/>
    <xf numFmtId="0" fontId="13" fillId="0" borderId="0"/>
    <xf numFmtId="0" fontId="13" fillId="0" borderId="0"/>
    <xf numFmtId="0" fontId="171" fillId="38" borderId="0" applyNumberFormat="0" applyBorder="0" applyAlignment="0" applyProtection="0">
      <alignment vertical="center"/>
    </xf>
    <xf numFmtId="183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1" fillId="0" borderId="0">
      <protection locked="0"/>
    </xf>
    <xf numFmtId="43" fontId="11" fillId="0" borderId="0">
      <protection locked="0"/>
    </xf>
    <xf numFmtId="41" fontId="13" fillId="0" borderId="0" applyFont="0" applyFill="0" applyBorder="0" applyAlignment="0" applyProtection="0">
      <alignment vertical="center"/>
    </xf>
    <xf numFmtId="41" fontId="11" fillId="0" borderId="0">
      <alignment horizontal="center" vertical="center"/>
    </xf>
    <xf numFmtId="41" fontId="11" fillId="0" borderId="0">
      <alignment horizontal="center" vertical="center"/>
    </xf>
    <xf numFmtId="38" fontId="93" fillId="0" borderId="3">
      <alignment vertical="center"/>
    </xf>
    <xf numFmtId="41" fontId="20" fillId="0" borderId="24" applyNumberFormat="0" applyFont="0" applyFill="0" applyBorder="0" applyProtection="0">
      <alignment horizontal="distributed" vertical="center"/>
    </xf>
    <xf numFmtId="41" fontId="1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1" fillId="0" borderId="87">
      <protection locked="0"/>
    </xf>
    <xf numFmtId="276" fontId="110" fillId="0" borderId="87">
      <protection locked="0"/>
    </xf>
    <xf numFmtId="277" fontId="13" fillId="0" borderId="87">
      <protection locked="0"/>
    </xf>
    <xf numFmtId="277" fontId="13" fillId="0" borderId="87">
      <protection locked="0"/>
    </xf>
    <xf numFmtId="277" fontId="13" fillId="0" borderId="87">
      <protection locked="0"/>
    </xf>
    <xf numFmtId="277" fontId="13" fillId="0" borderId="87">
      <protection locked="0"/>
    </xf>
    <xf numFmtId="276" fontId="110" fillId="0" borderId="87">
      <protection locked="0"/>
    </xf>
    <xf numFmtId="41" fontId="48" fillId="0" borderId="0" applyFont="0" applyFill="0" applyBorder="0" applyAlignment="0" applyProtection="0"/>
    <xf numFmtId="43" fontId="1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09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36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114" fillId="0" borderId="87" applyNumberFormat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1" fontId="48" fillId="0" borderId="0" applyFont="0" applyFill="0" applyBorder="0" applyAlignment="0" applyProtection="0"/>
    <xf numFmtId="43" fontId="1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09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36" fillId="0" borderId="0" applyFont="0" applyFill="0" applyBorder="0" applyAlignment="0" applyProtection="0"/>
    <xf numFmtId="42" fontId="1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87" applyNumberFormat="0" applyFont="0" applyFill="0" applyAlignment="0" applyProtection="0"/>
    <xf numFmtId="5" fontId="12" fillId="0" borderId="0" applyFont="0" applyFill="0" applyBorder="0" applyAlignment="0" applyProtection="0"/>
    <xf numFmtId="41" fontId="2" fillId="3" borderId="1">
      <alignment vertical="center" wrapText="1"/>
    </xf>
    <xf numFmtId="0" fontId="12" fillId="0" borderId="87" applyNumberFormat="0" applyFont="0" applyFill="0" applyAlignment="0" applyProtection="0"/>
    <xf numFmtId="38" fontId="13" fillId="0" borderId="0" applyFont="0" applyFill="0" applyBorder="0" applyAlignment="0" applyProtection="0"/>
    <xf numFmtId="5" fontId="12" fillId="0" borderId="0" applyFont="0" applyFill="0" applyBorder="0" applyAlignment="0" applyProtection="0"/>
    <xf numFmtId="0" fontId="5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204" fillId="0" borderId="0"/>
    <xf numFmtId="0" fontId="205" fillId="0" borderId="0">
      <alignment vertical="center"/>
    </xf>
    <xf numFmtId="0" fontId="209" fillId="0" borderId="0">
      <alignment vertical="center"/>
    </xf>
  </cellStyleXfs>
  <cellXfs count="56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0" xfId="1" applyFont="1" applyAlignment="1">
      <alignment horizontal="center" vertical="center"/>
    </xf>
    <xf numFmtId="41" fontId="0" fillId="0" borderId="0" xfId="1" applyFont="1">
      <alignment vertical="center"/>
    </xf>
    <xf numFmtId="41" fontId="0" fillId="0" borderId="24" xfId="1" applyFont="1" applyBorder="1" applyAlignment="1">
      <alignment horizontal="center" vertical="center"/>
    </xf>
    <xf numFmtId="0" fontId="163" fillId="0" borderId="0" xfId="0" applyFont="1">
      <alignment vertical="center"/>
    </xf>
    <xf numFmtId="0" fontId="148" fillId="0" borderId="0" xfId="0" applyFont="1">
      <alignment vertical="center"/>
    </xf>
    <xf numFmtId="0" fontId="0" fillId="36" borderId="83" xfId="0" applyFill="1" applyBorder="1" applyAlignment="1">
      <alignment horizontal="left" vertical="center"/>
    </xf>
    <xf numFmtId="0" fontId="0" fillId="36" borderId="82" xfId="0" applyFill="1" applyBorder="1" applyAlignment="1">
      <alignment horizontal="left" vertical="center"/>
    </xf>
    <xf numFmtId="41" fontId="0" fillId="36" borderId="35" xfId="1" applyFont="1" applyFill="1" applyBorder="1" applyAlignment="1">
      <alignment horizontal="center" vertical="center"/>
    </xf>
    <xf numFmtId="0" fontId="0" fillId="36" borderId="25" xfId="0" applyFill="1" applyBorder="1" applyAlignment="1">
      <alignment horizontal="left" vertical="center"/>
    </xf>
    <xf numFmtId="0" fontId="0" fillId="36" borderId="9" xfId="0" applyFill="1" applyBorder="1" applyAlignment="1">
      <alignment horizontal="left" vertical="center"/>
    </xf>
    <xf numFmtId="41" fontId="0" fillId="36" borderId="24" xfId="1" applyFont="1" applyFill="1" applyBorder="1" applyAlignment="1">
      <alignment horizontal="center" vertical="center"/>
    </xf>
    <xf numFmtId="0" fontId="0" fillId="36" borderId="18" xfId="0" applyFill="1" applyBorder="1" applyAlignment="1">
      <alignment horizontal="center" vertical="center"/>
    </xf>
    <xf numFmtId="41" fontId="4" fillId="36" borderId="77" xfId="1" applyFont="1" applyFill="1" applyBorder="1" applyAlignment="1">
      <alignment horizontal="center" vertical="center"/>
    </xf>
    <xf numFmtId="0" fontId="4" fillId="36" borderId="76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41" fontId="0" fillId="0" borderId="0" xfId="1" applyFont="1" applyBorder="1" applyAlignment="1">
      <alignment horizontal="center" vertical="center"/>
    </xf>
    <xf numFmtId="41" fontId="0" fillId="0" borderId="0" xfId="1" applyFont="1" applyBorder="1">
      <alignment vertical="center"/>
    </xf>
    <xf numFmtId="178" fontId="0" fillId="0" borderId="0" xfId="0" applyNumberFormat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14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36" borderId="13" xfId="0" applyFill="1" applyBorder="1" applyAlignment="1">
      <alignment horizontal="center" vertical="center"/>
    </xf>
    <xf numFmtId="0" fontId="0" fillId="36" borderId="110" xfId="0" applyFill="1" applyBorder="1" applyAlignment="1">
      <alignment horizontal="center" vertical="center"/>
    </xf>
    <xf numFmtId="0" fontId="0" fillId="0" borderId="110" xfId="0" applyBorder="1" applyAlignment="1">
      <alignment horizontal="left" vertical="center"/>
    </xf>
    <xf numFmtId="0" fontId="0" fillId="0" borderId="110" xfId="0" applyBorder="1" applyAlignment="1">
      <alignment horizontal="center" vertical="center"/>
    </xf>
    <xf numFmtId="0" fontId="0" fillId="36" borderId="111" xfId="0" applyFill="1" applyBorder="1" applyAlignment="1">
      <alignment horizontal="center" vertical="center"/>
    </xf>
    <xf numFmtId="0" fontId="0" fillId="36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6" borderId="82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4" fillId="36" borderId="77" xfId="0" applyFont="1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114" xfId="0" applyBorder="1" applyAlignment="1">
      <alignment horizontal="center" vertical="center"/>
    </xf>
    <xf numFmtId="0" fontId="0" fillId="36" borderId="90" xfId="0" applyFill="1" applyBorder="1" applyAlignment="1">
      <alignment horizontal="center" vertical="center"/>
    </xf>
    <xf numFmtId="41" fontId="0" fillId="0" borderId="113" xfId="1" applyFont="1" applyBorder="1" applyAlignment="1">
      <alignment horizontal="center" vertical="center"/>
    </xf>
    <xf numFmtId="0" fontId="0" fillId="0" borderId="118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165" fillId="0" borderId="32" xfId="0" applyFont="1" applyBorder="1" applyAlignment="1">
      <alignment horizontal="center" vertical="center" wrapText="1" shrinkToFit="1"/>
    </xf>
    <xf numFmtId="178" fontId="0" fillId="0" borderId="2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76" fontId="165" fillId="0" borderId="0" xfId="0" applyNumberFormat="1" applyFont="1" applyAlignment="1">
      <alignment horizontal="center" vertical="center" wrapText="1" shrinkToFit="1"/>
    </xf>
    <xf numFmtId="0" fontId="165" fillId="0" borderId="92" xfId="0" applyFont="1" applyBorder="1" applyAlignment="1">
      <alignment horizontal="left" vertical="center" wrapText="1"/>
    </xf>
    <xf numFmtId="0" fontId="0" fillId="0" borderId="124" xfId="0" applyBorder="1">
      <alignment vertical="center"/>
    </xf>
    <xf numFmtId="0" fontId="166" fillId="0" borderId="0" xfId="0" applyFont="1" applyAlignment="1">
      <alignment horizontal="left" vertical="center"/>
    </xf>
    <xf numFmtId="0" fontId="165" fillId="0" borderId="118" xfId="0" applyFont="1" applyBorder="1" applyAlignment="1">
      <alignment horizontal="center" vertical="center" wrapText="1"/>
    </xf>
    <xf numFmtId="0" fontId="0" fillId="0" borderId="8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65" fillId="0" borderId="20" xfId="0" applyFont="1" applyBorder="1" applyAlignment="1">
      <alignment horizontal="center" vertical="center" wrapText="1" shrinkToFit="1"/>
    </xf>
    <xf numFmtId="0" fontId="164" fillId="0" borderId="114" xfId="0" applyFont="1" applyBorder="1" applyAlignment="1">
      <alignment horizontal="center" vertical="center"/>
    </xf>
    <xf numFmtId="41" fontId="167" fillId="0" borderId="21" xfId="1" applyFont="1" applyBorder="1" applyAlignment="1">
      <alignment horizontal="center" vertical="center"/>
    </xf>
    <xf numFmtId="176" fontId="167" fillId="0" borderId="15" xfId="0" applyNumberFormat="1" applyFont="1" applyBorder="1" applyAlignment="1">
      <alignment horizontal="center" vertical="center"/>
    </xf>
    <xf numFmtId="0" fontId="167" fillId="0" borderId="114" xfId="0" applyFont="1" applyBorder="1" applyAlignment="1">
      <alignment horizontal="center" vertical="center"/>
    </xf>
    <xf numFmtId="41" fontId="167" fillId="0" borderId="21" xfId="1" applyFont="1" applyFill="1" applyBorder="1" applyAlignment="1">
      <alignment horizontal="center" vertical="center"/>
    </xf>
    <xf numFmtId="0" fontId="168" fillId="36" borderId="76" xfId="0" applyFont="1" applyFill="1" applyBorder="1" applyAlignment="1">
      <alignment horizontal="center" vertical="center"/>
    </xf>
    <xf numFmtId="0" fontId="168" fillId="36" borderId="77" xfId="0" applyFont="1" applyFill="1" applyBorder="1" applyAlignment="1">
      <alignment horizontal="center" vertical="center"/>
    </xf>
    <xf numFmtId="41" fontId="168" fillId="36" borderId="77" xfId="1" applyFont="1" applyFill="1" applyBorder="1" applyAlignment="1">
      <alignment horizontal="center" vertical="center"/>
    </xf>
    <xf numFmtId="0" fontId="167" fillId="36" borderId="13" xfId="0" applyFont="1" applyFill="1" applyBorder="1" applyAlignment="1">
      <alignment horizontal="center" vertical="center"/>
    </xf>
    <xf numFmtId="41" fontId="167" fillId="36" borderId="13" xfId="1" applyFont="1" applyFill="1" applyBorder="1" applyAlignment="1">
      <alignment horizontal="center" vertical="center"/>
    </xf>
    <xf numFmtId="0" fontId="167" fillId="0" borderId="5" xfId="0" applyFont="1" applyBorder="1" applyAlignment="1">
      <alignment horizontal="center" vertical="center"/>
    </xf>
    <xf numFmtId="177" fontId="167" fillId="0" borderId="5" xfId="0" applyNumberFormat="1" applyFont="1" applyBorder="1" applyAlignment="1">
      <alignment horizontal="center" vertical="center"/>
    </xf>
    <xf numFmtId="178" fontId="167" fillId="0" borderId="5" xfId="0" applyNumberFormat="1" applyFont="1" applyBorder="1" applyAlignment="1">
      <alignment horizontal="center" vertical="center"/>
    </xf>
    <xf numFmtId="0" fontId="167" fillId="0" borderId="5" xfId="0" applyFont="1" applyBorder="1" applyAlignment="1">
      <alignment horizontal="left" vertical="center"/>
    </xf>
    <xf numFmtId="0" fontId="167" fillId="0" borderId="22" xfId="0" applyFont="1" applyBorder="1" applyAlignment="1">
      <alignment horizontal="left" vertical="center"/>
    </xf>
    <xf numFmtId="304" fontId="167" fillId="0" borderId="100" xfId="0" applyNumberFormat="1" applyFont="1" applyBorder="1" applyAlignment="1">
      <alignment horizontal="center" vertical="center"/>
    </xf>
    <xf numFmtId="182" fontId="167" fillId="4" borderId="101" xfId="3" applyNumberFormat="1" applyFont="1" applyFill="1" applyBorder="1" applyAlignment="1">
      <alignment horizontal="center" vertical="center"/>
    </xf>
    <xf numFmtId="181" fontId="167" fillId="0" borderId="101" xfId="0" applyNumberFormat="1" applyFont="1" applyBorder="1" applyAlignment="1">
      <alignment horizontal="center" vertical="center"/>
    </xf>
    <xf numFmtId="0" fontId="167" fillId="0" borderId="102" xfId="0" applyFont="1" applyBorder="1" applyAlignment="1">
      <alignment horizontal="center" vertical="center"/>
    </xf>
    <xf numFmtId="178" fontId="167" fillId="0" borderId="22" xfId="0" applyNumberFormat="1" applyFont="1" applyBorder="1" applyAlignment="1">
      <alignment horizontal="center" vertical="center"/>
    </xf>
    <xf numFmtId="41" fontId="167" fillId="0" borderId="86" xfId="1" applyFont="1" applyBorder="1" applyAlignment="1">
      <alignment horizontal="center" vertical="center"/>
    </xf>
    <xf numFmtId="0" fontId="167" fillId="0" borderId="10" xfId="0" applyFont="1" applyBorder="1" applyAlignment="1">
      <alignment horizontal="center" vertical="center"/>
    </xf>
    <xf numFmtId="304" fontId="167" fillId="0" borderId="103" xfId="0" applyNumberFormat="1" applyFont="1" applyBorder="1" applyAlignment="1">
      <alignment horizontal="center" vertical="center"/>
    </xf>
    <xf numFmtId="182" fontId="167" fillId="4" borderId="104" xfId="3" applyNumberFormat="1" applyFont="1" applyFill="1" applyBorder="1" applyAlignment="1">
      <alignment horizontal="center" vertical="center"/>
    </xf>
    <xf numFmtId="181" fontId="167" fillId="0" borderId="104" xfId="0" applyNumberFormat="1" applyFont="1" applyBorder="1" applyAlignment="1">
      <alignment horizontal="center" vertical="center"/>
    </xf>
    <xf numFmtId="0" fontId="167" fillId="0" borderId="105" xfId="0" applyFont="1" applyBorder="1" applyAlignment="1">
      <alignment horizontal="center" vertical="center"/>
    </xf>
    <xf numFmtId="177" fontId="167" fillId="0" borderId="10" xfId="0" applyNumberFormat="1" applyFont="1" applyBorder="1" applyAlignment="1">
      <alignment horizontal="center" vertical="center"/>
    </xf>
    <xf numFmtId="178" fontId="167" fillId="0" borderId="84" xfId="0" applyNumberFormat="1" applyFont="1" applyBorder="1" applyAlignment="1">
      <alignment horizontal="center" vertical="center"/>
    </xf>
    <xf numFmtId="0" fontId="167" fillId="36" borderId="18" xfId="0" applyFont="1" applyFill="1" applyBorder="1" applyAlignment="1">
      <alignment horizontal="center" vertical="center"/>
    </xf>
    <xf numFmtId="41" fontId="167" fillId="36" borderId="18" xfId="1" applyFont="1" applyFill="1" applyBorder="1" applyAlignment="1">
      <alignment horizontal="center" vertical="center"/>
    </xf>
    <xf numFmtId="0" fontId="167" fillId="36" borderId="17" xfId="0" applyFont="1" applyFill="1" applyBorder="1" applyAlignment="1">
      <alignment horizontal="left" vertical="center"/>
    </xf>
    <xf numFmtId="0" fontId="167" fillId="36" borderId="8" xfId="0" applyFont="1" applyFill="1" applyBorder="1" applyAlignment="1">
      <alignment horizontal="center" vertical="center"/>
    </xf>
    <xf numFmtId="0" fontId="167" fillId="36" borderId="8" xfId="0" applyFont="1" applyFill="1" applyBorder="1" applyAlignment="1">
      <alignment horizontal="left" vertical="center"/>
    </xf>
    <xf numFmtId="0" fontId="167" fillId="36" borderId="19" xfId="0" applyFont="1" applyFill="1" applyBorder="1" applyAlignment="1">
      <alignment horizontal="left" vertical="center"/>
    </xf>
    <xf numFmtId="0" fontId="167" fillId="0" borderId="15" xfId="0" applyFont="1" applyBorder="1" applyAlignment="1">
      <alignment horizontal="left" vertical="center"/>
    </xf>
    <xf numFmtId="176" fontId="167" fillId="0" borderId="85" xfId="0" applyNumberFormat="1" applyFont="1" applyBorder="1" applyAlignment="1">
      <alignment horizontal="center" vertical="center"/>
    </xf>
    <xf numFmtId="178" fontId="167" fillId="0" borderId="10" xfId="0" applyNumberFormat="1" applyFont="1" applyBorder="1" applyAlignment="1">
      <alignment horizontal="center" vertical="center"/>
    </xf>
    <xf numFmtId="0" fontId="167" fillId="0" borderId="10" xfId="0" applyFont="1" applyBorder="1" applyAlignment="1">
      <alignment horizontal="left" vertical="center"/>
    </xf>
    <xf numFmtId="0" fontId="167" fillId="0" borderId="84" xfId="0" applyFont="1" applyBorder="1" applyAlignment="1">
      <alignment horizontal="left" vertical="center"/>
    </xf>
    <xf numFmtId="0" fontId="167" fillId="36" borderId="17" xfId="0" applyFont="1" applyFill="1" applyBorder="1" applyAlignment="1">
      <alignment horizontal="center" vertical="center"/>
    </xf>
    <xf numFmtId="0" fontId="167" fillId="0" borderId="29" xfId="0" applyFont="1" applyBorder="1" applyAlignment="1">
      <alignment horizontal="center" vertical="center"/>
    </xf>
    <xf numFmtId="41" fontId="167" fillId="0" borderId="114" xfId="1" applyFont="1" applyBorder="1" applyAlignment="1">
      <alignment horizontal="center" vertical="center"/>
    </xf>
    <xf numFmtId="179" fontId="167" fillId="0" borderId="5" xfId="0" applyNumberFormat="1" applyFont="1" applyBorder="1" applyAlignment="1">
      <alignment horizontal="center" vertical="center"/>
    </xf>
    <xf numFmtId="180" fontId="167" fillId="0" borderId="5" xfId="0" applyNumberFormat="1" applyFont="1" applyBorder="1" applyAlignment="1">
      <alignment horizontal="center" vertical="center"/>
    </xf>
    <xf numFmtId="41" fontId="169" fillId="0" borderId="114" xfId="1" applyFont="1" applyBorder="1" applyAlignment="1">
      <alignment horizontal="center" vertical="center"/>
    </xf>
    <xf numFmtId="323" fontId="167" fillId="0" borderId="5" xfId="0" applyNumberFormat="1" applyFont="1" applyBorder="1" applyAlignment="1">
      <alignment horizontal="center" vertical="center"/>
    </xf>
    <xf numFmtId="176" fontId="167" fillId="0" borderId="5" xfId="0" applyNumberFormat="1" applyFont="1" applyBorder="1" applyAlignment="1">
      <alignment horizontal="center" vertical="center"/>
    </xf>
    <xf numFmtId="0" fontId="167" fillId="0" borderId="43" xfId="0" applyFont="1" applyBorder="1" applyAlignment="1">
      <alignment horizontal="center" vertical="center"/>
    </xf>
    <xf numFmtId="41" fontId="167" fillId="0" borderId="113" xfId="1" applyFont="1" applyBorder="1" applyAlignment="1">
      <alignment horizontal="center" vertical="center"/>
    </xf>
    <xf numFmtId="180" fontId="167" fillId="0" borderId="10" xfId="0" applyNumberFormat="1" applyFont="1" applyBorder="1" applyAlignment="1">
      <alignment horizontal="center" vertical="center"/>
    </xf>
    <xf numFmtId="41" fontId="167" fillId="36" borderId="24" xfId="1" applyFont="1" applyFill="1" applyBorder="1" applyAlignment="1">
      <alignment horizontal="center" vertical="center"/>
    </xf>
    <xf numFmtId="0" fontId="167" fillId="36" borderId="110" xfId="0" applyFont="1" applyFill="1" applyBorder="1" applyAlignment="1">
      <alignment horizontal="center" vertical="center"/>
    </xf>
    <xf numFmtId="0" fontId="167" fillId="36" borderId="9" xfId="0" applyFont="1" applyFill="1" applyBorder="1" applyAlignment="1">
      <alignment horizontal="center" vertical="center"/>
    </xf>
    <xf numFmtId="0" fontId="167" fillId="36" borderId="9" xfId="0" applyFont="1" applyFill="1" applyBorder="1" applyAlignment="1">
      <alignment horizontal="left" vertical="center"/>
    </xf>
    <xf numFmtId="0" fontId="167" fillId="36" borderId="25" xfId="0" applyFont="1" applyFill="1" applyBorder="1" applyAlignment="1">
      <alignment horizontal="left" vertical="center"/>
    </xf>
    <xf numFmtId="41" fontId="167" fillId="0" borderId="24" xfId="1" applyFont="1" applyBorder="1" applyAlignment="1">
      <alignment horizontal="center" vertical="center"/>
    </xf>
    <xf numFmtId="0" fontId="167" fillId="0" borderId="110" xfId="0" applyFont="1" applyBorder="1" applyAlignment="1">
      <alignment horizontal="left" vertical="center"/>
    </xf>
    <xf numFmtId="0" fontId="167" fillId="0" borderId="9" xfId="0" applyFont="1" applyBorder="1" applyAlignment="1">
      <alignment horizontal="center" vertical="center"/>
    </xf>
    <xf numFmtId="0" fontId="167" fillId="0" borderId="9" xfId="0" applyFont="1" applyBorder="1" applyAlignment="1">
      <alignment horizontal="left" vertical="center"/>
    </xf>
    <xf numFmtId="0" fontId="167" fillId="0" borderId="25" xfId="0" applyFont="1" applyBorder="1" applyAlignment="1">
      <alignment horizontal="left" vertical="center"/>
    </xf>
    <xf numFmtId="0" fontId="167" fillId="0" borderId="110" xfId="0" applyFont="1" applyBorder="1" applyAlignment="1">
      <alignment horizontal="center" vertical="center"/>
    </xf>
    <xf numFmtId="41" fontId="167" fillId="36" borderId="35" xfId="1" applyFont="1" applyFill="1" applyBorder="1" applyAlignment="1">
      <alignment horizontal="center" vertical="center"/>
    </xf>
    <xf numFmtId="0" fontId="167" fillId="36" borderId="111" xfId="0" applyFont="1" applyFill="1" applyBorder="1" applyAlignment="1">
      <alignment horizontal="center" vertical="center"/>
    </xf>
    <xf numFmtId="0" fontId="167" fillId="36" borderId="82" xfId="0" applyFont="1" applyFill="1" applyBorder="1" applyAlignment="1">
      <alignment horizontal="center" vertical="center"/>
    </xf>
    <xf numFmtId="0" fontId="167" fillId="36" borderId="82" xfId="0" applyFont="1" applyFill="1" applyBorder="1" applyAlignment="1">
      <alignment horizontal="left" vertical="center"/>
    </xf>
    <xf numFmtId="0" fontId="167" fillId="36" borderId="83" xfId="0" applyFont="1" applyFill="1" applyBorder="1" applyAlignment="1">
      <alignment horizontal="left" vertical="center"/>
    </xf>
    <xf numFmtId="0" fontId="167" fillId="36" borderId="108" xfId="0" applyFont="1" applyFill="1" applyBorder="1" applyAlignment="1">
      <alignment horizontal="center" vertical="center"/>
    </xf>
    <xf numFmtId="181" fontId="167" fillId="0" borderId="102" xfId="0" applyNumberFormat="1" applyFont="1" applyBorder="1" applyAlignment="1">
      <alignment horizontal="center" vertical="center"/>
    </xf>
    <xf numFmtId="181" fontId="167" fillId="0" borderId="105" xfId="0" applyNumberFormat="1" applyFont="1" applyBorder="1" applyAlignment="1">
      <alignment horizontal="center" vertical="center"/>
    </xf>
    <xf numFmtId="0" fontId="167" fillId="36" borderId="117" xfId="0" applyFont="1" applyFill="1" applyBorder="1" applyAlignment="1">
      <alignment horizontal="center" vertical="center"/>
    </xf>
    <xf numFmtId="0" fontId="169" fillId="0" borderId="114" xfId="0" applyFont="1" applyBorder="1" applyAlignment="1">
      <alignment horizontal="center" vertical="center" wrapText="1" shrinkToFit="1"/>
    </xf>
    <xf numFmtId="0" fontId="167" fillId="36" borderId="90" xfId="0" applyFont="1" applyFill="1" applyBorder="1" applyAlignment="1">
      <alignment horizontal="center" vertical="center"/>
    </xf>
    <xf numFmtId="0" fontId="167" fillId="0" borderId="114" xfId="0" applyFont="1" applyBorder="1" applyAlignment="1">
      <alignment horizontal="center" vertical="center" wrapText="1" shrinkToFit="1"/>
    </xf>
    <xf numFmtId="321" fontId="167" fillId="0" borderId="5" xfId="0" applyNumberFormat="1" applyFont="1" applyBorder="1" applyAlignment="1">
      <alignment horizontal="center" vertical="center"/>
    </xf>
    <xf numFmtId="0" fontId="167" fillId="0" borderId="100" xfId="0" applyFont="1" applyBorder="1" applyAlignment="1">
      <alignment horizontal="center" vertical="center"/>
    </xf>
    <xf numFmtId="304" fontId="167" fillId="0" borderId="101" xfId="0" applyNumberFormat="1" applyFont="1" applyBorder="1" applyAlignment="1">
      <alignment horizontal="center" vertical="center"/>
    </xf>
    <xf numFmtId="0" fontId="167" fillId="0" borderId="103" xfId="0" applyFont="1" applyBorder="1" applyAlignment="1">
      <alignment horizontal="center" vertical="center"/>
    </xf>
    <xf numFmtId="304" fontId="167" fillId="0" borderId="104" xfId="0" applyNumberFormat="1" applyFont="1" applyBorder="1" applyAlignment="1">
      <alignment horizontal="center" vertical="center"/>
    </xf>
    <xf numFmtId="41" fontId="167" fillId="0" borderId="20" xfId="1" applyFont="1" applyBorder="1" applyAlignment="1">
      <alignment horizontal="center" vertical="center"/>
    </xf>
    <xf numFmtId="182" fontId="167" fillId="0" borderId="101" xfId="3" applyNumberFormat="1" applyFont="1" applyBorder="1" applyAlignment="1">
      <alignment horizontal="center" vertical="center"/>
    </xf>
    <xf numFmtId="41" fontId="167" fillId="0" borderId="86" xfId="1" applyFont="1" applyFill="1" applyBorder="1" applyAlignment="1">
      <alignment horizontal="center" vertical="center"/>
    </xf>
    <xf numFmtId="182" fontId="167" fillId="0" borderId="104" xfId="3" applyNumberFormat="1" applyFont="1" applyBorder="1" applyAlignment="1">
      <alignment horizontal="center" vertical="center"/>
    </xf>
    <xf numFmtId="0" fontId="167" fillId="0" borderId="120" xfId="0" applyFont="1" applyBorder="1" applyAlignment="1">
      <alignment horizontal="center" vertical="center"/>
    </xf>
    <xf numFmtId="41" fontId="167" fillId="0" borderId="114" xfId="1" applyFont="1" applyFill="1" applyBorder="1" applyAlignment="1">
      <alignment horizontal="center" vertical="center"/>
    </xf>
    <xf numFmtId="322" fontId="167" fillId="0" borderId="5" xfId="0" applyNumberFormat="1" applyFont="1" applyBorder="1" applyAlignment="1">
      <alignment horizontal="center" vertical="center"/>
    </xf>
    <xf numFmtId="41" fontId="167" fillId="0" borderId="20" xfId="1" applyFont="1" applyFill="1" applyBorder="1" applyAlignment="1">
      <alignment horizontal="center" vertical="center"/>
    </xf>
    <xf numFmtId="0" fontId="167" fillId="0" borderId="118" xfId="0" applyFont="1" applyBorder="1" applyAlignment="1">
      <alignment horizontal="center" vertical="center"/>
    </xf>
    <xf numFmtId="0" fontId="167" fillId="0" borderId="121" xfId="0" applyFont="1" applyBorder="1" applyAlignment="1">
      <alignment horizontal="center" vertical="center"/>
    </xf>
    <xf numFmtId="41" fontId="167" fillId="0" borderId="24" xfId="1" applyFont="1" applyFill="1" applyBorder="1" applyAlignment="1">
      <alignment horizontal="center" vertical="center"/>
    </xf>
    <xf numFmtId="0" fontId="167" fillId="0" borderId="21" xfId="0" applyFont="1" applyBorder="1" applyAlignment="1">
      <alignment horizontal="center" vertical="center"/>
    </xf>
    <xf numFmtId="304" fontId="167" fillId="0" borderId="97" xfId="0" applyNumberFormat="1" applyFont="1" applyBorder="1" applyAlignment="1">
      <alignment horizontal="center" vertical="center"/>
    </xf>
    <xf numFmtId="182" fontId="167" fillId="4" borderId="98" xfId="3" applyNumberFormat="1" applyFont="1" applyFill="1" applyBorder="1" applyAlignment="1">
      <alignment horizontal="center" vertical="center"/>
    </xf>
    <xf numFmtId="181" fontId="167" fillId="0" borderId="98" xfId="0" applyNumberFormat="1" applyFont="1" applyBorder="1" applyAlignment="1">
      <alignment horizontal="center" vertical="center"/>
    </xf>
    <xf numFmtId="0" fontId="167" fillId="0" borderId="99" xfId="0" applyFont="1" applyBorder="1" applyAlignment="1">
      <alignment horizontal="center" vertical="center"/>
    </xf>
    <xf numFmtId="0" fontId="167" fillId="0" borderId="90" xfId="0" applyFont="1" applyBorder="1" applyAlignment="1">
      <alignment horizontal="center" vertical="center"/>
    </xf>
    <xf numFmtId="0" fontId="167" fillId="0" borderId="86" xfId="0" applyFont="1" applyBorder="1" applyAlignment="1">
      <alignment horizontal="center" vertical="center"/>
    </xf>
    <xf numFmtId="0" fontId="167" fillId="0" borderId="20" xfId="0" applyFont="1" applyBorder="1" applyAlignment="1">
      <alignment horizontal="center" vertical="center"/>
    </xf>
    <xf numFmtId="0" fontId="169" fillId="0" borderId="20" xfId="0" applyFont="1" applyBorder="1" applyAlignment="1">
      <alignment horizontal="center" vertical="center"/>
    </xf>
    <xf numFmtId="0" fontId="169" fillId="0" borderId="114" xfId="0" applyFont="1" applyBorder="1" applyAlignment="1">
      <alignment horizontal="center" vertical="center"/>
    </xf>
    <xf numFmtId="178" fontId="167" fillId="0" borderId="7" xfId="0" applyNumberFormat="1" applyFont="1" applyBorder="1" applyAlignment="1">
      <alignment horizontal="center" vertical="center"/>
    </xf>
    <xf numFmtId="0" fontId="167" fillId="0" borderId="0" xfId="0" applyFont="1" applyAlignment="1">
      <alignment horizontal="center" vertical="center"/>
    </xf>
    <xf numFmtId="0" fontId="167" fillId="0" borderId="0" xfId="0" applyFont="1" applyAlignment="1">
      <alignment horizontal="left" vertical="center"/>
    </xf>
    <xf numFmtId="0" fontId="167" fillId="0" borderId="15" xfId="0" applyFont="1" applyBorder="1" applyAlignment="1">
      <alignment horizontal="center" vertical="center"/>
    </xf>
    <xf numFmtId="0" fontId="167" fillId="0" borderId="101" xfId="0" applyFont="1" applyBorder="1" applyAlignment="1">
      <alignment horizontal="center" vertical="center"/>
    </xf>
    <xf numFmtId="177" fontId="167" fillId="0" borderId="102" xfId="0" applyNumberFormat="1" applyFont="1" applyBorder="1" applyAlignment="1">
      <alignment horizontal="center" vertical="center"/>
    </xf>
    <xf numFmtId="0" fontId="167" fillId="0" borderId="104" xfId="0" applyFont="1" applyBorder="1" applyAlignment="1">
      <alignment horizontal="center" vertical="center"/>
    </xf>
    <xf numFmtId="177" fontId="167" fillId="0" borderId="105" xfId="0" applyNumberFormat="1" applyFont="1" applyBorder="1" applyAlignment="1">
      <alignment horizontal="center" vertical="center"/>
    </xf>
    <xf numFmtId="0" fontId="167" fillId="0" borderId="122" xfId="0" applyFont="1" applyBorder="1" applyAlignment="1">
      <alignment horizontal="center" vertical="center"/>
    </xf>
    <xf numFmtId="0" fontId="167" fillId="0" borderId="7" xfId="0" applyFont="1" applyBorder="1">
      <alignment vertical="center"/>
    </xf>
    <xf numFmtId="0" fontId="167" fillId="0" borderId="119" xfId="0" applyFont="1" applyBorder="1">
      <alignment vertical="center"/>
    </xf>
    <xf numFmtId="0" fontId="167" fillId="0" borderId="7" xfId="0" applyFont="1" applyBorder="1" applyAlignment="1">
      <alignment horizontal="center" vertical="center"/>
    </xf>
    <xf numFmtId="0" fontId="167" fillId="0" borderId="7" xfId="0" applyFont="1" applyBorder="1" applyAlignment="1">
      <alignment horizontal="left" vertical="center"/>
    </xf>
    <xf numFmtId="0" fontId="167" fillId="0" borderId="119" xfId="0" applyFont="1" applyBorder="1" applyAlignment="1">
      <alignment horizontal="left" vertical="center"/>
    </xf>
    <xf numFmtId="0" fontId="167" fillId="0" borderId="85" xfId="0" applyFont="1" applyBorder="1" applyAlignment="1">
      <alignment horizontal="center" vertical="center"/>
    </xf>
    <xf numFmtId="41" fontId="167" fillId="0" borderId="27" xfId="1" applyFont="1" applyBorder="1" applyAlignment="1">
      <alignment horizontal="center" vertical="center"/>
    </xf>
    <xf numFmtId="176" fontId="167" fillId="0" borderId="117" xfId="0" applyNumberFormat="1" applyFont="1" applyBorder="1" applyAlignment="1">
      <alignment horizontal="center" vertical="center"/>
    </xf>
    <xf numFmtId="180" fontId="167" fillId="0" borderId="0" xfId="0" applyNumberFormat="1" applyFont="1" applyAlignment="1">
      <alignment horizontal="center" vertical="center"/>
    </xf>
    <xf numFmtId="178" fontId="167" fillId="0" borderId="0" xfId="0" applyNumberFormat="1" applyFont="1" applyAlignment="1">
      <alignment horizontal="center" vertical="center"/>
    </xf>
    <xf numFmtId="0" fontId="167" fillId="0" borderId="124" xfId="0" applyFont="1" applyBorder="1" applyAlignment="1">
      <alignment horizontal="left" vertical="center"/>
    </xf>
    <xf numFmtId="41" fontId="164" fillId="36" borderId="24" xfId="1" applyFont="1" applyFill="1" applyBorder="1" applyAlignment="1">
      <alignment horizontal="center" vertical="center"/>
    </xf>
    <xf numFmtId="41" fontId="164" fillId="36" borderId="13" xfId="1" applyFont="1" applyFill="1" applyBorder="1" applyAlignment="1">
      <alignment horizontal="center" vertical="center"/>
    </xf>
    <xf numFmtId="324" fontId="167" fillId="0" borderId="7" xfId="0" applyNumberFormat="1" applyFont="1" applyBorder="1" applyAlignment="1">
      <alignment horizontal="center" vertical="center"/>
    </xf>
    <xf numFmtId="324" fontId="167" fillId="0" borderId="10" xfId="0" applyNumberFormat="1" applyFont="1" applyBorder="1" applyAlignment="1">
      <alignment horizontal="center" vertical="center"/>
    </xf>
    <xf numFmtId="0" fontId="167" fillId="0" borderId="30" xfId="0" applyFont="1" applyBorder="1" applyAlignment="1">
      <alignment horizontal="center" vertical="center"/>
    </xf>
    <xf numFmtId="178" fontId="167" fillId="0" borderId="30" xfId="0" applyNumberFormat="1" applyFont="1" applyBorder="1" applyAlignment="1">
      <alignment horizontal="center" vertical="center"/>
    </xf>
    <xf numFmtId="0" fontId="167" fillId="0" borderId="30" xfId="0" applyFont="1" applyBorder="1" applyAlignment="1">
      <alignment horizontal="left" vertical="center"/>
    </xf>
    <xf numFmtId="0" fontId="167" fillId="0" borderId="126" xfId="0" applyFont="1" applyBorder="1" applyAlignment="1">
      <alignment horizontal="left" vertical="center"/>
    </xf>
    <xf numFmtId="41" fontId="167" fillId="36" borderId="90" xfId="1" applyFont="1" applyFill="1" applyBorder="1" applyAlignment="1">
      <alignment horizontal="center" vertical="center"/>
    </xf>
    <xf numFmtId="0" fontId="167" fillId="36" borderId="7" xfId="0" applyFont="1" applyFill="1" applyBorder="1" applyAlignment="1">
      <alignment horizontal="center" vertical="center"/>
    </xf>
    <xf numFmtId="0" fontId="167" fillId="36" borderId="7" xfId="0" applyFont="1" applyFill="1" applyBorder="1" applyAlignment="1">
      <alignment horizontal="left" vertical="center"/>
    </xf>
    <xf numFmtId="0" fontId="167" fillId="36" borderId="119" xfId="0" applyFont="1" applyFill="1" applyBorder="1" applyAlignment="1">
      <alignment horizontal="left" vertical="center"/>
    </xf>
    <xf numFmtId="323" fontId="167" fillId="0" borderId="10" xfId="0" applyNumberFormat="1" applyFont="1" applyBorder="1" applyAlignment="1">
      <alignment horizontal="center" vertical="center"/>
    </xf>
    <xf numFmtId="324" fontId="167" fillId="0" borderId="5" xfId="0" applyNumberFormat="1" applyFont="1" applyBorder="1" applyAlignment="1">
      <alignment horizontal="center" vertical="center"/>
    </xf>
    <xf numFmtId="304" fontId="167" fillId="0" borderId="94" xfId="0" applyNumberFormat="1" applyFont="1" applyBorder="1" applyAlignment="1">
      <alignment horizontal="center" vertical="center"/>
    </xf>
    <xf numFmtId="182" fontId="167" fillId="4" borderId="95" xfId="3" applyNumberFormat="1" applyFont="1" applyFill="1" applyBorder="1" applyAlignment="1">
      <alignment horizontal="center" vertical="center"/>
    </xf>
    <xf numFmtId="181" fontId="167" fillId="0" borderId="96" xfId="0" applyNumberFormat="1" applyFont="1" applyBorder="1" applyAlignment="1">
      <alignment horizontal="center" vertical="center"/>
    </xf>
    <xf numFmtId="181" fontId="167" fillId="0" borderId="99" xfId="0" applyNumberFormat="1" applyFont="1" applyBorder="1" applyAlignment="1">
      <alignment horizontal="center" vertical="center"/>
    </xf>
    <xf numFmtId="176" fontId="167" fillId="0" borderId="15" xfId="0" applyNumberFormat="1" applyFont="1" applyBorder="1" applyAlignment="1">
      <alignment horizontal="left" vertical="center"/>
    </xf>
    <xf numFmtId="0" fontId="167" fillId="0" borderId="5" xfId="0" applyFont="1" applyBorder="1" applyAlignment="1">
      <alignment horizontal="left" vertical="center" shrinkToFit="1"/>
    </xf>
    <xf numFmtId="0" fontId="0" fillId="0" borderId="5" xfId="0" applyBorder="1" applyAlignment="1">
      <alignment horizontal="left" vertical="center" shrinkToFit="1"/>
    </xf>
    <xf numFmtId="0" fontId="0" fillId="0" borderId="22" xfId="0" applyBorder="1" applyAlignment="1">
      <alignment horizontal="left" vertical="center" shrinkToFit="1"/>
    </xf>
    <xf numFmtId="0" fontId="168" fillId="0" borderId="5" xfId="0" applyFont="1" applyBorder="1" applyAlignment="1">
      <alignment horizontal="left" vertical="center"/>
    </xf>
    <xf numFmtId="0" fontId="170" fillId="0" borderId="15" xfId="0" applyFont="1" applyBorder="1" applyAlignment="1">
      <alignment horizontal="left" vertical="center"/>
    </xf>
    <xf numFmtId="41" fontId="167" fillId="0" borderId="33" xfId="1" applyFont="1" applyBorder="1" applyAlignment="1">
      <alignment horizontal="center" vertical="center"/>
    </xf>
    <xf numFmtId="41" fontId="167" fillId="0" borderId="28" xfId="1" applyFont="1" applyBorder="1" applyAlignment="1">
      <alignment horizontal="center" vertical="center"/>
    </xf>
    <xf numFmtId="325" fontId="167" fillId="0" borderId="5" xfId="0" applyNumberFormat="1" applyFont="1" applyBorder="1" applyAlignment="1">
      <alignment horizontal="center" vertical="center"/>
    </xf>
    <xf numFmtId="0" fontId="0" fillId="0" borderId="5" xfId="0" applyBorder="1">
      <alignment vertical="center"/>
    </xf>
    <xf numFmtId="0" fontId="11" fillId="0" borderId="0" xfId="5360" applyAlignment="1">
      <alignment vertical="center"/>
    </xf>
    <xf numFmtId="3" fontId="175" fillId="4" borderId="24" xfId="5360" applyNumberFormat="1" applyFont="1" applyFill="1" applyBorder="1" applyAlignment="1">
      <alignment horizontal="center" vertical="center" wrapText="1"/>
    </xf>
    <xf numFmtId="326" fontId="175" fillId="0" borderId="24" xfId="5360" applyNumberFormat="1" applyFont="1" applyBorder="1" applyAlignment="1">
      <alignment horizontal="center" vertical="center" wrapText="1"/>
    </xf>
    <xf numFmtId="327" fontId="175" fillId="0" borderId="24" xfId="5360" applyNumberFormat="1" applyFont="1" applyBorder="1" applyAlignment="1">
      <alignment horizontal="center" vertical="center" wrapText="1"/>
    </xf>
    <xf numFmtId="328" fontId="175" fillId="0" borderId="24" xfId="5360" applyNumberFormat="1" applyFont="1" applyBorder="1" applyAlignment="1">
      <alignment horizontal="center" vertical="center" wrapText="1"/>
    </xf>
    <xf numFmtId="329" fontId="175" fillId="0" borderId="24" xfId="5360" applyNumberFormat="1" applyFont="1" applyBorder="1" applyAlignment="1">
      <alignment horizontal="center" vertical="center" wrapText="1"/>
    </xf>
    <xf numFmtId="329" fontId="175" fillId="4" borderId="24" xfId="5360" applyNumberFormat="1" applyFont="1" applyFill="1" applyBorder="1" applyAlignment="1">
      <alignment horizontal="center" vertical="center" wrapText="1"/>
    </xf>
    <xf numFmtId="329" fontId="176" fillId="4" borderId="110" xfId="5360" applyNumberFormat="1" applyFont="1" applyFill="1" applyBorder="1" applyAlignment="1">
      <alignment horizontal="center" vertical="center"/>
    </xf>
    <xf numFmtId="326" fontId="175" fillId="4" borderId="24" xfId="5360" applyNumberFormat="1" applyFont="1" applyFill="1" applyBorder="1" applyAlignment="1">
      <alignment horizontal="center" vertical="center" wrapText="1"/>
    </xf>
    <xf numFmtId="327" fontId="175" fillId="4" borderId="24" xfId="5360" applyNumberFormat="1" applyFont="1" applyFill="1" applyBorder="1" applyAlignment="1">
      <alignment horizontal="center" vertical="center" wrapText="1"/>
    </xf>
    <xf numFmtId="328" fontId="175" fillId="4" borderId="24" xfId="5360" applyNumberFormat="1" applyFont="1" applyFill="1" applyBorder="1" applyAlignment="1">
      <alignment horizontal="center" vertical="center" wrapText="1"/>
    </xf>
    <xf numFmtId="0" fontId="11" fillId="0" borderId="0" xfId="5360" applyAlignment="1">
      <alignment horizontal="center" vertical="center"/>
    </xf>
    <xf numFmtId="329" fontId="175" fillId="0" borderId="0" xfId="5360" applyNumberFormat="1" applyFont="1" applyAlignment="1">
      <alignment horizontal="center" vertical="center" wrapText="1"/>
    </xf>
    <xf numFmtId="0" fontId="11" fillId="0" borderId="0" xfId="5360"/>
    <xf numFmtId="329" fontId="11" fillId="0" borderId="0" xfId="5360" applyNumberFormat="1"/>
    <xf numFmtId="176" fontId="167" fillId="0" borderId="65" xfId="0" applyNumberFormat="1" applyFont="1" applyBorder="1" applyAlignment="1">
      <alignment horizontal="center" vertical="center"/>
    </xf>
    <xf numFmtId="3" fontId="178" fillId="0" borderId="132" xfId="0" applyNumberFormat="1" applyFont="1" applyBorder="1" applyAlignment="1">
      <alignment horizontal="center" vertical="center" wrapText="1"/>
    </xf>
    <xf numFmtId="41" fontId="167" fillId="0" borderId="114" xfId="1" applyFont="1" applyBorder="1" applyAlignment="1">
      <alignment horizontal="center" vertical="center" shrinkToFit="1"/>
    </xf>
    <xf numFmtId="0" fontId="167" fillId="0" borderId="114" xfId="0" applyFont="1" applyBorder="1" applyAlignment="1">
      <alignment horizontal="center" vertical="center" shrinkToFit="1"/>
    </xf>
    <xf numFmtId="3" fontId="178" fillId="0" borderId="0" xfId="0" applyNumberFormat="1" applyFont="1" applyAlignment="1">
      <alignment horizontal="center" vertical="center" wrapText="1"/>
    </xf>
    <xf numFmtId="331" fontId="167" fillId="0" borderId="5" xfId="0" applyNumberFormat="1" applyFont="1" applyBorder="1" applyAlignment="1">
      <alignment horizontal="center" vertical="center"/>
    </xf>
    <xf numFmtId="332" fontId="167" fillId="0" borderId="10" xfId="0" applyNumberFormat="1" applyFont="1" applyBorder="1" applyAlignment="1">
      <alignment horizontal="center" vertical="center"/>
    </xf>
    <xf numFmtId="0" fontId="167" fillId="0" borderId="89" xfId="0" applyFont="1" applyBorder="1" applyAlignment="1">
      <alignment horizontal="center" vertical="center"/>
    </xf>
    <xf numFmtId="0" fontId="167" fillId="0" borderId="29" xfId="0" applyFont="1" applyBorder="1" applyAlignment="1">
      <alignment horizontal="center" vertical="center" shrinkToFit="1"/>
    </xf>
    <xf numFmtId="0" fontId="167" fillId="0" borderId="31" xfId="0" applyFont="1" applyBorder="1" applyAlignment="1">
      <alignment horizontal="center" vertical="center" wrapText="1" shrinkToFit="1"/>
    </xf>
    <xf numFmtId="176" fontId="167" fillId="0" borderId="0" xfId="0" applyNumberFormat="1" applyFont="1" applyAlignment="1">
      <alignment horizontal="center" vertical="center"/>
    </xf>
    <xf numFmtId="321" fontId="167" fillId="0" borderId="0" xfId="0" applyNumberFormat="1" applyFont="1" applyAlignment="1">
      <alignment horizontal="center" vertical="center"/>
    </xf>
    <xf numFmtId="178" fontId="167" fillId="0" borderId="124" xfId="0" applyNumberFormat="1" applyFont="1" applyBorder="1" applyAlignment="1">
      <alignment horizontal="center" vertical="center"/>
    </xf>
    <xf numFmtId="332" fontId="167" fillId="0" borderId="0" xfId="0" applyNumberFormat="1" applyFont="1" applyAlignment="1">
      <alignment horizontal="center" vertical="center"/>
    </xf>
    <xf numFmtId="0" fontId="167" fillId="0" borderId="43" xfId="0" applyFont="1" applyBorder="1" applyAlignment="1">
      <alignment horizontal="center" vertical="center" shrinkToFit="1"/>
    </xf>
    <xf numFmtId="0" fontId="165" fillId="0" borderId="0" xfId="0" applyFont="1" applyAlignment="1">
      <alignment horizontal="left" vertical="center" wrapText="1"/>
    </xf>
    <xf numFmtId="41" fontId="167" fillId="0" borderId="114" xfId="0" applyNumberFormat="1" applyFont="1" applyBorder="1" applyAlignment="1">
      <alignment horizontal="center" vertical="center" shrinkToFit="1"/>
    </xf>
    <xf numFmtId="41" fontId="167" fillId="0" borderId="20" xfId="0" applyNumberFormat="1" applyFont="1" applyBorder="1" applyAlignment="1">
      <alignment horizontal="center" vertical="center" shrinkToFit="1"/>
    </xf>
    <xf numFmtId="0" fontId="179" fillId="0" borderId="15" xfId="0" applyFont="1" applyBorder="1" applyAlignment="1">
      <alignment horizontal="left" vertical="center"/>
    </xf>
    <xf numFmtId="178" fontId="167" fillId="0" borderId="30" xfId="0" applyNumberFormat="1" applyFont="1" applyBorder="1" applyAlignment="1">
      <alignment horizontal="left" vertical="center"/>
    </xf>
    <xf numFmtId="0" fontId="167" fillId="0" borderId="20" xfId="0" applyFont="1" applyBorder="1" applyAlignment="1">
      <alignment horizontal="center" vertical="center" wrapText="1" shrinkToFit="1"/>
    </xf>
    <xf numFmtId="0" fontId="11" fillId="0" borderId="136" xfId="5360" applyBorder="1" applyAlignment="1">
      <alignment vertical="center"/>
    </xf>
    <xf numFmtId="0" fontId="11" fillId="0" borderId="75" xfId="5360" applyBorder="1" applyAlignment="1">
      <alignment horizontal="center" vertical="center"/>
    </xf>
    <xf numFmtId="0" fontId="11" fillId="4" borderId="75" xfId="5360" applyFill="1" applyBorder="1" applyAlignment="1">
      <alignment horizontal="center" vertical="center"/>
    </xf>
    <xf numFmtId="0" fontId="11" fillId="0" borderId="141" xfId="5360" applyBorder="1" applyAlignment="1">
      <alignment horizontal="center" vertical="center"/>
    </xf>
    <xf numFmtId="0" fontId="173" fillId="4" borderId="139" xfId="5360" applyFont="1" applyFill="1" applyBorder="1" applyAlignment="1">
      <alignment horizontal="center" vertical="center" wrapText="1"/>
    </xf>
    <xf numFmtId="0" fontId="173" fillId="4" borderId="24" xfId="5360" applyFont="1" applyFill="1" applyBorder="1" applyAlignment="1">
      <alignment horizontal="center" vertical="center" wrapText="1"/>
    </xf>
    <xf numFmtId="0" fontId="173" fillId="4" borderId="28" xfId="5360" applyFont="1" applyFill="1" applyBorder="1" applyAlignment="1">
      <alignment horizontal="center" vertical="center" wrapText="1" shrinkToFit="1"/>
    </xf>
    <xf numFmtId="329" fontId="176" fillId="4" borderId="130" xfId="5360" applyNumberFormat="1" applyFont="1" applyFill="1" applyBorder="1" applyAlignment="1">
      <alignment horizontal="center" vertical="center"/>
    </xf>
    <xf numFmtId="0" fontId="180" fillId="0" borderId="0" xfId="0" applyFont="1">
      <alignment vertical="center"/>
    </xf>
    <xf numFmtId="3" fontId="175" fillId="0" borderId="24" xfId="5360" applyNumberFormat="1" applyFont="1" applyBorder="1" applyAlignment="1">
      <alignment horizontal="center" vertical="center" wrapText="1"/>
    </xf>
    <xf numFmtId="329" fontId="176" fillId="0" borderId="110" xfId="5360" applyNumberFormat="1" applyFont="1" applyBorder="1" applyAlignment="1">
      <alignment horizontal="center" vertical="center"/>
    </xf>
    <xf numFmtId="329" fontId="176" fillId="0" borderId="130" xfId="5360" applyNumberFormat="1" applyFont="1" applyBorder="1" applyAlignment="1">
      <alignment horizontal="center" vertical="center"/>
    </xf>
    <xf numFmtId="3" fontId="175" fillId="0" borderId="35" xfId="5360" applyNumberFormat="1" applyFont="1" applyBorder="1" applyAlignment="1">
      <alignment horizontal="center" vertical="center" wrapText="1"/>
    </xf>
    <xf numFmtId="326" fontId="175" fillId="0" borderId="35" xfId="5360" applyNumberFormat="1" applyFont="1" applyBorder="1" applyAlignment="1">
      <alignment horizontal="center" vertical="center" wrapText="1"/>
    </xf>
    <xf numFmtId="327" fontId="175" fillId="0" borderId="35" xfId="5360" applyNumberFormat="1" applyFont="1" applyBorder="1" applyAlignment="1">
      <alignment horizontal="center" vertical="center" wrapText="1"/>
    </xf>
    <xf numFmtId="328" fontId="175" fillId="0" borderId="35" xfId="5360" applyNumberFormat="1" applyFont="1" applyBorder="1" applyAlignment="1">
      <alignment horizontal="center" vertical="center" wrapText="1"/>
    </xf>
    <xf numFmtId="329" fontId="175" fillId="0" borderId="35" xfId="5360" applyNumberFormat="1" applyFont="1" applyBorder="1" applyAlignment="1">
      <alignment horizontal="center" vertical="center" wrapText="1"/>
    </xf>
    <xf numFmtId="329" fontId="176" fillId="0" borderId="111" xfId="5360" applyNumberFormat="1" applyFont="1" applyBorder="1" applyAlignment="1">
      <alignment horizontal="center" vertical="center"/>
    </xf>
    <xf numFmtId="329" fontId="176" fillId="0" borderId="131" xfId="5360" applyNumberFormat="1" applyFont="1" applyBorder="1" applyAlignment="1">
      <alignment horizontal="center" vertical="center"/>
    </xf>
    <xf numFmtId="0" fontId="167" fillId="0" borderId="5" xfId="0" applyFont="1" applyBorder="1" applyAlignment="1">
      <alignment vertical="center" shrinkToFit="1"/>
    </xf>
    <xf numFmtId="0" fontId="167" fillId="0" borderId="115" xfId="0" applyFont="1" applyBorder="1" applyAlignment="1">
      <alignment horizontal="center" vertical="center"/>
    </xf>
    <xf numFmtId="0" fontId="167" fillId="0" borderId="10" xfId="0" applyFont="1" applyBorder="1" applyAlignment="1">
      <alignment vertical="center" shrinkToFit="1"/>
    </xf>
    <xf numFmtId="0" fontId="167" fillId="0" borderId="44" xfId="0" applyFont="1" applyBorder="1" applyAlignment="1">
      <alignment horizontal="center" vertical="center"/>
    </xf>
    <xf numFmtId="0" fontId="170" fillId="0" borderId="29" xfId="0" applyFont="1" applyBorder="1" applyAlignment="1">
      <alignment horizontal="center" vertical="center"/>
    </xf>
    <xf numFmtId="0" fontId="170" fillId="0" borderId="43" xfId="0" applyFont="1" applyBorder="1" applyAlignment="1">
      <alignment horizontal="center" vertical="center" shrinkToFit="1"/>
    </xf>
    <xf numFmtId="0" fontId="167" fillId="0" borderId="20" xfId="0" applyFont="1" applyBorder="1" applyAlignment="1">
      <alignment horizontal="center" vertical="center" shrinkToFit="1"/>
    </xf>
    <xf numFmtId="0" fontId="167" fillId="0" borderId="30" xfId="0" applyFont="1" applyBorder="1" applyAlignment="1">
      <alignment horizontal="center" vertical="center" shrinkToFit="1"/>
    </xf>
    <xf numFmtId="0" fontId="167" fillId="0" borderId="22" xfId="0" applyFont="1" applyBorder="1" applyAlignment="1">
      <alignment vertical="center" shrinkToFit="1"/>
    </xf>
    <xf numFmtId="0" fontId="167" fillId="0" borderId="84" xfId="0" applyFont="1" applyBorder="1" applyAlignment="1">
      <alignment vertical="center" shrinkToFit="1"/>
    </xf>
    <xf numFmtId="0" fontId="181" fillId="0" borderId="0" xfId="5360" applyFont="1" applyAlignment="1">
      <alignment horizontal="right" vertical="center"/>
    </xf>
    <xf numFmtId="0" fontId="182" fillId="0" borderId="0" xfId="5360" applyFont="1" applyAlignment="1">
      <alignment vertical="center"/>
    </xf>
    <xf numFmtId="3" fontId="183" fillId="0" borderId="0" xfId="5360" applyNumberFormat="1" applyFont="1" applyAlignment="1">
      <alignment horizontal="center" vertical="center" wrapText="1"/>
    </xf>
    <xf numFmtId="326" fontId="183" fillId="0" borderId="0" xfId="5360" applyNumberFormat="1" applyFont="1" applyAlignment="1">
      <alignment horizontal="center" vertical="center" wrapText="1"/>
    </xf>
    <xf numFmtId="327" fontId="183" fillId="0" borderId="0" xfId="5360" applyNumberFormat="1" applyFont="1" applyAlignment="1">
      <alignment horizontal="center" vertical="center" wrapText="1"/>
    </xf>
    <xf numFmtId="328" fontId="183" fillId="0" borderId="0" xfId="5360" applyNumberFormat="1" applyFont="1" applyAlignment="1">
      <alignment horizontal="center" vertical="center" wrapText="1"/>
    </xf>
    <xf numFmtId="329" fontId="183" fillId="0" borderId="0" xfId="5360" applyNumberFormat="1" applyFont="1" applyAlignment="1">
      <alignment horizontal="center" vertical="center" wrapText="1"/>
    </xf>
    <xf numFmtId="0" fontId="181" fillId="0" borderId="0" xfId="5360" applyFont="1" applyAlignment="1">
      <alignment vertical="center"/>
    </xf>
    <xf numFmtId="0" fontId="181" fillId="0" borderId="0" xfId="5360" applyFont="1" applyAlignment="1">
      <alignment horizontal="center" vertical="center"/>
    </xf>
    <xf numFmtId="0" fontId="182" fillId="0" borderId="24" xfId="5360" applyFont="1" applyBorder="1" applyAlignment="1">
      <alignment horizontal="center" vertical="center"/>
    </xf>
    <xf numFmtId="330" fontId="182" fillId="0" borderId="24" xfId="6114" applyNumberFormat="1" applyFont="1" applyFill="1" applyBorder="1" applyAlignment="1">
      <alignment horizontal="center" vertical="center"/>
    </xf>
    <xf numFmtId="330" fontId="185" fillId="4" borderId="24" xfId="6113" applyNumberFormat="1" applyFont="1" applyFill="1" applyBorder="1" applyAlignment="1">
      <alignment vertical="center"/>
    </xf>
    <xf numFmtId="0" fontId="182" fillId="37" borderId="24" xfId="5360" applyFont="1" applyFill="1" applyBorder="1" applyAlignment="1">
      <alignment horizontal="center" vertical="center"/>
    </xf>
    <xf numFmtId="330" fontId="182" fillId="37" borderId="24" xfId="6114" applyNumberFormat="1" applyFont="1" applyFill="1" applyBorder="1" applyAlignment="1">
      <alignment horizontal="center" vertical="center"/>
    </xf>
    <xf numFmtId="0" fontId="186" fillId="0" borderId="0" xfId="5360" applyFont="1" applyAlignment="1">
      <alignment vertical="center"/>
    </xf>
    <xf numFmtId="0" fontId="187" fillId="0" borderId="0" xfId="5360" applyFont="1" applyAlignment="1">
      <alignment vertical="center"/>
    </xf>
    <xf numFmtId="0" fontId="188" fillId="0" borderId="0" xfId="5360" applyFont="1" applyAlignment="1">
      <alignment vertical="center"/>
    </xf>
    <xf numFmtId="329" fontId="191" fillId="0" borderId="24" xfId="5360" applyNumberFormat="1" applyFont="1" applyBorder="1" applyAlignment="1">
      <alignment horizontal="center" vertical="center" wrapText="1"/>
    </xf>
    <xf numFmtId="320" fontId="167" fillId="0" borderId="15" xfId="0" applyNumberFormat="1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119" xfId="0" applyBorder="1">
      <alignment vertical="center"/>
    </xf>
    <xf numFmtId="0" fontId="193" fillId="0" borderId="0" xfId="0" applyFont="1">
      <alignment vertical="center"/>
    </xf>
    <xf numFmtId="0" fontId="167" fillId="0" borderId="75" xfId="0" applyFont="1" applyBorder="1" applyAlignment="1">
      <alignment horizontal="center" vertical="center"/>
    </xf>
    <xf numFmtId="0" fontId="0" fillId="0" borderId="5" xfId="0" applyBorder="1" applyAlignment="1">
      <alignment vertical="center" shrinkToFit="1"/>
    </xf>
    <xf numFmtId="0" fontId="0" fillId="0" borderId="22" xfId="0" applyBorder="1" applyAlignment="1">
      <alignment vertical="center" shrinkToFit="1"/>
    </xf>
    <xf numFmtId="0" fontId="0" fillId="0" borderId="62" xfId="0" applyBorder="1" applyAlignment="1">
      <alignment horizontal="center" vertical="center"/>
    </xf>
    <xf numFmtId="41" fontId="167" fillId="0" borderId="115" xfId="1" applyFont="1" applyFill="1" applyBorder="1" applyAlignment="1">
      <alignment horizontal="center" vertical="center"/>
    </xf>
    <xf numFmtId="0" fontId="167" fillId="0" borderId="122" xfId="0" applyFont="1" applyBorder="1" applyAlignment="1">
      <alignment horizontal="left" vertical="center"/>
    </xf>
    <xf numFmtId="0" fontId="167" fillId="0" borderId="133" xfId="0" applyFont="1" applyBorder="1" applyAlignment="1">
      <alignment horizontal="center" vertical="center"/>
    </xf>
    <xf numFmtId="0" fontId="167" fillId="0" borderId="133" xfId="0" applyFont="1" applyBorder="1" applyAlignment="1">
      <alignment horizontal="left" vertical="center"/>
    </xf>
    <xf numFmtId="0" fontId="167" fillId="0" borderId="135" xfId="0" applyFont="1" applyBorder="1" applyAlignment="1">
      <alignment horizontal="left" vertical="center"/>
    </xf>
    <xf numFmtId="41" fontId="167" fillId="36" borderId="112" xfId="1" applyFont="1" applyFill="1" applyBorder="1" applyAlignment="1">
      <alignment horizontal="center" vertical="center"/>
    </xf>
    <xf numFmtId="176" fontId="167" fillId="36" borderId="17" xfId="0" applyNumberFormat="1" applyFont="1" applyFill="1" applyBorder="1" applyAlignment="1">
      <alignment horizontal="center" vertical="center"/>
    </xf>
    <xf numFmtId="177" fontId="167" fillId="36" borderId="8" xfId="0" applyNumberFormat="1" applyFont="1" applyFill="1" applyBorder="1" applyAlignment="1">
      <alignment horizontal="center" vertical="center"/>
    </xf>
    <xf numFmtId="178" fontId="167" fillId="36" borderId="8" xfId="0" applyNumberFormat="1" applyFont="1" applyFill="1" applyBorder="1" applyAlignment="1">
      <alignment horizontal="center" vertical="center"/>
    </xf>
    <xf numFmtId="3" fontId="191" fillId="0" borderId="24" xfId="5360" applyNumberFormat="1" applyFont="1" applyBorder="1" applyAlignment="1">
      <alignment horizontal="center" vertical="center" wrapText="1"/>
    </xf>
    <xf numFmtId="41" fontId="195" fillId="37" borderId="24" xfId="6145" applyFont="1" applyFill="1" applyBorder="1" applyAlignment="1">
      <alignment horizontal="center" vertical="center"/>
    </xf>
    <xf numFmtId="41" fontId="197" fillId="0" borderId="24" xfId="6145" applyFont="1" applyBorder="1" applyAlignment="1">
      <alignment horizontal="right" vertical="center"/>
    </xf>
    <xf numFmtId="180" fontId="197" fillId="0" borderId="24" xfId="5375" applyNumberFormat="1" applyFont="1" applyBorder="1" applyAlignment="1">
      <alignment horizontal="center" vertical="center"/>
    </xf>
    <xf numFmtId="41" fontId="197" fillId="0" borderId="24" xfId="1" applyFont="1" applyBorder="1" applyAlignment="1">
      <alignment horizontal="right" vertical="center"/>
    </xf>
    <xf numFmtId="0" fontId="167" fillId="0" borderId="62" xfId="0" applyFont="1" applyBorder="1" applyAlignment="1">
      <alignment horizontal="center" vertical="center"/>
    </xf>
    <xf numFmtId="0" fontId="199" fillId="39" borderId="142" xfId="0" applyFont="1" applyFill="1" applyBorder="1" applyAlignment="1">
      <alignment horizontal="center" vertical="center" wrapText="1"/>
    </xf>
    <xf numFmtId="0" fontId="200" fillId="39" borderId="143" xfId="0" applyFont="1" applyFill="1" applyBorder="1" applyAlignment="1">
      <alignment horizontal="center" vertical="center" wrapText="1"/>
    </xf>
    <xf numFmtId="0" fontId="199" fillId="39" borderId="132" xfId="0" applyFont="1" applyFill="1" applyBorder="1" applyAlignment="1">
      <alignment horizontal="center" vertical="center" wrapText="1"/>
    </xf>
    <xf numFmtId="3" fontId="201" fillId="0" borderId="132" xfId="0" applyNumberFormat="1" applyFont="1" applyBorder="1" applyAlignment="1">
      <alignment horizontal="right" vertical="center" wrapText="1"/>
    </xf>
    <xf numFmtId="0" fontId="202" fillId="0" borderId="142" xfId="0" applyFont="1" applyBorder="1" applyAlignment="1">
      <alignment horizontal="center" vertical="center" wrapText="1"/>
    </xf>
    <xf numFmtId="0" fontId="203" fillId="0" borderId="132" xfId="0" applyFont="1" applyBorder="1" applyAlignment="1">
      <alignment horizontal="right" vertical="center" wrapText="1"/>
    </xf>
    <xf numFmtId="0" fontId="203" fillId="0" borderId="144" xfId="0" applyFont="1" applyBorder="1" applyAlignment="1">
      <alignment horizontal="center" vertical="center" wrapText="1"/>
    </xf>
    <xf numFmtId="0" fontId="202" fillId="0" borderId="144" xfId="0" applyFont="1" applyBorder="1" applyAlignment="1">
      <alignment horizontal="center" vertical="center" wrapText="1"/>
    </xf>
    <xf numFmtId="0" fontId="0" fillId="0" borderId="144" xfId="0" applyBorder="1" applyAlignment="1">
      <alignment vertical="center" wrapText="1"/>
    </xf>
    <xf numFmtId="0" fontId="11" fillId="37" borderId="0" xfId="5360" applyFill="1" applyAlignment="1">
      <alignment vertical="center"/>
    </xf>
    <xf numFmtId="0" fontId="0" fillId="0" borderId="143" xfId="0" applyBorder="1" applyAlignment="1">
      <alignment vertical="center" wrapText="1"/>
    </xf>
    <xf numFmtId="0" fontId="167" fillId="36" borderId="111" xfId="0" applyFont="1" applyFill="1" applyBorder="1" applyAlignment="1">
      <alignment horizontal="left" vertical="center"/>
    </xf>
    <xf numFmtId="0" fontId="167" fillId="0" borderId="134" xfId="0" applyFont="1" applyBorder="1" applyAlignment="1">
      <alignment horizontal="center" vertical="center"/>
    </xf>
    <xf numFmtId="176" fontId="167" fillId="0" borderId="122" xfId="0" applyNumberFormat="1" applyFont="1" applyBorder="1" applyAlignment="1">
      <alignment horizontal="center" vertical="center"/>
    </xf>
    <xf numFmtId="180" fontId="167" fillId="0" borderId="133" xfId="0" applyNumberFormat="1" applyFont="1" applyBorder="1" applyAlignment="1">
      <alignment horizontal="center" vertical="center"/>
    </xf>
    <xf numFmtId="178" fontId="167" fillId="0" borderId="133" xfId="0" applyNumberFormat="1" applyFont="1" applyBorder="1" applyAlignment="1">
      <alignment horizontal="center" vertical="center"/>
    </xf>
    <xf numFmtId="324" fontId="197" fillId="0" borderId="24" xfId="5375" applyNumberFormat="1" applyFont="1" applyBorder="1" applyAlignment="1">
      <alignment horizontal="center" vertical="center"/>
    </xf>
    <xf numFmtId="0" fontId="203" fillId="0" borderId="47" xfId="6283" applyFont="1" applyBorder="1"/>
    <xf numFmtId="0" fontId="203" fillId="0" borderId="125" xfId="6283" applyFont="1" applyBorder="1"/>
    <xf numFmtId="0" fontId="203" fillId="0" borderId="148" xfId="6283" applyFont="1" applyBorder="1"/>
    <xf numFmtId="0" fontId="203" fillId="0" borderId="0" xfId="6284" applyFont="1">
      <alignment vertical="center"/>
    </xf>
    <xf numFmtId="0" fontId="203" fillId="0" borderId="92" xfId="6283" applyFont="1" applyBorder="1"/>
    <xf numFmtId="0" fontId="203" fillId="0" borderId="0" xfId="6283" applyFont="1"/>
    <xf numFmtId="0" fontId="203" fillId="0" borderId="124" xfId="6283" applyFont="1" applyBorder="1"/>
    <xf numFmtId="0" fontId="207" fillId="0" borderId="92" xfId="6283" applyFont="1" applyBorder="1"/>
    <xf numFmtId="0" fontId="207" fillId="0" borderId="0" xfId="6283" applyFont="1"/>
    <xf numFmtId="0" fontId="207" fillId="0" borderId="124" xfId="6283" applyFont="1" applyBorder="1"/>
    <xf numFmtId="0" fontId="207" fillId="0" borderId="0" xfId="6284" applyFont="1">
      <alignment vertical="center"/>
    </xf>
    <xf numFmtId="9" fontId="197" fillId="0" borderId="92" xfId="6283" applyNumberFormat="1" applyFont="1" applyBorder="1" applyAlignment="1">
      <alignment horizontal="center" vertical="center"/>
    </xf>
    <xf numFmtId="9" fontId="197" fillId="0" borderId="0" xfId="6283" applyNumberFormat="1" applyFont="1" applyAlignment="1">
      <alignment horizontal="center" vertical="center"/>
    </xf>
    <xf numFmtId="0" fontId="196" fillId="0" borderId="0" xfId="6285" applyFont="1">
      <alignment vertical="center"/>
    </xf>
    <xf numFmtId="0" fontId="197" fillId="0" borderId="0" xfId="6285" applyFont="1">
      <alignment vertical="center"/>
    </xf>
    <xf numFmtId="0" fontId="197" fillId="0" borderId="124" xfId="6285" applyFont="1" applyBorder="1">
      <alignment vertical="center"/>
    </xf>
    <xf numFmtId="0" fontId="210" fillId="0" borderId="0" xfId="6285" applyFont="1">
      <alignment vertical="center"/>
    </xf>
    <xf numFmtId="0" fontId="203" fillId="0" borderId="149" xfId="6284" applyFont="1" applyBorder="1">
      <alignment vertical="center"/>
    </xf>
    <xf numFmtId="0" fontId="203" fillId="0" borderId="74" xfId="6284" applyFont="1" applyBorder="1">
      <alignment vertical="center"/>
    </xf>
    <xf numFmtId="0" fontId="203" fillId="0" borderId="150" xfId="6284" applyFont="1" applyBorder="1">
      <alignment vertical="center"/>
    </xf>
    <xf numFmtId="41" fontId="197" fillId="41" borderId="24" xfId="6145" applyFont="1" applyFill="1" applyBorder="1" applyAlignment="1">
      <alignment horizontal="right" vertical="center"/>
    </xf>
    <xf numFmtId="41" fontId="197" fillId="41" borderId="24" xfId="1" applyFont="1" applyFill="1" applyBorder="1" applyAlignment="1">
      <alignment horizontal="right" vertical="center"/>
    </xf>
    <xf numFmtId="180" fontId="197" fillId="41" borderId="24" xfId="5375" applyNumberFormat="1" applyFont="1" applyFill="1" applyBorder="1" applyAlignment="1">
      <alignment horizontal="center" vertical="center"/>
    </xf>
    <xf numFmtId="180" fontId="197" fillId="42" borderId="24" xfId="5375" applyNumberFormat="1" applyFont="1" applyFill="1" applyBorder="1" applyAlignment="1">
      <alignment horizontal="center" vertical="center"/>
    </xf>
    <xf numFmtId="41" fontId="196" fillId="42" borderId="24" xfId="6145" applyFont="1" applyFill="1" applyBorder="1" applyAlignment="1">
      <alignment horizontal="right" vertical="center"/>
    </xf>
    <xf numFmtId="0" fontId="173" fillId="41" borderId="139" xfId="5360" applyFont="1" applyFill="1" applyBorder="1" applyAlignment="1">
      <alignment horizontal="center" vertical="center" wrapText="1"/>
    </xf>
    <xf numFmtId="0" fontId="173" fillId="41" borderId="24" xfId="5360" applyFont="1" applyFill="1" applyBorder="1" applyAlignment="1">
      <alignment horizontal="center" vertical="center" wrapText="1"/>
    </xf>
    <xf numFmtId="0" fontId="173" fillId="41" borderId="28" xfId="5360" applyFont="1" applyFill="1" applyBorder="1" applyAlignment="1">
      <alignment horizontal="center" vertical="center" wrapText="1" shrinkToFit="1"/>
    </xf>
    <xf numFmtId="0" fontId="15" fillId="0" borderId="0" xfId="5360" applyFont="1" applyAlignment="1">
      <alignment horizontal="right" vertical="center"/>
    </xf>
    <xf numFmtId="0" fontId="5" fillId="0" borderId="0" xfId="5360" applyFont="1" applyAlignment="1">
      <alignment vertical="center"/>
    </xf>
    <xf numFmtId="3" fontId="175" fillId="0" borderId="0" xfId="5360" applyNumberFormat="1" applyFont="1" applyAlignment="1">
      <alignment horizontal="center" vertical="center" wrapText="1"/>
    </xf>
    <xf numFmtId="326" fontId="175" fillId="0" borderId="0" xfId="5360" applyNumberFormat="1" applyFont="1" applyAlignment="1">
      <alignment horizontal="center" vertical="center" wrapText="1"/>
    </xf>
    <xf numFmtId="327" fontId="175" fillId="0" borderId="0" xfId="5360" applyNumberFormat="1" applyFont="1" applyAlignment="1">
      <alignment horizontal="center" vertical="center" wrapText="1"/>
    </xf>
    <xf numFmtId="328" fontId="175" fillId="0" borderId="0" xfId="5360" applyNumberFormat="1" applyFont="1" applyAlignment="1">
      <alignment horizontal="center" vertical="center" wrapText="1"/>
    </xf>
    <xf numFmtId="0" fontId="15" fillId="0" borderId="0" xfId="5360" applyFont="1" applyAlignment="1">
      <alignment vertical="center"/>
    </xf>
    <xf numFmtId="0" fontId="15" fillId="0" borderId="0" xfId="5360" applyFont="1" applyAlignment="1">
      <alignment horizontal="center" vertical="center"/>
    </xf>
    <xf numFmtId="0" fontId="214" fillId="0" borderId="0" xfId="5360" applyFont="1" applyAlignment="1">
      <alignment vertical="center"/>
    </xf>
    <xf numFmtId="0" fontId="5" fillId="0" borderId="24" xfId="5360" applyFont="1" applyBorder="1" applyAlignment="1">
      <alignment horizontal="center" vertical="center"/>
    </xf>
    <xf numFmtId="330" fontId="5" fillId="0" borderId="24" xfId="6114" applyNumberFormat="1" applyFont="1" applyFill="1" applyBorder="1" applyAlignment="1">
      <alignment horizontal="center" vertical="center"/>
    </xf>
    <xf numFmtId="330" fontId="164" fillId="4" borderId="24" xfId="6113" applyNumberFormat="1" applyFont="1" applyFill="1" applyBorder="1" applyAlignment="1">
      <alignment vertical="center"/>
    </xf>
    <xf numFmtId="180" fontId="196" fillId="42" borderId="24" xfId="6145" applyNumberFormat="1" applyFont="1" applyFill="1" applyBorder="1" applyAlignment="1">
      <alignment horizontal="center" vertical="center"/>
    </xf>
    <xf numFmtId="0" fontId="206" fillId="40" borderId="92" xfId="6283" applyFont="1" applyFill="1" applyBorder="1" applyAlignment="1">
      <alignment horizontal="center" vertical="center" wrapText="1" shrinkToFit="1"/>
    </xf>
    <xf numFmtId="0" fontId="206" fillId="40" borderId="0" xfId="6283" applyFont="1" applyFill="1" applyAlignment="1">
      <alignment horizontal="center" vertical="center" shrinkToFit="1"/>
    </xf>
    <xf numFmtId="0" fontId="206" fillId="40" borderId="124" xfId="6283" applyFont="1" applyFill="1" applyBorder="1" applyAlignment="1">
      <alignment horizontal="center" vertical="center" shrinkToFit="1"/>
    </xf>
    <xf numFmtId="0" fontId="206" fillId="40" borderId="92" xfId="6283" applyFont="1" applyFill="1" applyBorder="1" applyAlignment="1">
      <alignment horizontal="center" vertical="center" shrinkToFit="1"/>
    </xf>
    <xf numFmtId="0" fontId="208" fillId="0" borderId="0" xfId="6283" applyFont="1" applyAlignment="1">
      <alignment horizontal="center"/>
    </xf>
    <xf numFmtId="0" fontId="203" fillId="0" borderId="0" xfId="6283" applyFont="1" applyAlignment="1">
      <alignment horizontal="center"/>
    </xf>
    <xf numFmtId="0" fontId="211" fillId="0" borderId="0" xfId="6283" applyFont="1" applyAlignment="1">
      <alignment horizontal="center" vertical="center" wrapText="1"/>
    </xf>
    <xf numFmtId="0" fontId="211" fillId="0" borderId="0" xfId="6283" applyFont="1" applyAlignment="1">
      <alignment horizontal="center" vertical="center"/>
    </xf>
    <xf numFmtId="41" fontId="195" fillId="37" borderId="24" xfId="6145" applyFont="1" applyFill="1" applyBorder="1" applyAlignment="1">
      <alignment horizontal="center" vertical="center" wrapText="1"/>
    </xf>
    <xf numFmtId="41" fontId="192" fillId="0" borderId="0" xfId="6145" applyFont="1" applyAlignment="1">
      <alignment horizontal="center" vertical="center" wrapText="1"/>
    </xf>
    <xf numFmtId="41" fontId="192" fillId="0" borderId="0" xfId="6145" applyFont="1" applyAlignment="1">
      <alignment horizontal="center" vertical="center"/>
    </xf>
    <xf numFmtId="41" fontId="198" fillId="0" borderId="0" xfId="6145" applyFont="1" applyBorder="1" applyAlignment="1">
      <alignment horizontal="right" vertical="center"/>
    </xf>
    <xf numFmtId="41" fontId="195" fillId="37" borderId="24" xfId="6145" applyFont="1" applyFill="1" applyBorder="1" applyAlignment="1">
      <alignment horizontal="center" vertical="center"/>
    </xf>
    <xf numFmtId="0" fontId="197" fillId="0" borderId="24" xfId="5375" applyFont="1" applyBorder="1" applyAlignment="1">
      <alignment horizontal="left" vertical="center"/>
    </xf>
    <xf numFmtId="0" fontId="196" fillId="42" borderId="110" xfId="5375" applyFont="1" applyFill="1" applyBorder="1" applyAlignment="1">
      <alignment horizontal="center" vertical="center"/>
    </xf>
    <xf numFmtId="0" fontId="196" fillId="42" borderId="9" xfId="5375" applyFont="1" applyFill="1" applyBorder="1" applyAlignment="1">
      <alignment horizontal="center" vertical="center"/>
    </xf>
    <xf numFmtId="0" fontId="196" fillId="42" borderId="23" xfId="5375" applyFont="1" applyFill="1" applyBorder="1" applyAlignment="1">
      <alignment horizontal="center" vertical="center"/>
    </xf>
    <xf numFmtId="0" fontId="196" fillId="41" borderId="64" xfId="5375" applyFont="1" applyFill="1" applyBorder="1" applyAlignment="1">
      <alignment horizontal="center" vertical="center" wrapText="1"/>
    </xf>
    <xf numFmtId="0" fontId="196" fillId="41" borderId="65" xfId="5375" applyFont="1" applyFill="1" applyBorder="1" applyAlignment="1">
      <alignment horizontal="center" vertical="center" wrapText="1"/>
    </xf>
    <xf numFmtId="0" fontId="196" fillId="41" borderId="123" xfId="5375" applyFont="1" applyFill="1" applyBorder="1" applyAlignment="1">
      <alignment horizontal="center" vertical="center" wrapText="1"/>
    </xf>
    <xf numFmtId="0" fontId="196" fillId="41" borderId="110" xfId="5375" applyFont="1" applyFill="1" applyBorder="1" applyAlignment="1">
      <alignment horizontal="center" vertical="center"/>
    </xf>
    <xf numFmtId="0" fontId="196" fillId="41" borderId="9" xfId="5375" applyFont="1" applyFill="1" applyBorder="1" applyAlignment="1">
      <alignment horizontal="center" vertical="center"/>
    </xf>
    <xf numFmtId="0" fontId="196" fillId="41" borderId="23" xfId="5375" applyFont="1" applyFill="1" applyBorder="1" applyAlignment="1">
      <alignment horizontal="center" vertical="center"/>
    </xf>
    <xf numFmtId="0" fontId="167" fillId="0" borderId="75" xfId="0" applyFont="1" applyBorder="1" applyAlignment="1">
      <alignment horizontal="center" vertical="center"/>
    </xf>
    <xf numFmtId="0" fontId="167" fillId="0" borderId="21" xfId="0" applyFont="1" applyBorder="1" applyAlignment="1">
      <alignment horizontal="center" vertical="center"/>
    </xf>
    <xf numFmtId="0" fontId="167" fillId="0" borderId="15" xfId="0" applyFont="1" applyBorder="1" applyAlignment="1">
      <alignment horizontal="center" vertical="center"/>
    </xf>
    <xf numFmtId="0" fontId="167" fillId="0" borderId="114" xfId="0" applyFont="1" applyBorder="1" applyAlignment="1">
      <alignment horizontal="center" vertical="center"/>
    </xf>
    <xf numFmtId="0" fontId="167" fillId="0" borderId="85" xfId="0" applyFont="1" applyBorder="1" applyAlignment="1">
      <alignment horizontal="center" vertical="center"/>
    </xf>
    <xf numFmtId="0" fontId="167" fillId="0" borderId="113" xfId="0" applyFont="1" applyBorder="1" applyAlignment="1">
      <alignment horizontal="center" vertical="center"/>
    </xf>
    <xf numFmtId="0" fontId="167" fillId="36" borderId="117" xfId="0" applyFont="1" applyFill="1" applyBorder="1" applyAlignment="1">
      <alignment horizontal="center" vertical="center"/>
    </xf>
    <xf numFmtId="0" fontId="167" fillId="0" borderId="118" xfId="0" applyFont="1" applyBorder="1" applyAlignment="1">
      <alignment horizontal="center" vertical="center"/>
    </xf>
    <xf numFmtId="0" fontId="167" fillId="36" borderId="63" xfId="0" applyFont="1" applyFill="1" applyBorder="1" applyAlignment="1">
      <alignment horizontal="center" vertical="center"/>
    </xf>
    <xf numFmtId="0" fontId="167" fillId="36" borderId="9" xfId="0" applyFont="1" applyFill="1" applyBorder="1" applyAlignment="1">
      <alignment horizontal="center" vertical="center"/>
    </xf>
    <xf numFmtId="0" fontId="167" fillId="0" borderId="23" xfId="0" applyFont="1" applyBorder="1" applyAlignment="1">
      <alignment horizontal="center" vertical="center"/>
    </xf>
    <xf numFmtId="0" fontId="167" fillId="36" borderId="81" xfId="0" applyFont="1" applyFill="1" applyBorder="1" applyAlignment="1">
      <alignment horizontal="center" vertical="center"/>
    </xf>
    <xf numFmtId="0" fontId="167" fillId="36" borderId="82" xfId="0" applyFont="1" applyFill="1" applyBorder="1" applyAlignment="1">
      <alignment horizontal="center" vertical="center"/>
    </xf>
    <xf numFmtId="0" fontId="167" fillId="0" borderId="34" xfId="0" applyFont="1" applyBorder="1" applyAlignment="1">
      <alignment horizontal="center" vertical="center"/>
    </xf>
    <xf numFmtId="0" fontId="167" fillId="0" borderId="63" xfId="0" applyFont="1" applyBorder="1" applyAlignment="1">
      <alignment horizontal="center" vertical="center"/>
    </xf>
    <xf numFmtId="0" fontId="167" fillId="0" borderId="9" xfId="0" applyFont="1" applyBorder="1" applyAlignment="1">
      <alignment horizontal="center" vertical="center"/>
    </xf>
    <xf numFmtId="0" fontId="149" fillId="0" borderId="2" xfId="0" applyFont="1" applyBorder="1" applyAlignment="1">
      <alignment horizontal="center" vertical="center"/>
    </xf>
    <xf numFmtId="0" fontId="167" fillId="0" borderId="115" xfId="0" applyFont="1" applyBorder="1" applyAlignment="1">
      <alignment horizontal="center" vertical="center"/>
    </xf>
    <xf numFmtId="0" fontId="167" fillId="0" borderId="27" xfId="0" applyFont="1" applyBorder="1" applyAlignment="1">
      <alignment horizontal="center" vertical="center"/>
    </xf>
    <xf numFmtId="0" fontId="167" fillId="0" borderId="28" xfId="0" applyFont="1" applyBorder="1" applyAlignment="1">
      <alignment horizontal="center" vertical="center"/>
    </xf>
    <xf numFmtId="0" fontId="168" fillId="36" borderId="106" xfId="0" applyFont="1" applyFill="1" applyBorder="1" applyAlignment="1">
      <alignment horizontal="center" vertical="center"/>
    </xf>
    <xf numFmtId="0" fontId="167" fillId="0" borderId="107" xfId="0" applyFont="1" applyBorder="1" applyAlignment="1">
      <alignment horizontal="center" vertical="center"/>
    </xf>
    <xf numFmtId="0" fontId="167" fillId="0" borderId="109" xfId="0" applyFont="1" applyBorder="1" applyAlignment="1">
      <alignment horizontal="center" vertical="center"/>
    </xf>
    <xf numFmtId="0" fontId="167" fillId="36" borderId="108" xfId="0" applyFont="1" applyFill="1" applyBorder="1" applyAlignment="1">
      <alignment horizontal="left" vertical="center"/>
    </xf>
    <xf numFmtId="0" fontId="167" fillId="0" borderId="6" xfId="0" applyFont="1" applyBorder="1">
      <alignment vertical="center"/>
    </xf>
    <xf numFmtId="0" fontId="167" fillId="0" borderId="14" xfId="0" applyFont="1" applyBorder="1">
      <alignment vertical="center"/>
    </xf>
    <xf numFmtId="0" fontId="167" fillId="0" borderId="80" xfId="0" applyFont="1" applyBorder="1" applyAlignment="1">
      <alignment horizontal="center" vertical="center"/>
    </xf>
    <xf numFmtId="0" fontId="167" fillId="0" borderId="86" xfId="0" applyFont="1" applyBorder="1" applyAlignment="1">
      <alignment horizontal="center" vertical="center"/>
    </xf>
    <xf numFmtId="0" fontId="167" fillId="36" borderId="108" xfId="0" applyFont="1" applyFill="1" applyBorder="1" applyAlignment="1">
      <alignment horizontal="center" vertical="center"/>
    </xf>
    <xf numFmtId="0" fontId="167" fillId="0" borderId="116" xfId="0" applyFont="1" applyBorder="1" applyAlignment="1">
      <alignment horizontal="center" vertical="center"/>
    </xf>
    <xf numFmtId="0" fontId="167" fillId="0" borderId="79" xfId="0" applyFont="1" applyBorder="1" applyAlignment="1">
      <alignment horizontal="center" vertical="center"/>
    </xf>
    <xf numFmtId="0" fontId="167" fillId="0" borderId="5" xfId="0" applyFont="1" applyBorder="1" applyAlignment="1">
      <alignment horizontal="left" vertical="center" shrinkToFit="1"/>
    </xf>
    <xf numFmtId="0" fontId="0" fillId="0" borderId="5" xfId="0" applyBorder="1">
      <alignment vertical="center"/>
    </xf>
    <xf numFmtId="0" fontId="0" fillId="0" borderId="22" xfId="0" applyBorder="1">
      <alignment vertical="center"/>
    </xf>
    <xf numFmtId="0" fontId="5" fillId="0" borderId="5" xfId="0" applyFont="1" applyBorder="1" applyAlignment="1">
      <alignment horizontal="left" vertical="center" shrinkToFit="1"/>
    </xf>
    <xf numFmtId="0" fontId="5" fillId="0" borderId="5" xfId="0" applyFont="1" applyBorder="1" applyAlignment="1">
      <alignment vertical="center" shrinkToFit="1"/>
    </xf>
    <xf numFmtId="0" fontId="5" fillId="0" borderId="22" xfId="0" applyFont="1" applyBorder="1" applyAlignment="1">
      <alignment vertical="center" shrinkToFit="1"/>
    </xf>
    <xf numFmtId="0" fontId="0" fillId="0" borderId="5" xfId="0" applyBorder="1" applyAlignment="1">
      <alignment vertical="center" shrinkToFit="1"/>
    </xf>
    <xf numFmtId="0" fontId="0" fillId="0" borderId="22" xfId="0" applyBorder="1" applyAlignment="1">
      <alignment vertical="center" shrinkToFit="1"/>
    </xf>
    <xf numFmtId="0" fontId="167" fillId="36" borderId="7" xfId="0" applyFont="1" applyFill="1" applyBorder="1" applyAlignment="1">
      <alignment horizontal="center" vertical="center"/>
    </xf>
    <xf numFmtId="0" fontId="167" fillId="0" borderId="5" xfId="0" applyFont="1" applyBorder="1" applyAlignment="1">
      <alignment horizontal="center" vertical="center"/>
    </xf>
    <xf numFmtId="0" fontId="167" fillId="0" borderId="90" xfId="0" applyFont="1" applyBorder="1" applyAlignment="1">
      <alignment horizontal="center" vertical="center"/>
    </xf>
    <xf numFmtId="0" fontId="150" fillId="0" borderId="2" xfId="0" applyFont="1" applyBorder="1" applyAlignment="1">
      <alignment horizontal="center" vertical="center"/>
    </xf>
    <xf numFmtId="0" fontId="168" fillId="36" borderId="77" xfId="0" applyFont="1" applyFill="1" applyBorder="1" applyAlignment="1">
      <alignment horizontal="center" vertical="center"/>
    </xf>
    <xf numFmtId="0" fontId="168" fillId="36" borderId="78" xfId="0" applyFont="1" applyFill="1" applyBorder="1" applyAlignment="1">
      <alignment horizontal="center" vertical="center"/>
    </xf>
    <xf numFmtId="0" fontId="167" fillId="36" borderId="6" xfId="0" applyFont="1" applyFill="1" applyBorder="1" applyAlignment="1">
      <alignment horizontal="center" vertical="center"/>
    </xf>
    <xf numFmtId="0" fontId="167" fillId="0" borderId="5" xfId="0" applyFont="1" applyBorder="1" applyAlignment="1">
      <alignment vertical="center" shrinkToFit="1"/>
    </xf>
    <xf numFmtId="0" fontId="167" fillId="36" borderId="17" xfId="0" applyFont="1" applyFill="1" applyBorder="1" applyAlignment="1">
      <alignment horizontal="center" vertical="center"/>
    </xf>
    <xf numFmtId="0" fontId="167" fillId="0" borderId="112" xfId="0" applyFont="1" applyBorder="1" applyAlignment="1">
      <alignment horizontal="center" vertical="center"/>
    </xf>
    <xf numFmtId="0" fontId="167" fillId="36" borderId="64" xfId="0" applyFont="1" applyFill="1" applyBorder="1" applyAlignment="1">
      <alignment horizontal="center" vertical="center"/>
    </xf>
    <xf numFmtId="0" fontId="167" fillId="0" borderId="45" xfId="0" applyFont="1" applyBorder="1" applyAlignment="1">
      <alignment horizontal="center" vertical="center"/>
    </xf>
    <xf numFmtId="0" fontId="167" fillId="36" borderId="34" xfId="0" applyFont="1" applyFill="1" applyBorder="1" applyAlignment="1">
      <alignment horizontal="center" vertical="center"/>
    </xf>
    <xf numFmtId="0" fontId="167" fillId="36" borderId="23" xfId="0" applyFont="1" applyFill="1" applyBorder="1" applyAlignment="1">
      <alignment horizontal="center" vertical="center"/>
    </xf>
    <xf numFmtId="0" fontId="167" fillId="36" borderId="118" xfId="0" applyFont="1" applyFill="1" applyBorder="1" applyAlignment="1">
      <alignment horizontal="center" vertical="center"/>
    </xf>
    <xf numFmtId="0" fontId="167" fillId="36" borderId="6" xfId="0" applyFont="1" applyFill="1" applyBorder="1">
      <alignment vertical="center"/>
    </xf>
    <xf numFmtId="0" fontId="167" fillId="36" borderId="14" xfId="0" applyFont="1" applyFill="1" applyBorder="1">
      <alignment vertical="center"/>
    </xf>
    <xf numFmtId="0" fontId="167" fillId="36" borderId="79" xfId="0" applyFont="1" applyFill="1" applyBorder="1" applyAlignment="1">
      <alignment horizontal="center" vertical="center"/>
    </xf>
    <xf numFmtId="0" fontId="167" fillId="36" borderId="116" xfId="0" applyFont="1" applyFill="1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116" xfId="0" applyBorder="1" applyAlignment="1">
      <alignment horizontal="center" vertical="center"/>
    </xf>
    <xf numFmtId="0" fontId="0" fillId="0" borderId="114" xfId="0" applyBorder="1" applyAlignment="1">
      <alignment horizontal="center" vertical="center"/>
    </xf>
    <xf numFmtId="0" fontId="0" fillId="0" borderId="11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12" xfId="0" applyBorder="1" applyAlignment="1">
      <alignment horizontal="center" vertical="center"/>
    </xf>
    <xf numFmtId="0" fontId="167" fillId="36" borderId="61" xfId="0" applyFont="1" applyFill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6" borderId="81" xfId="0" applyFill="1" applyBorder="1" applyAlignment="1">
      <alignment horizontal="center" vertical="center"/>
    </xf>
    <xf numFmtId="0" fontId="0" fillId="36" borderId="82" xfId="0" applyFill="1" applyBorder="1" applyAlignment="1">
      <alignment horizontal="center" vertical="center"/>
    </xf>
    <xf numFmtId="0" fontId="0" fillId="36" borderId="34" xfId="0" applyFill="1" applyBorder="1" applyAlignment="1">
      <alignment horizontal="center" vertical="center"/>
    </xf>
    <xf numFmtId="0" fontId="0" fillId="0" borderId="127" xfId="0" applyBorder="1" applyAlignment="1">
      <alignment horizontal="center" vertical="center"/>
    </xf>
    <xf numFmtId="0" fontId="0" fillId="0" borderId="128" xfId="0" applyBorder="1" applyAlignment="1">
      <alignment horizontal="center" vertical="center"/>
    </xf>
    <xf numFmtId="0" fontId="0" fillId="36" borderId="8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36" borderId="63" xfId="0" applyFill="1" applyBorder="1" applyAlignment="1">
      <alignment horizontal="center" vertical="center"/>
    </xf>
    <xf numFmtId="0" fontId="0" fillId="36" borderId="9" xfId="0" applyFill="1" applyBorder="1" applyAlignment="1">
      <alignment horizontal="center" vertical="center"/>
    </xf>
    <xf numFmtId="0" fontId="0" fillId="36" borderId="23" xfId="0" applyFill="1" applyBorder="1" applyAlignment="1">
      <alignment horizontal="center" vertical="center"/>
    </xf>
    <xf numFmtId="0" fontId="167" fillId="0" borderId="10" xfId="0" applyFont="1" applyBorder="1" applyAlignment="1">
      <alignment horizontal="center" vertical="center"/>
    </xf>
    <xf numFmtId="0" fontId="4" fillId="36" borderId="106" xfId="0" applyFont="1" applyFill="1" applyBorder="1" applyAlignment="1">
      <alignment horizontal="center" vertical="center"/>
    </xf>
    <xf numFmtId="0" fontId="4" fillId="36" borderId="77" xfId="0" applyFont="1" applyFill="1" applyBorder="1" applyAlignment="1">
      <alignment horizontal="center" vertical="center"/>
    </xf>
    <xf numFmtId="0" fontId="4" fillId="36" borderId="78" xfId="0" applyFont="1" applyFill="1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36" borderId="6" xfId="0" applyFill="1" applyBorder="1" applyAlignment="1">
      <alignment horizontal="center" vertical="center"/>
    </xf>
    <xf numFmtId="0" fontId="164" fillId="36" borderId="108" xfId="0" applyFont="1" applyFill="1" applyBorder="1" applyAlignment="1">
      <alignment horizontal="left" vertical="center"/>
    </xf>
    <xf numFmtId="0" fontId="167" fillId="0" borderId="29" xfId="0" applyFont="1" applyBorder="1" applyAlignment="1">
      <alignment horizontal="center" vertical="center"/>
    </xf>
    <xf numFmtId="0" fontId="167" fillId="0" borderId="43" xfId="0" applyFont="1" applyBorder="1" applyAlignment="1">
      <alignment horizontal="center" vertical="center"/>
    </xf>
    <xf numFmtId="176" fontId="167" fillId="0" borderId="15" xfId="0" applyNumberFormat="1" applyFont="1" applyBorder="1" applyAlignment="1">
      <alignment horizontal="left" vertical="center"/>
    </xf>
    <xf numFmtId="176" fontId="167" fillId="0" borderId="5" xfId="0" applyNumberFormat="1" applyFont="1" applyBorder="1" applyAlignment="1">
      <alignment horizontal="left" vertical="center"/>
    </xf>
    <xf numFmtId="176" fontId="167" fillId="0" borderId="22" xfId="0" applyNumberFormat="1" applyFont="1" applyBorder="1" applyAlignment="1">
      <alignment horizontal="left" vertical="center"/>
    </xf>
    <xf numFmtId="0" fontId="167" fillId="36" borderId="8" xfId="0" applyFont="1" applyFill="1" applyBorder="1" applyAlignment="1">
      <alignment horizontal="center" vertical="center"/>
    </xf>
    <xf numFmtId="0" fontId="167" fillId="0" borderId="91" xfId="0" applyFont="1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119" xfId="0" applyBorder="1">
      <alignment vertical="center"/>
    </xf>
    <xf numFmtId="0" fontId="0" fillId="0" borderId="5" xfId="0" applyBorder="1" applyAlignment="1">
      <alignment horizontal="center" vertical="center"/>
    </xf>
    <xf numFmtId="0" fontId="5" fillId="0" borderId="114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5" fillId="0" borderId="118" xfId="0" applyFont="1" applyBorder="1" applyAlignment="1">
      <alignment horizontal="center" vertical="center" shrinkToFit="1"/>
    </xf>
    <xf numFmtId="0" fontId="0" fillId="0" borderId="26" xfId="0" applyBorder="1" applyAlignment="1">
      <alignment horizontal="center" vertical="center"/>
    </xf>
    <xf numFmtId="0" fontId="0" fillId="0" borderId="15" xfId="0" applyBorder="1" applyAlignment="1">
      <alignment horizontal="center" vertical="center" shrinkToFit="1"/>
    </xf>
    <xf numFmtId="0" fontId="0" fillId="0" borderId="114" xfId="0" applyBorder="1" applyAlignment="1">
      <alignment horizontal="center" vertical="center" shrinkToFit="1"/>
    </xf>
    <xf numFmtId="0" fontId="0" fillId="0" borderId="122" xfId="0" applyBorder="1" applyAlignment="1">
      <alignment horizontal="center" vertical="center"/>
    </xf>
    <xf numFmtId="0" fontId="0" fillId="0" borderId="134" xfId="0" applyBorder="1" applyAlignment="1">
      <alignment horizontal="center" vertical="center"/>
    </xf>
    <xf numFmtId="0" fontId="0" fillId="0" borderId="11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78" fontId="167" fillId="0" borderId="133" xfId="0" applyNumberFormat="1" applyFont="1" applyBorder="1" applyAlignment="1">
      <alignment horizontal="left" vertical="center"/>
    </xf>
    <xf numFmtId="0" fontId="0" fillId="0" borderId="133" xfId="0" applyBorder="1">
      <alignment vertical="center"/>
    </xf>
    <xf numFmtId="178" fontId="167" fillId="0" borderId="0" xfId="0" applyNumberFormat="1" applyFont="1" applyAlignment="1">
      <alignment horizontal="left" vertical="center"/>
    </xf>
    <xf numFmtId="0" fontId="0" fillId="0" borderId="0" xfId="0">
      <alignment vertical="center"/>
    </xf>
    <xf numFmtId="0" fontId="0" fillId="0" borderId="29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167" fillId="0" borderId="5" xfId="0" applyFont="1" applyBorder="1" applyAlignment="1">
      <alignment horizontal="center" vertical="center" shrinkToFit="1"/>
    </xf>
    <xf numFmtId="0" fontId="167" fillId="0" borderId="122" xfId="0" applyFont="1" applyBorder="1" applyAlignment="1">
      <alignment horizontal="center" vertical="center"/>
    </xf>
    <xf numFmtId="0" fontId="167" fillId="0" borderId="65" xfId="0" applyFont="1" applyBorder="1" applyAlignment="1">
      <alignment horizontal="center" vertical="center"/>
    </xf>
    <xf numFmtId="0" fontId="167" fillId="0" borderId="117" xfId="0" applyFont="1" applyBorder="1" applyAlignment="1">
      <alignment horizontal="center" vertical="center"/>
    </xf>
    <xf numFmtId="0" fontId="167" fillId="0" borderId="123" xfId="0" applyFont="1" applyBorder="1" applyAlignment="1">
      <alignment horizontal="center" vertical="center"/>
    </xf>
    <xf numFmtId="0" fontId="167" fillId="0" borderId="127" xfId="0" applyFont="1" applyBorder="1" applyAlignment="1">
      <alignment horizontal="center" vertical="center"/>
    </xf>
    <xf numFmtId="0" fontId="167" fillId="0" borderId="128" xfId="0" applyFont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67" fillId="0" borderId="62" xfId="0" applyFont="1" applyBorder="1" applyAlignment="1">
      <alignment horizontal="center" vertical="center"/>
    </xf>
    <xf numFmtId="0" fontId="167" fillId="0" borderId="16" xfId="0" applyFont="1" applyBorder="1" applyAlignment="1">
      <alignment horizontal="center" vertical="center"/>
    </xf>
    <xf numFmtId="0" fontId="167" fillId="0" borderId="44" xfId="0" applyFont="1" applyBorder="1" applyAlignment="1">
      <alignment horizontal="center" vertical="center"/>
    </xf>
    <xf numFmtId="0" fontId="167" fillId="0" borderId="92" xfId="0" applyFont="1" applyBorder="1" applyAlignment="1">
      <alignment horizontal="center" vertical="center"/>
    </xf>
    <xf numFmtId="0" fontId="167" fillId="0" borderId="93" xfId="0" applyFont="1" applyBorder="1" applyAlignment="1">
      <alignment horizontal="center" vertical="center"/>
    </xf>
    <xf numFmtId="0" fontId="167" fillId="0" borderId="26" xfId="0" applyFont="1" applyBorder="1" applyAlignment="1">
      <alignment horizontal="center" vertical="center"/>
    </xf>
    <xf numFmtId="0" fontId="167" fillId="0" borderId="89" xfId="0" applyFont="1" applyBorder="1" applyAlignment="1">
      <alignment horizontal="center" vertical="center"/>
    </xf>
    <xf numFmtId="0" fontId="0" fillId="36" borderId="7" xfId="0" applyFill="1" applyBorder="1" applyAlignment="1">
      <alignment horizontal="center" vertical="center"/>
    </xf>
    <xf numFmtId="0" fontId="0" fillId="0" borderId="118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0" fillId="0" borderId="117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168" fillId="36" borderId="107" xfId="0" applyFont="1" applyFill="1" applyBorder="1" applyAlignment="1">
      <alignment horizontal="center" vertical="center"/>
    </xf>
    <xf numFmtId="0" fontId="167" fillId="36" borderId="112" xfId="0" applyFont="1" applyFill="1" applyBorder="1" applyAlignment="1">
      <alignment horizontal="center" vertical="center"/>
    </xf>
    <xf numFmtId="0" fontId="168" fillId="36" borderId="79" xfId="0" applyFont="1" applyFill="1" applyBorder="1" applyAlignment="1">
      <alignment horizontal="center" vertical="center"/>
    </xf>
    <xf numFmtId="0" fontId="167" fillId="36" borderId="125" xfId="0" applyFont="1" applyFill="1" applyBorder="1" applyAlignment="1">
      <alignment horizontal="center" vertical="center"/>
    </xf>
    <xf numFmtId="0" fontId="194" fillId="0" borderId="74" xfId="5360" applyFont="1" applyBorder="1" applyAlignment="1">
      <alignment horizontal="center" vertical="center"/>
    </xf>
    <xf numFmtId="0" fontId="5" fillId="0" borderId="74" xfId="0" applyFont="1" applyBorder="1">
      <alignment vertical="center"/>
    </xf>
    <xf numFmtId="0" fontId="173" fillId="41" borderId="137" xfId="5360" applyFont="1" applyFill="1" applyBorder="1" applyAlignment="1">
      <alignment horizontal="center" vertical="center" wrapText="1"/>
    </xf>
    <xf numFmtId="0" fontId="173" fillId="41" borderId="75" xfId="5360" applyFont="1" applyFill="1" applyBorder="1" applyAlignment="1">
      <alignment horizontal="center" vertical="center" wrapText="1"/>
    </xf>
    <xf numFmtId="0" fontId="173" fillId="41" borderId="138" xfId="5360" applyFont="1" applyFill="1" applyBorder="1" applyAlignment="1">
      <alignment horizontal="center" vertical="center" wrapText="1"/>
    </xf>
    <xf numFmtId="0" fontId="173" fillId="41" borderId="139" xfId="5360" applyFont="1" applyFill="1" applyBorder="1" applyAlignment="1">
      <alignment horizontal="center" vertical="center" wrapText="1"/>
    </xf>
    <xf numFmtId="0" fontId="173" fillId="41" borderId="140" xfId="5360" applyFont="1" applyFill="1" applyBorder="1" applyAlignment="1">
      <alignment horizontal="center" vertical="center" wrapText="1"/>
    </xf>
    <xf numFmtId="0" fontId="173" fillId="41" borderId="123" xfId="5360" applyFont="1" applyFill="1" applyBorder="1" applyAlignment="1">
      <alignment horizontal="center" vertical="center" wrapText="1"/>
    </xf>
    <xf numFmtId="0" fontId="174" fillId="41" borderId="129" xfId="5360" applyFont="1" applyFill="1" applyBorder="1" applyAlignment="1">
      <alignment horizontal="center" vertical="center" wrapText="1"/>
    </xf>
    <xf numFmtId="0" fontId="174" fillId="41" borderId="130" xfId="5360" applyFont="1" applyFill="1" applyBorder="1" applyAlignment="1">
      <alignment horizontal="center" vertical="center"/>
    </xf>
    <xf numFmtId="0" fontId="199" fillId="39" borderId="142" xfId="0" applyFont="1" applyFill="1" applyBorder="1" applyAlignment="1">
      <alignment horizontal="center" vertical="center" wrapText="1"/>
    </xf>
    <xf numFmtId="0" fontId="199" fillId="39" borderId="143" xfId="0" applyFont="1" applyFill="1" applyBorder="1" applyAlignment="1">
      <alignment horizontal="center" vertical="center" wrapText="1"/>
    </xf>
    <xf numFmtId="3" fontId="201" fillId="0" borderId="142" xfId="0" applyNumberFormat="1" applyFont="1" applyBorder="1" applyAlignment="1">
      <alignment horizontal="right" vertical="center" wrapText="1"/>
    </xf>
    <xf numFmtId="3" fontId="201" fillId="0" borderId="143" xfId="0" applyNumberFormat="1" applyFont="1" applyBorder="1" applyAlignment="1">
      <alignment horizontal="right" vertical="center" wrapText="1"/>
    </xf>
    <xf numFmtId="0" fontId="202" fillId="0" borderId="145" xfId="0" applyFont="1" applyBorder="1" applyAlignment="1">
      <alignment horizontal="center" vertical="center" wrapText="1"/>
    </xf>
    <xf numFmtId="0" fontId="202" fillId="0" borderId="146" xfId="0" applyFont="1" applyBorder="1" applyAlignment="1">
      <alignment horizontal="center" vertical="center" wrapText="1"/>
    </xf>
    <xf numFmtId="0" fontId="202" fillId="0" borderId="147" xfId="0" applyFont="1" applyBorder="1" applyAlignment="1">
      <alignment horizontal="center" vertical="center" wrapText="1"/>
    </xf>
    <xf numFmtId="0" fontId="203" fillId="0" borderId="142" xfId="0" applyFont="1" applyBorder="1" applyAlignment="1">
      <alignment horizontal="right" vertical="center" wrapText="1"/>
    </xf>
    <xf numFmtId="0" fontId="203" fillId="0" borderId="143" xfId="0" applyFont="1" applyBorder="1" applyAlignment="1">
      <alignment horizontal="right" vertical="center" wrapText="1"/>
    </xf>
    <xf numFmtId="0" fontId="172" fillId="0" borderId="74" xfId="5360" applyFont="1" applyBorder="1" applyAlignment="1">
      <alignment horizontal="center" vertical="center"/>
    </xf>
    <xf numFmtId="0" fontId="0" fillId="0" borderId="74" xfId="0" applyBorder="1">
      <alignment vertical="center"/>
    </xf>
    <xf numFmtId="0" fontId="174" fillId="4" borderId="129" xfId="5360" applyFont="1" applyFill="1" applyBorder="1" applyAlignment="1">
      <alignment horizontal="center" vertical="center" wrapText="1"/>
    </xf>
    <xf numFmtId="0" fontId="174" fillId="4" borderId="130" xfId="5360" applyFont="1" applyFill="1" applyBorder="1" applyAlignment="1">
      <alignment horizontal="center" vertical="center"/>
    </xf>
    <xf numFmtId="0" fontId="173" fillId="4" borderId="137" xfId="5360" applyFont="1" applyFill="1" applyBorder="1" applyAlignment="1">
      <alignment horizontal="center" vertical="center" wrapText="1"/>
    </xf>
    <xf numFmtId="0" fontId="173" fillId="4" borderId="75" xfId="5360" applyFont="1" applyFill="1" applyBorder="1" applyAlignment="1">
      <alignment horizontal="center" vertical="center" wrapText="1"/>
    </xf>
    <xf numFmtId="0" fontId="173" fillId="4" borderId="138" xfId="5360" applyFont="1" applyFill="1" applyBorder="1" applyAlignment="1">
      <alignment horizontal="center" vertical="center" wrapText="1"/>
    </xf>
    <xf numFmtId="0" fontId="173" fillId="4" borderId="139" xfId="5360" applyFont="1" applyFill="1" applyBorder="1" applyAlignment="1">
      <alignment horizontal="center" vertical="center" wrapText="1"/>
    </xf>
    <xf numFmtId="0" fontId="173" fillId="4" borderId="140" xfId="5360" applyFont="1" applyFill="1" applyBorder="1" applyAlignment="1">
      <alignment horizontal="center" vertical="center" wrapText="1"/>
    </xf>
    <xf numFmtId="0" fontId="173" fillId="4" borderId="123" xfId="5360" applyFont="1" applyFill="1" applyBorder="1" applyAlignment="1">
      <alignment horizontal="center" vertical="center" wrapText="1"/>
    </xf>
    <xf numFmtId="0" fontId="167" fillId="0" borderId="15" xfId="0" applyFont="1" applyBorder="1" applyAlignment="1">
      <alignment horizontal="center" vertical="center" shrinkToFit="1"/>
    </xf>
    <xf numFmtId="321" fontId="167" fillId="0" borderId="5" xfId="0" applyNumberFormat="1" applyFont="1" applyBorder="1" applyAlignment="1">
      <alignment horizontal="left" vertical="center" shrinkToFit="1"/>
    </xf>
    <xf numFmtId="0" fontId="189" fillId="0" borderId="125" xfId="0" applyFont="1" applyBorder="1" applyAlignment="1">
      <alignment horizontal="center" vertical="center" wrapText="1"/>
    </xf>
    <xf numFmtId="0" fontId="189" fillId="0" borderId="0" xfId="0" applyFont="1" applyAlignment="1">
      <alignment horizontal="center" vertical="center" wrapText="1"/>
    </xf>
    <xf numFmtId="0" fontId="167" fillId="0" borderId="22" xfId="0" applyFont="1" applyBorder="1" applyAlignment="1">
      <alignment horizontal="left" vertical="center" shrinkToFit="1"/>
    </xf>
    <xf numFmtId="0" fontId="0" fillId="0" borderId="21" xfId="0" applyBorder="1" applyAlignment="1">
      <alignment horizontal="center" vertical="center"/>
    </xf>
    <xf numFmtId="0" fontId="0" fillId="0" borderId="86" xfId="0" applyBorder="1" applyAlignment="1">
      <alignment horizontal="center" vertical="center"/>
    </xf>
  </cellXfs>
  <cellStyles count="6286">
    <cellStyle name=" " xfId="6081" xr:uid="{00000000-0005-0000-0000-000000000000}"/>
    <cellStyle name="#,##0" xfId="2361" xr:uid="{00000000-0005-0000-0000-000001000000}"/>
    <cellStyle name="#,##0 2" xfId="2417" xr:uid="{00000000-0005-0000-0000-000002000000}"/>
    <cellStyle name="$" xfId="2362" xr:uid="{00000000-0005-0000-0000-000003000000}"/>
    <cellStyle name="$_Book1" xfId="6080" xr:uid="{00000000-0005-0000-0000-000004000000}"/>
    <cellStyle name="$_db진흥" xfId="2363" xr:uid="{00000000-0005-0000-0000-000005000000}"/>
    <cellStyle name="$_db진흥 2" xfId="2418" xr:uid="{00000000-0005-0000-0000-000006000000}"/>
    <cellStyle name="$_db진흥 2 2" xfId="5776" xr:uid="{00000000-0005-0000-0000-000007000000}"/>
    <cellStyle name="$_SE40" xfId="2364" xr:uid="{00000000-0005-0000-0000-000008000000}"/>
    <cellStyle name="$_SE40 2" xfId="2419" xr:uid="{00000000-0005-0000-0000-000009000000}"/>
    <cellStyle name="$_Sheet1" xfId="2365" xr:uid="{00000000-0005-0000-0000-00000A000000}"/>
    <cellStyle name="$_Sheet2" xfId="2366" xr:uid="{00000000-0005-0000-0000-00000B000000}"/>
    <cellStyle name="$_강릉재료집계" xfId="2367" xr:uid="{00000000-0005-0000-0000-00000C000000}"/>
    <cellStyle name="$_견적2" xfId="2368" xr:uid="{00000000-0005-0000-0000-00000D000000}"/>
    <cellStyle name="$_견적2 2" xfId="2420" xr:uid="{00000000-0005-0000-0000-00000E000000}"/>
    <cellStyle name="$_교동지탄집계(최종)" xfId="2369" xr:uid="{00000000-0005-0000-0000-00000F000000}"/>
    <cellStyle name="$_기아" xfId="2370" xr:uid="{00000000-0005-0000-0000-000010000000}"/>
    <cellStyle name="$_기아 2" xfId="2421" xr:uid="{00000000-0005-0000-0000-000011000000}"/>
    <cellStyle name="$_단암양수장재료계산" xfId="2371" xr:uid="{00000000-0005-0000-0000-000012000000}"/>
    <cellStyle name="$_단암토적계산" xfId="2372" xr:uid="{00000000-0005-0000-0000-000013000000}"/>
    <cellStyle name="$_동물탈출통로(1)" xfId="2373" xr:uid="{00000000-0005-0000-0000-000014000000}"/>
    <cellStyle name="$_보청수지예산서(수정)" xfId="2374" xr:uid="{00000000-0005-0000-0000-000015000000}"/>
    <cellStyle name="$_복사본 수원공1" xfId="2375" xr:uid="{00000000-0005-0000-0000-000016000000}"/>
    <cellStyle name="$_수원공 재료계산" xfId="2376" xr:uid="{00000000-0005-0000-0000-000017000000}"/>
    <cellStyle name="$_수원공제계산서" xfId="2377" xr:uid="{00000000-0005-0000-0000-000018000000}"/>
    <cellStyle name="$_운반거리표" xfId="2378" xr:uid="{00000000-0005-0000-0000-000019000000}"/>
    <cellStyle name="$_의동수지예산서(최종)" xfId="2379" xr:uid="{00000000-0005-0000-0000-00001A000000}"/>
    <cellStyle name="$_창산지여수토재료계산(05.29)" xfId="2380" xr:uid="{00000000-0005-0000-0000-00001B000000}"/>
    <cellStyle name="$_총괄취합" xfId="6079" xr:uid="{00000000-0005-0000-0000-00001C000000}"/>
    <cellStyle name="$_추풍지재료집계" xfId="2381" xr:uid="{00000000-0005-0000-0000-00001D000000}"/>
    <cellStyle name="$_토적계산(평야부)" xfId="2382" xr:uid="{00000000-0005-0000-0000-00001E000000}"/>
    <cellStyle name="$_평야부 재료계산(2005)" xfId="2383" xr:uid="{00000000-0005-0000-0000-00001F000000}"/>
    <cellStyle name="$_평야부총(최종)" xfId="2384" xr:uid="{00000000-0005-0000-0000-000020000000}"/>
    <cellStyle name="$_평야부총4" xfId="2385" xr:uid="{00000000-0005-0000-0000-000021000000}"/>
    <cellStyle name="$_폐기물" xfId="2386" xr:uid="{00000000-0005-0000-0000-000022000000}"/>
    <cellStyle name="$_표준단가표" xfId="6078" xr:uid="{00000000-0005-0000-0000-000023000000}"/>
    <cellStyle name="$_풍강1양수장(토목보완)" xfId="6077" xr:uid="{00000000-0005-0000-0000-000024000000}"/>
    <cellStyle name="$_풍서수지예산서" xfId="6076" xr:uid="{00000000-0005-0000-0000-000025000000}"/>
    <cellStyle name="$_풍서지구 (표지)" xfId="6075" xr:uid="{00000000-0005-0000-0000-000026000000}"/>
    <cellStyle name="$_피치,벌목재료(최종)" xfId="2387" xr:uid="{00000000-0005-0000-0000-000027000000}"/>
    <cellStyle name="$_피치로드재료" xfId="2388" xr:uid="{00000000-0005-0000-0000-000028000000}"/>
    <cellStyle name="&amp;A" xfId="2422" xr:uid="{00000000-0005-0000-0000-000029000000}"/>
    <cellStyle name="(△콤마)" xfId="6074" xr:uid="{00000000-0005-0000-0000-00002A000000}"/>
    <cellStyle name="(백분율)" xfId="6073" xr:uid="{00000000-0005-0000-0000-00002B000000}"/>
    <cellStyle name="(콤마)" xfId="6072" xr:uid="{00000000-0005-0000-0000-00002C000000}"/>
    <cellStyle name="(표준)" xfId="2389" xr:uid="{00000000-0005-0000-0000-00002D000000}"/>
    <cellStyle name=")" xfId="2423" xr:uid="{00000000-0005-0000-0000-00002E000000}"/>
    <cellStyle name=";;;" xfId="2390" xr:uid="{00000000-0005-0000-0000-00002F000000}"/>
    <cellStyle name="?" xfId="2424" xr:uid="{00000000-0005-0000-0000-000030000000}"/>
    <cellStyle name="??&amp;O?&amp;H?_x0008__x000f__x0007_?_x0007__x0001__x0001_" xfId="2391" xr:uid="{00000000-0005-0000-0000-000031000000}"/>
    <cellStyle name="??&amp;O?&amp;H?_x0008_??_x0007__x0001__x0001_" xfId="2392" xr:uid="{00000000-0005-0000-0000-000032000000}"/>
    <cellStyle name="?W?_laroux" xfId="2393" xr:uid="{00000000-0005-0000-0000-000033000000}"/>
    <cellStyle name="_%ea%b8%88%ec%96%91%ec%b4%8807(1).11.30" xfId="6071" xr:uid="{00000000-0005-0000-0000-000034000000}"/>
    <cellStyle name="_(5)부대공" xfId="6070" xr:uid="{00000000-0005-0000-0000-000035000000}"/>
    <cellStyle name="_00깨기" xfId="2425" xr:uid="{00000000-0005-0000-0000-000036000000}"/>
    <cellStyle name="_01.수량(쌍전도로1공구)" xfId="6069" xr:uid="{00000000-0005-0000-0000-000037000000}"/>
    <cellStyle name="_01.수량(쌍전도로1공구)_(5)부대공" xfId="6068" xr:uid="{00000000-0005-0000-0000-000038000000}"/>
    <cellStyle name="_01.총자재집계" xfId="6067" xr:uid="{00000000-0005-0000-0000-000039000000}"/>
    <cellStyle name="_01.총자재집계_(5)부대공" xfId="6066" xr:uid="{00000000-0005-0000-0000-00003A000000}"/>
    <cellStyle name="_01.측구공사" xfId="2426" xr:uid="{00000000-0005-0000-0000-00003B000000}"/>
    <cellStyle name="_01.측구공사_00.오수공(최종)" xfId="2427" xr:uid="{00000000-0005-0000-0000-00003C000000}"/>
    <cellStyle name="_01.측구공사_00.오수공(최종)_07.부대공사" xfId="2428" xr:uid="{00000000-0005-0000-0000-00003D000000}"/>
    <cellStyle name="_01.측구공사_00.오수공(최종)_07.부대공사_07.부대공사" xfId="2429" xr:uid="{00000000-0005-0000-0000-00003E000000}"/>
    <cellStyle name="_01.측구공사_00.오수공(최종)_07.포장공" xfId="2430" xr:uid="{00000000-0005-0000-0000-00003F000000}"/>
    <cellStyle name="_01.측구공사_00.우수공" xfId="2431" xr:uid="{00000000-0005-0000-0000-000040000000}"/>
    <cellStyle name="_01.측구공사_00.우수공_07.부대공사" xfId="2432" xr:uid="{00000000-0005-0000-0000-000041000000}"/>
    <cellStyle name="_01.측구공사_00.우수공_07.부대공사_07.부대공사" xfId="2433" xr:uid="{00000000-0005-0000-0000-000042000000}"/>
    <cellStyle name="_01.측구공사_00.우수공_07.포장공" xfId="2434" xr:uid="{00000000-0005-0000-0000-000043000000}"/>
    <cellStyle name="_01.측구공사_04.우수공(단지부)" xfId="2435" xr:uid="{00000000-0005-0000-0000-000044000000}"/>
    <cellStyle name="_01.측구공사_04.우수공(단지부)_07.부대공사" xfId="2436" xr:uid="{00000000-0005-0000-0000-000045000000}"/>
    <cellStyle name="_01.측구공사_04.우수공(단지부)_07.부대공사_07.부대공사" xfId="2437" xr:uid="{00000000-0005-0000-0000-000046000000}"/>
    <cellStyle name="_01.측구공사_04.우수공(단지부)_07.포장공" xfId="2438" xr:uid="{00000000-0005-0000-0000-000047000000}"/>
    <cellStyle name="_01.측구공사_05.오수공" xfId="2439" xr:uid="{00000000-0005-0000-0000-000048000000}"/>
    <cellStyle name="_01.측구공사_05.오수공_07.부대공사" xfId="2440" xr:uid="{00000000-0005-0000-0000-000049000000}"/>
    <cellStyle name="_01.측구공사_05.오수공_07.부대공사_07.부대공사" xfId="2441" xr:uid="{00000000-0005-0000-0000-00004A000000}"/>
    <cellStyle name="_01.측구공사_05.오수공_07.포장공" xfId="2442" xr:uid="{00000000-0005-0000-0000-00004B000000}"/>
    <cellStyle name="_01.측구공사_07.부대공사" xfId="2443" xr:uid="{00000000-0005-0000-0000-00004C000000}"/>
    <cellStyle name="_01.측구공사_07.부대공사_07.부대공사" xfId="2444" xr:uid="{00000000-0005-0000-0000-00004D000000}"/>
    <cellStyle name="_01.측구공사_07.포장공" xfId="2445" xr:uid="{00000000-0005-0000-0000-00004E000000}"/>
    <cellStyle name="_01082173" xfId="2446" xr:uid="{00000000-0005-0000-0000-00004F000000}"/>
    <cellStyle name="_01수량산출서(송정1공구)" xfId="2394" xr:uid="{00000000-0005-0000-0000-000050000000}"/>
    <cellStyle name="_02..배수공" xfId="6065" xr:uid="{00000000-0005-0000-0000-000051000000}"/>
    <cellStyle name="_02.수량(1공구)" xfId="6064" xr:uid="{00000000-0005-0000-0000-000052000000}"/>
    <cellStyle name="_02.수량(1공구)_(5)부대공" xfId="6063" xr:uid="{00000000-0005-0000-0000-000053000000}"/>
    <cellStyle name="_02.주응제수량(1공구)" xfId="6062" xr:uid="{00000000-0005-0000-0000-000054000000}"/>
    <cellStyle name="_02.주응제수량(1공구)_(5)부대공" xfId="6061" xr:uid="{00000000-0005-0000-0000-000055000000}"/>
    <cellStyle name="_02.주응제수량(2공구)" xfId="6060" xr:uid="{00000000-0005-0000-0000-000056000000}"/>
    <cellStyle name="_02.주응제수량(2공구)_(5)부대공" xfId="5869" xr:uid="{00000000-0005-0000-0000-000057000000}"/>
    <cellStyle name="_02-15작업(건총)" xfId="2395" xr:uid="{00000000-0005-0000-0000-000058000000}"/>
    <cellStyle name="_02옹기공원상수공" xfId="2396" xr:uid="{00000000-0005-0000-0000-000059000000}"/>
    <cellStyle name="_03.구조물공 수량산출(1)" xfId="2397" xr:uid="{00000000-0005-0000-0000-00005A000000}"/>
    <cellStyle name="_03.구조물공 수량산출(2)" xfId="2398" xr:uid="{00000000-0005-0000-0000-00005B000000}"/>
    <cellStyle name="_03.수량(2공구)" xfId="5762" xr:uid="{00000000-0005-0000-0000-00005C000000}"/>
    <cellStyle name="_03.수량(2공구)_(5)부대공" xfId="5761" xr:uid="{00000000-0005-0000-0000-00005D000000}"/>
    <cellStyle name="_03.주응제수량(2공구)" xfId="5868" xr:uid="{00000000-0005-0000-0000-00005E000000}"/>
    <cellStyle name="_03.주응제수량(2공구)_(5)부대공" xfId="5760" xr:uid="{00000000-0005-0000-0000-00005F000000}"/>
    <cellStyle name="_03.주응제수량(3공구)" xfId="5759" xr:uid="{00000000-0005-0000-0000-000060000000}"/>
    <cellStyle name="_03.주응제수량(3공구)_(5)부대공" xfId="5758" xr:uid="{00000000-0005-0000-0000-000061000000}"/>
    <cellStyle name="_03.측구공사" xfId="2447" xr:uid="{00000000-0005-0000-0000-000062000000}"/>
    <cellStyle name="_03.측구공사_00.오수공(최종)" xfId="2448" xr:uid="{00000000-0005-0000-0000-000063000000}"/>
    <cellStyle name="_03.측구공사_00.오수공(최종)_07.부대공사" xfId="2449" xr:uid="{00000000-0005-0000-0000-000064000000}"/>
    <cellStyle name="_03.측구공사_00.오수공(최종)_07.부대공사_07.부대공사" xfId="2450" xr:uid="{00000000-0005-0000-0000-000065000000}"/>
    <cellStyle name="_03.측구공사_00.오수공(최종)_07.포장공" xfId="2451" xr:uid="{00000000-0005-0000-0000-000066000000}"/>
    <cellStyle name="_03.측구공사_00.우수공" xfId="2452" xr:uid="{00000000-0005-0000-0000-000067000000}"/>
    <cellStyle name="_03.측구공사_00.우수공_07.부대공사" xfId="2453" xr:uid="{00000000-0005-0000-0000-000068000000}"/>
    <cellStyle name="_03.측구공사_00.우수공_07.부대공사_07.부대공사" xfId="2454" xr:uid="{00000000-0005-0000-0000-000069000000}"/>
    <cellStyle name="_03.측구공사_00.우수공_07.포장공" xfId="2455" xr:uid="{00000000-0005-0000-0000-00006A000000}"/>
    <cellStyle name="_03.측구공사_04.우수공(단지부)" xfId="2456" xr:uid="{00000000-0005-0000-0000-00006B000000}"/>
    <cellStyle name="_03.측구공사_04.우수공(단지부)_07.부대공사" xfId="2457" xr:uid="{00000000-0005-0000-0000-00006C000000}"/>
    <cellStyle name="_03.측구공사_04.우수공(단지부)_07.부대공사_07.부대공사" xfId="2458" xr:uid="{00000000-0005-0000-0000-00006D000000}"/>
    <cellStyle name="_03.측구공사_04.우수공(단지부)_07.포장공" xfId="2459" xr:uid="{00000000-0005-0000-0000-00006E000000}"/>
    <cellStyle name="_03.측구공사_05.오수공" xfId="2460" xr:uid="{00000000-0005-0000-0000-00006F000000}"/>
    <cellStyle name="_03.측구공사_05.오수공_07.부대공사" xfId="2461" xr:uid="{00000000-0005-0000-0000-000070000000}"/>
    <cellStyle name="_03.측구공사_05.오수공_07.부대공사_07.부대공사" xfId="2462" xr:uid="{00000000-0005-0000-0000-000071000000}"/>
    <cellStyle name="_03.측구공사_05.오수공_07.포장공" xfId="2463" xr:uid="{00000000-0005-0000-0000-000072000000}"/>
    <cellStyle name="_03.측구공사_07.부대공사" xfId="2464" xr:uid="{00000000-0005-0000-0000-000073000000}"/>
    <cellStyle name="_03.측구공사_07.부대공사_07.부대공사" xfId="2465" xr:uid="{00000000-0005-0000-0000-000074000000}"/>
    <cellStyle name="_03.측구공사_07.포장공" xfId="2466" xr:uid="{00000000-0005-0000-0000-000075000000}"/>
    <cellStyle name="_03소락교기존구조물깨기수량" xfId="2467" xr:uid="{00000000-0005-0000-0000-000076000000}"/>
    <cellStyle name="_03수량산출서(신명2-2공구)구조물" xfId="2399" xr:uid="{00000000-0005-0000-0000-000077000000}"/>
    <cellStyle name="_04.반중력식옹벽" xfId="5867" xr:uid="{00000000-0005-0000-0000-000078000000}"/>
    <cellStyle name="_04.반중력식옹벽_(5)부대공" xfId="5866" xr:uid="{00000000-0005-0000-0000-000079000000}"/>
    <cellStyle name="_04.수량(3공구)" xfId="5865" xr:uid="{00000000-0005-0000-0000-00007A000000}"/>
    <cellStyle name="_04.수량(3공구)_(5)부대공" xfId="5864" xr:uid="{00000000-0005-0000-0000-00007B000000}"/>
    <cellStyle name="_04.수량(법면유실2)" xfId="6059" xr:uid="{00000000-0005-0000-0000-00007C000000}"/>
    <cellStyle name="_04.우수공" xfId="2468" xr:uid="{00000000-0005-0000-0000-00007D000000}"/>
    <cellStyle name="_04.추가수량" xfId="6043" xr:uid="{00000000-0005-0000-0000-00007E000000}"/>
    <cellStyle name="_04.추가수량_(5)부대공" xfId="6058" xr:uid="{00000000-0005-0000-0000-00007F000000}"/>
    <cellStyle name="_04소락1교가도공수량" xfId="2469" xr:uid="{00000000-0005-0000-0000-000080000000}"/>
    <cellStyle name="_04-소락1교-가시설수량" xfId="2470" xr:uid="{00000000-0005-0000-0000-000081000000}"/>
    <cellStyle name="_05.부대공 수량산출" xfId="2400" xr:uid="{00000000-0005-0000-0000-000082000000}"/>
    <cellStyle name="_05.수량산출" xfId="2471" xr:uid="{00000000-0005-0000-0000-000083000000}"/>
    <cellStyle name="_06 맹암거" xfId="2472" xr:uid="{00000000-0005-0000-0000-000084000000}"/>
    <cellStyle name="_06 맹암거_P포장공" xfId="2473" xr:uid="{00000000-0005-0000-0000-000085000000}"/>
    <cellStyle name="_06 맹암거_P포장공_전체집계및진입로포장수량(수정)" xfId="2474" xr:uid="{00000000-0005-0000-0000-000086000000}"/>
    <cellStyle name="_06 맹암거_P포장공_전체집계및진입로포장수량(수정)_전체집계및진입로포장수량(수정)" xfId="2475" xr:uid="{00000000-0005-0000-0000-000087000000}"/>
    <cellStyle name="_06 맹암거_전체집계및진입로포장수량(수정)" xfId="2476" xr:uid="{00000000-0005-0000-0000-000088000000}"/>
    <cellStyle name="_06 맹암거_전체집계및진입로포장수량(수정)_전체집계및진입로포장수량(수정)" xfId="2477" xr:uid="{00000000-0005-0000-0000-000089000000}"/>
    <cellStyle name="_06 맹암거_포장공" xfId="2478" xr:uid="{00000000-0005-0000-0000-00008A000000}"/>
    <cellStyle name="_06 맹암거_포장공_전체집계및진입로포장수량(수정)" xfId="2479" xr:uid="{00000000-0005-0000-0000-00008B000000}"/>
    <cellStyle name="_06 맹암거_포장공_전체집계및진입로포장수량(수정)_전체집계및진입로포장수량(수정)" xfId="2480" xr:uid="{00000000-0005-0000-0000-00008C000000}"/>
    <cellStyle name="_06.일반수량(교량)" xfId="6057" xr:uid="{00000000-0005-0000-0000-00008D000000}"/>
    <cellStyle name="_06-광재교-부대공수량" xfId="2481" xr:uid="{00000000-0005-0000-0000-00008E000000}"/>
    <cellStyle name="_07 집수정" xfId="2482" xr:uid="{00000000-0005-0000-0000-00008F000000}"/>
    <cellStyle name="_07 집수정_P포장공" xfId="2483" xr:uid="{00000000-0005-0000-0000-000090000000}"/>
    <cellStyle name="_07 집수정_P포장공_전체집계및진입로포장수량(수정)" xfId="2484" xr:uid="{00000000-0005-0000-0000-000091000000}"/>
    <cellStyle name="_07 집수정_P포장공_전체집계및진입로포장수량(수정)_전체집계및진입로포장수량(수정)" xfId="2485" xr:uid="{00000000-0005-0000-0000-000092000000}"/>
    <cellStyle name="_07 집수정_전체집계및진입로포장수량(수정)" xfId="2486" xr:uid="{00000000-0005-0000-0000-000093000000}"/>
    <cellStyle name="_07 집수정_전체집계및진입로포장수량(수정)_전체집계및진입로포장수량(수정)" xfId="2487" xr:uid="{00000000-0005-0000-0000-000094000000}"/>
    <cellStyle name="_07 집수정_포장공" xfId="2488" xr:uid="{00000000-0005-0000-0000-000095000000}"/>
    <cellStyle name="_07 집수정_포장공_전체집계및진입로포장수량(수정)" xfId="2489" xr:uid="{00000000-0005-0000-0000-000096000000}"/>
    <cellStyle name="_07 집수정_포장공_전체집계및진입로포장수량(수정)_전체집계및진입로포장수량(수정)" xfId="2490" xr:uid="{00000000-0005-0000-0000-000097000000}"/>
    <cellStyle name="_0706-01-7358-합정1구역 종전자산의 평가 - 토지평가서" xfId="2491" xr:uid="{00000000-0005-0000-0000-000098000000}"/>
    <cellStyle name="_07년조달견적(10월16일)" xfId="6056" xr:uid="{00000000-0005-0000-0000-000099000000}"/>
    <cellStyle name="_08.부대공" xfId="2492" xr:uid="{00000000-0005-0000-0000-00009A000000}"/>
    <cellStyle name="_08-02-광천교-하부공수량" xfId="2493" xr:uid="{00000000-0005-0000-0000-00009B000000}"/>
    <cellStyle name="_08-02-광천교-하부공수량_총괄수량총괄집계" xfId="2494" xr:uid="{00000000-0005-0000-0000-00009C000000}"/>
    <cellStyle name="_08-02-광천교-하부공수량_총괄수량총괄집계_총괄수량총괄집계" xfId="2495" xr:uid="{00000000-0005-0000-0000-00009D000000}"/>
    <cellStyle name="_08-03-광천교-교각일반수량" xfId="2496" xr:uid="{00000000-0005-0000-0000-00009E000000}"/>
    <cellStyle name="_08-03-광천교-교각일반수량_총괄수량총괄집계" xfId="2497" xr:uid="{00000000-0005-0000-0000-00009F000000}"/>
    <cellStyle name="_08-03-광천교-교각일반수량_총괄수량총괄집계_총괄수량총괄집계" xfId="2498" xr:uid="{00000000-0005-0000-0000-0000A0000000}"/>
    <cellStyle name="_08-08-광천교-부대공" xfId="2499" xr:uid="{00000000-0005-0000-0000-0000A1000000}"/>
    <cellStyle name="_08-08-광천교-부대공_총괄수량총괄집계" xfId="2500" xr:uid="{00000000-0005-0000-0000-0000A2000000}"/>
    <cellStyle name="_08-08-광천교-부대공_총괄수량총괄집계_총괄수량총괄집계" xfId="2501" xr:uid="{00000000-0005-0000-0000-0000A3000000}"/>
    <cellStyle name="_1.배수시설" xfId="2502" xr:uid="{00000000-0005-0000-0000-0000A4000000}"/>
    <cellStyle name="_1.측구공사" xfId="2503" xr:uid="{00000000-0005-0000-0000-0000A5000000}"/>
    <cellStyle name="_1.측구공사_00.오수공(최종)" xfId="2504" xr:uid="{00000000-0005-0000-0000-0000A6000000}"/>
    <cellStyle name="_1.측구공사_00.오수공(최종)_07.부대공사" xfId="2505" xr:uid="{00000000-0005-0000-0000-0000A7000000}"/>
    <cellStyle name="_1.측구공사_00.오수공(최종)_07.부대공사_07.부대공사" xfId="2506" xr:uid="{00000000-0005-0000-0000-0000A8000000}"/>
    <cellStyle name="_1.측구공사_00.오수공(최종)_07.포장공" xfId="2507" xr:uid="{00000000-0005-0000-0000-0000A9000000}"/>
    <cellStyle name="_1.측구공사_00.우수공" xfId="2508" xr:uid="{00000000-0005-0000-0000-0000AA000000}"/>
    <cellStyle name="_1.측구공사_00.우수공_07.부대공사" xfId="2509" xr:uid="{00000000-0005-0000-0000-0000AB000000}"/>
    <cellStyle name="_1.측구공사_00.우수공_07.부대공사_07.부대공사" xfId="2510" xr:uid="{00000000-0005-0000-0000-0000AC000000}"/>
    <cellStyle name="_1.측구공사_00.우수공_07.포장공" xfId="2511" xr:uid="{00000000-0005-0000-0000-0000AD000000}"/>
    <cellStyle name="_1.측구공사_01.측구공사" xfId="2512" xr:uid="{00000000-0005-0000-0000-0000AE000000}"/>
    <cellStyle name="_1.측구공사_01.측구공사_00.오수공(최종)" xfId="2513" xr:uid="{00000000-0005-0000-0000-0000AF000000}"/>
    <cellStyle name="_1.측구공사_01.측구공사_00.오수공(최종)_07.부대공사" xfId="2514" xr:uid="{00000000-0005-0000-0000-0000B0000000}"/>
    <cellStyle name="_1.측구공사_01.측구공사_00.오수공(최종)_07.부대공사_07.부대공사" xfId="2515" xr:uid="{00000000-0005-0000-0000-0000B1000000}"/>
    <cellStyle name="_1.측구공사_01.측구공사_00.오수공(최종)_07.포장공" xfId="2516" xr:uid="{00000000-0005-0000-0000-0000B2000000}"/>
    <cellStyle name="_1.측구공사_01.측구공사_00.우수공" xfId="2517" xr:uid="{00000000-0005-0000-0000-0000B3000000}"/>
    <cellStyle name="_1.측구공사_01.측구공사_00.우수공_07.부대공사" xfId="2518" xr:uid="{00000000-0005-0000-0000-0000B4000000}"/>
    <cellStyle name="_1.측구공사_01.측구공사_00.우수공_07.부대공사_07.부대공사" xfId="2519" xr:uid="{00000000-0005-0000-0000-0000B5000000}"/>
    <cellStyle name="_1.측구공사_01.측구공사_00.우수공_07.포장공" xfId="2520" xr:uid="{00000000-0005-0000-0000-0000B6000000}"/>
    <cellStyle name="_1.측구공사_01.측구공사_04.우수공(단지부)" xfId="2521" xr:uid="{00000000-0005-0000-0000-0000B7000000}"/>
    <cellStyle name="_1.측구공사_01.측구공사_04.우수공(단지부)_07.부대공사" xfId="2522" xr:uid="{00000000-0005-0000-0000-0000B8000000}"/>
    <cellStyle name="_1.측구공사_01.측구공사_04.우수공(단지부)_07.부대공사_07.부대공사" xfId="2523" xr:uid="{00000000-0005-0000-0000-0000B9000000}"/>
    <cellStyle name="_1.측구공사_01.측구공사_04.우수공(단지부)_07.포장공" xfId="2524" xr:uid="{00000000-0005-0000-0000-0000BA000000}"/>
    <cellStyle name="_1.측구공사_01.측구공사_05.오수공" xfId="2525" xr:uid="{00000000-0005-0000-0000-0000BB000000}"/>
    <cellStyle name="_1.측구공사_01.측구공사_05.오수공_07.부대공사" xfId="2526" xr:uid="{00000000-0005-0000-0000-0000BC000000}"/>
    <cellStyle name="_1.측구공사_01.측구공사_05.오수공_07.부대공사_07.부대공사" xfId="2527" xr:uid="{00000000-0005-0000-0000-0000BD000000}"/>
    <cellStyle name="_1.측구공사_01.측구공사_05.오수공_07.포장공" xfId="2528" xr:uid="{00000000-0005-0000-0000-0000BE000000}"/>
    <cellStyle name="_1.측구공사_01.측구공사_07.부대공사" xfId="2529" xr:uid="{00000000-0005-0000-0000-0000BF000000}"/>
    <cellStyle name="_1.측구공사_01.측구공사_07.부대공사_07.부대공사" xfId="2530" xr:uid="{00000000-0005-0000-0000-0000C0000000}"/>
    <cellStyle name="_1.측구공사_01.측구공사_07.포장공" xfId="2531" xr:uid="{00000000-0005-0000-0000-0000C1000000}"/>
    <cellStyle name="_1.측구공사_03.그린 조성공사" xfId="2532" xr:uid="{00000000-0005-0000-0000-0000C2000000}"/>
    <cellStyle name="_1.측구공사_03.그린 조성공사_00.오수공(최종)" xfId="2533" xr:uid="{00000000-0005-0000-0000-0000C3000000}"/>
    <cellStyle name="_1.측구공사_03.그린 조성공사_00.오수공(최종)_07.부대공사" xfId="2534" xr:uid="{00000000-0005-0000-0000-0000C4000000}"/>
    <cellStyle name="_1.측구공사_03.그린 조성공사_00.오수공(최종)_07.부대공사_07.부대공사" xfId="2535" xr:uid="{00000000-0005-0000-0000-0000C5000000}"/>
    <cellStyle name="_1.측구공사_03.그린 조성공사_00.오수공(최종)_07.포장공" xfId="2536" xr:uid="{00000000-0005-0000-0000-0000C6000000}"/>
    <cellStyle name="_1.측구공사_03.그린 조성공사_00.우수공" xfId="2537" xr:uid="{00000000-0005-0000-0000-0000C7000000}"/>
    <cellStyle name="_1.측구공사_03.그린 조성공사_00.우수공_07.부대공사" xfId="2538" xr:uid="{00000000-0005-0000-0000-0000C8000000}"/>
    <cellStyle name="_1.측구공사_03.그린 조성공사_00.우수공_07.부대공사_07.부대공사" xfId="2539" xr:uid="{00000000-0005-0000-0000-0000C9000000}"/>
    <cellStyle name="_1.측구공사_03.그린 조성공사_00.우수공_07.포장공" xfId="2540" xr:uid="{00000000-0005-0000-0000-0000CA000000}"/>
    <cellStyle name="_1.측구공사_03.그린 조성공사_04.우수공(단지부)" xfId="2541" xr:uid="{00000000-0005-0000-0000-0000CB000000}"/>
    <cellStyle name="_1.측구공사_03.그린 조성공사_04.우수공(단지부)_07.부대공사" xfId="2542" xr:uid="{00000000-0005-0000-0000-0000CC000000}"/>
    <cellStyle name="_1.측구공사_03.그린 조성공사_04.우수공(단지부)_07.부대공사_07.부대공사" xfId="2543" xr:uid="{00000000-0005-0000-0000-0000CD000000}"/>
    <cellStyle name="_1.측구공사_03.그린 조성공사_04.우수공(단지부)_07.포장공" xfId="2544" xr:uid="{00000000-0005-0000-0000-0000CE000000}"/>
    <cellStyle name="_1.측구공사_03.그린 조성공사_05.오수공" xfId="2545" xr:uid="{00000000-0005-0000-0000-0000CF000000}"/>
    <cellStyle name="_1.측구공사_03.그린 조성공사_05.오수공_07.부대공사" xfId="2546" xr:uid="{00000000-0005-0000-0000-0000D0000000}"/>
    <cellStyle name="_1.측구공사_03.그린 조성공사_05.오수공_07.부대공사_07.부대공사" xfId="2547" xr:uid="{00000000-0005-0000-0000-0000D1000000}"/>
    <cellStyle name="_1.측구공사_03.그린 조성공사_05.오수공_07.포장공" xfId="2548" xr:uid="{00000000-0005-0000-0000-0000D2000000}"/>
    <cellStyle name="_1.측구공사_03.그린 조성공사_07.부대공사" xfId="2549" xr:uid="{00000000-0005-0000-0000-0000D3000000}"/>
    <cellStyle name="_1.측구공사_03.그린 조성공사_07.부대공사_07.부대공사" xfId="2550" xr:uid="{00000000-0005-0000-0000-0000D4000000}"/>
    <cellStyle name="_1.측구공사_03.그린 조성공사_07.포장공" xfId="2551" xr:uid="{00000000-0005-0000-0000-0000D5000000}"/>
    <cellStyle name="_1.측구공사_04.우수공(단지부)" xfId="2552" xr:uid="{00000000-0005-0000-0000-0000D6000000}"/>
    <cellStyle name="_1.측구공사_04.우수공(단지부)_07.부대공사" xfId="2553" xr:uid="{00000000-0005-0000-0000-0000D7000000}"/>
    <cellStyle name="_1.측구공사_04.우수공(단지부)_07.부대공사_07.부대공사" xfId="2554" xr:uid="{00000000-0005-0000-0000-0000D8000000}"/>
    <cellStyle name="_1.측구공사_04.우수공(단지부)_07.포장공" xfId="2555" xr:uid="{00000000-0005-0000-0000-0000D9000000}"/>
    <cellStyle name="_1.측구공사_04.표면 배수공사" xfId="2556" xr:uid="{00000000-0005-0000-0000-0000DA000000}"/>
    <cellStyle name="_1.측구공사_04.표면 배수공사_00.오수공(최종)" xfId="2557" xr:uid="{00000000-0005-0000-0000-0000DB000000}"/>
    <cellStyle name="_1.측구공사_04.표면 배수공사_00.오수공(최종)_07.부대공사" xfId="2558" xr:uid="{00000000-0005-0000-0000-0000DC000000}"/>
    <cellStyle name="_1.측구공사_04.표면 배수공사_00.오수공(최종)_07.부대공사_07.부대공사" xfId="2559" xr:uid="{00000000-0005-0000-0000-0000DD000000}"/>
    <cellStyle name="_1.측구공사_04.표면 배수공사_00.오수공(최종)_07.포장공" xfId="2560" xr:uid="{00000000-0005-0000-0000-0000DE000000}"/>
    <cellStyle name="_1.측구공사_04.표면 배수공사_00.우수공" xfId="2561" xr:uid="{00000000-0005-0000-0000-0000DF000000}"/>
    <cellStyle name="_1.측구공사_04.표면 배수공사_00.우수공_07.부대공사" xfId="2562" xr:uid="{00000000-0005-0000-0000-0000E0000000}"/>
    <cellStyle name="_1.측구공사_04.표면 배수공사_00.우수공_07.부대공사_07.부대공사" xfId="2563" xr:uid="{00000000-0005-0000-0000-0000E1000000}"/>
    <cellStyle name="_1.측구공사_04.표면 배수공사_00.우수공_07.포장공" xfId="2564" xr:uid="{00000000-0005-0000-0000-0000E2000000}"/>
    <cellStyle name="_1.측구공사_04.표면 배수공사_04.우수공(단지부)" xfId="2565" xr:uid="{00000000-0005-0000-0000-0000E3000000}"/>
    <cellStyle name="_1.측구공사_04.표면 배수공사_04.우수공(단지부)_07.부대공사" xfId="2566" xr:uid="{00000000-0005-0000-0000-0000E4000000}"/>
    <cellStyle name="_1.측구공사_04.표면 배수공사_04.우수공(단지부)_07.부대공사_07.부대공사" xfId="2567" xr:uid="{00000000-0005-0000-0000-0000E5000000}"/>
    <cellStyle name="_1.측구공사_04.표면 배수공사_04.우수공(단지부)_07.포장공" xfId="2568" xr:uid="{00000000-0005-0000-0000-0000E6000000}"/>
    <cellStyle name="_1.측구공사_04.표면 배수공사_05.오수공" xfId="2569" xr:uid="{00000000-0005-0000-0000-0000E7000000}"/>
    <cellStyle name="_1.측구공사_04.표면 배수공사_05.오수공_07.부대공사" xfId="2570" xr:uid="{00000000-0005-0000-0000-0000E8000000}"/>
    <cellStyle name="_1.측구공사_04.표면 배수공사_05.오수공_07.부대공사_07.부대공사" xfId="2571" xr:uid="{00000000-0005-0000-0000-0000E9000000}"/>
    <cellStyle name="_1.측구공사_04.표면 배수공사_05.오수공_07.포장공" xfId="2572" xr:uid="{00000000-0005-0000-0000-0000EA000000}"/>
    <cellStyle name="_1.측구공사_04.표면 배수공사_07.부대공사" xfId="2573" xr:uid="{00000000-0005-0000-0000-0000EB000000}"/>
    <cellStyle name="_1.측구공사_04.표면 배수공사_07.부대공사_07.부대공사" xfId="2574" xr:uid="{00000000-0005-0000-0000-0000EC000000}"/>
    <cellStyle name="_1.측구공사_04.표면 배수공사_07.포장공" xfId="2575" xr:uid="{00000000-0005-0000-0000-0000ED000000}"/>
    <cellStyle name="_1.측구공사_05.그린 조성공사" xfId="2576" xr:uid="{00000000-0005-0000-0000-0000EE000000}"/>
    <cellStyle name="_1.측구공사_05.그린 조성공사_00.오수공(최종)" xfId="2577" xr:uid="{00000000-0005-0000-0000-0000EF000000}"/>
    <cellStyle name="_1.측구공사_05.그린 조성공사_00.오수공(최종)_07.부대공사" xfId="2578" xr:uid="{00000000-0005-0000-0000-0000F0000000}"/>
    <cellStyle name="_1.측구공사_05.그린 조성공사_00.오수공(최종)_07.부대공사_07.부대공사" xfId="2579" xr:uid="{00000000-0005-0000-0000-0000F1000000}"/>
    <cellStyle name="_1.측구공사_05.그린 조성공사_00.오수공(최종)_07.포장공" xfId="2580" xr:uid="{00000000-0005-0000-0000-0000F2000000}"/>
    <cellStyle name="_1.측구공사_05.그린 조성공사_00.우수공" xfId="2581" xr:uid="{00000000-0005-0000-0000-0000F3000000}"/>
    <cellStyle name="_1.측구공사_05.그린 조성공사_00.우수공_07.부대공사" xfId="2582" xr:uid="{00000000-0005-0000-0000-0000F4000000}"/>
    <cellStyle name="_1.측구공사_05.그린 조성공사_00.우수공_07.부대공사_07.부대공사" xfId="2583" xr:uid="{00000000-0005-0000-0000-0000F5000000}"/>
    <cellStyle name="_1.측구공사_05.그린 조성공사_00.우수공_07.포장공" xfId="2584" xr:uid="{00000000-0005-0000-0000-0000F6000000}"/>
    <cellStyle name="_1.측구공사_05.그린 조성공사_04.우수공(단지부)" xfId="2585" xr:uid="{00000000-0005-0000-0000-0000F7000000}"/>
    <cellStyle name="_1.측구공사_05.그린 조성공사_04.우수공(단지부)_07.부대공사" xfId="2586" xr:uid="{00000000-0005-0000-0000-0000F8000000}"/>
    <cellStyle name="_1.측구공사_05.그린 조성공사_04.우수공(단지부)_07.부대공사_07.부대공사" xfId="2587" xr:uid="{00000000-0005-0000-0000-0000F9000000}"/>
    <cellStyle name="_1.측구공사_05.그린 조성공사_04.우수공(단지부)_07.포장공" xfId="2588" xr:uid="{00000000-0005-0000-0000-0000FA000000}"/>
    <cellStyle name="_1.측구공사_05.그린 조성공사_05.오수공" xfId="2589" xr:uid="{00000000-0005-0000-0000-0000FB000000}"/>
    <cellStyle name="_1.측구공사_05.그린 조성공사_05.오수공_07.부대공사" xfId="2590" xr:uid="{00000000-0005-0000-0000-0000FC000000}"/>
    <cellStyle name="_1.측구공사_05.그린 조성공사_05.오수공_07.부대공사_07.부대공사" xfId="2591" xr:uid="{00000000-0005-0000-0000-0000FD000000}"/>
    <cellStyle name="_1.측구공사_05.그린 조성공사_05.오수공_07.포장공" xfId="2592" xr:uid="{00000000-0005-0000-0000-0000FE000000}"/>
    <cellStyle name="_1.측구공사_05.그린 조성공사_07.부대공사" xfId="2593" xr:uid="{00000000-0005-0000-0000-0000FF000000}"/>
    <cellStyle name="_1.측구공사_05.그린 조성공사_07.부대공사_07.부대공사" xfId="2594" xr:uid="{00000000-0005-0000-0000-000000010000}"/>
    <cellStyle name="_1.측구공사_05.그린 조성공사_07.포장공" xfId="2595" xr:uid="{00000000-0005-0000-0000-000001010000}"/>
    <cellStyle name="_1.측구공사_05.오수공" xfId="2596" xr:uid="{00000000-0005-0000-0000-000002010000}"/>
    <cellStyle name="_1.측구공사_05.오수공_07.부대공사" xfId="2597" xr:uid="{00000000-0005-0000-0000-000003010000}"/>
    <cellStyle name="_1.측구공사_05.오수공_07.부대공사_07.부대공사" xfId="2598" xr:uid="{00000000-0005-0000-0000-000004010000}"/>
    <cellStyle name="_1.측구공사_05.오수공_07.포장공" xfId="2599" xr:uid="{00000000-0005-0000-0000-000005010000}"/>
    <cellStyle name="_1.측구공사_07.부대공사" xfId="2600" xr:uid="{00000000-0005-0000-0000-000006010000}"/>
    <cellStyle name="_1.측구공사_07.부대공사_07.부대공사" xfId="2601" xr:uid="{00000000-0005-0000-0000-000007010000}"/>
    <cellStyle name="_1.측구공사_07.포장공" xfId="2602" xr:uid="{00000000-0005-0000-0000-000008010000}"/>
    <cellStyle name="_1.측구공사_1" xfId="2603" xr:uid="{00000000-0005-0000-0000-000009010000}"/>
    <cellStyle name="_1.측구공사_1.측구공사" xfId="2604" xr:uid="{00000000-0005-0000-0000-00000A010000}"/>
    <cellStyle name="_1.측구공사_1.측구공사_00.오수공(최종)" xfId="2605" xr:uid="{00000000-0005-0000-0000-00000B010000}"/>
    <cellStyle name="_1.측구공사_1.측구공사_00.오수공(최종)_07.부대공사" xfId="2606" xr:uid="{00000000-0005-0000-0000-00000C010000}"/>
    <cellStyle name="_1.측구공사_1.측구공사_00.오수공(최종)_07.부대공사_07.부대공사" xfId="2607" xr:uid="{00000000-0005-0000-0000-00000D010000}"/>
    <cellStyle name="_1.측구공사_1.측구공사_00.오수공(최종)_07.포장공" xfId="2608" xr:uid="{00000000-0005-0000-0000-00000E010000}"/>
    <cellStyle name="_1.측구공사_1.측구공사_00.우수공" xfId="2609" xr:uid="{00000000-0005-0000-0000-00000F010000}"/>
    <cellStyle name="_1.측구공사_1.측구공사_00.우수공_07.부대공사" xfId="2610" xr:uid="{00000000-0005-0000-0000-000010010000}"/>
    <cellStyle name="_1.측구공사_1.측구공사_00.우수공_07.부대공사_07.부대공사" xfId="2611" xr:uid="{00000000-0005-0000-0000-000011010000}"/>
    <cellStyle name="_1.측구공사_1.측구공사_00.우수공_07.포장공" xfId="2612" xr:uid="{00000000-0005-0000-0000-000012010000}"/>
    <cellStyle name="_1.측구공사_1.측구공사_04.우수공(단지부)" xfId="2613" xr:uid="{00000000-0005-0000-0000-000013010000}"/>
    <cellStyle name="_1.측구공사_1.측구공사_04.우수공(단지부)_07.부대공사" xfId="2614" xr:uid="{00000000-0005-0000-0000-000014010000}"/>
    <cellStyle name="_1.측구공사_1.측구공사_04.우수공(단지부)_07.부대공사_07.부대공사" xfId="2615" xr:uid="{00000000-0005-0000-0000-000015010000}"/>
    <cellStyle name="_1.측구공사_1.측구공사_04.우수공(단지부)_07.포장공" xfId="2616" xr:uid="{00000000-0005-0000-0000-000016010000}"/>
    <cellStyle name="_1.측구공사_1.측구공사_05.오수공" xfId="2617" xr:uid="{00000000-0005-0000-0000-000017010000}"/>
    <cellStyle name="_1.측구공사_1.측구공사_05.오수공_07.부대공사" xfId="2618" xr:uid="{00000000-0005-0000-0000-000018010000}"/>
    <cellStyle name="_1.측구공사_1.측구공사_05.오수공_07.부대공사_07.부대공사" xfId="2619" xr:uid="{00000000-0005-0000-0000-000019010000}"/>
    <cellStyle name="_1.측구공사_1.측구공사_05.오수공_07.포장공" xfId="2620" xr:uid="{00000000-0005-0000-0000-00001A010000}"/>
    <cellStyle name="_1.측구공사_1.측구공사_07.부대공사" xfId="2621" xr:uid="{00000000-0005-0000-0000-00001B010000}"/>
    <cellStyle name="_1.측구공사_1.측구공사_07.부대공사_07.부대공사" xfId="2622" xr:uid="{00000000-0005-0000-0000-00001C010000}"/>
    <cellStyle name="_1.측구공사_1.측구공사_07.포장공" xfId="2623" xr:uid="{00000000-0005-0000-0000-00001D010000}"/>
    <cellStyle name="_1.측구공사_1.측구공사-0" xfId="2624" xr:uid="{00000000-0005-0000-0000-00001E010000}"/>
    <cellStyle name="_1.측구공사_1.측구공사-0_00.오수공(최종)" xfId="2625" xr:uid="{00000000-0005-0000-0000-00001F010000}"/>
    <cellStyle name="_1.측구공사_1.측구공사-0_00.오수공(최종)_07.부대공사" xfId="2626" xr:uid="{00000000-0005-0000-0000-000020010000}"/>
    <cellStyle name="_1.측구공사_1.측구공사-0_00.오수공(최종)_07.부대공사_07.부대공사" xfId="2627" xr:uid="{00000000-0005-0000-0000-000021010000}"/>
    <cellStyle name="_1.측구공사_1.측구공사-0_00.오수공(최종)_07.포장공" xfId="2628" xr:uid="{00000000-0005-0000-0000-000022010000}"/>
    <cellStyle name="_1.측구공사_1.측구공사-0_00.우수공" xfId="2629" xr:uid="{00000000-0005-0000-0000-000023010000}"/>
    <cellStyle name="_1.측구공사_1.측구공사-0_00.우수공_07.부대공사" xfId="2630" xr:uid="{00000000-0005-0000-0000-000024010000}"/>
    <cellStyle name="_1.측구공사_1.측구공사-0_00.우수공_07.부대공사_07.부대공사" xfId="2631" xr:uid="{00000000-0005-0000-0000-000025010000}"/>
    <cellStyle name="_1.측구공사_1.측구공사-0_00.우수공_07.포장공" xfId="2632" xr:uid="{00000000-0005-0000-0000-000026010000}"/>
    <cellStyle name="_1.측구공사_1.측구공사-0_04.우수공(단지부)" xfId="2633" xr:uid="{00000000-0005-0000-0000-000027010000}"/>
    <cellStyle name="_1.측구공사_1.측구공사-0_04.우수공(단지부)_07.부대공사" xfId="2634" xr:uid="{00000000-0005-0000-0000-000028010000}"/>
    <cellStyle name="_1.측구공사_1.측구공사-0_04.우수공(단지부)_07.부대공사_07.부대공사" xfId="2635" xr:uid="{00000000-0005-0000-0000-000029010000}"/>
    <cellStyle name="_1.측구공사_1.측구공사-0_04.우수공(단지부)_07.포장공" xfId="2636" xr:uid="{00000000-0005-0000-0000-00002A010000}"/>
    <cellStyle name="_1.측구공사_1.측구공사-0_05.오수공" xfId="2637" xr:uid="{00000000-0005-0000-0000-00002B010000}"/>
    <cellStyle name="_1.측구공사_1.측구공사-0_05.오수공_07.부대공사" xfId="2638" xr:uid="{00000000-0005-0000-0000-00002C010000}"/>
    <cellStyle name="_1.측구공사_1.측구공사-0_05.오수공_07.부대공사_07.부대공사" xfId="2639" xr:uid="{00000000-0005-0000-0000-00002D010000}"/>
    <cellStyle name="_1.측구공사_1.측구공사-0_05.오수공_07.포장공" xfId="2640" xr:uid="{00000000-0005-0000-0000-00002E010000}"/>
    <cellStyle name="_1.측구공사_1.측구공사-0_07.부대공사" xfId="2641" xr:uid="{00000000-0005-0000-0000-00002F010000}"/>
    <cellStyle name="_1.측구공사_1.측구공사-0_07.부대공사_07.부대공사" xfId="2642" xr:uid="{00000000-0005-0000-0000-000030010000}"/>
    <cellStyle name="_1.측구공사_1.측구공사-0_07.포장공" xfId="2643" xr:uid="{00000000-0005-0000-0000-000031010000}"/>
    <cellStyle name="_1.측구공사_1_00.오수공(최종)" xfId="2644" xr:uid="{00000000-0005-0000-0000-000032010000}"/>
    <cellStyle name="_1.측구공사_1_00.오수공(최종)_07.부대공사" xfId="2645" xr:uid="{00000000-0005-0000-0000-000033010000}"/>
    <cellStyle name="_1.측구공사_1_00.오수공(최종)_07.부대공사_07.부대공사" xfId="2646" xr:uid="{00000000-0005-0000-0000-000034010000}"/>
    <cellStyle name="_1.측구공사_1_00.오수공(최종)_07.포장공" xfId="2647" xr:uid="{00000000-0005-0000-0000-000035010000}"/>
    <cellStyle name="_1.측구공사_1_00.우수공" xfId="2648" xr:uid="{00000000-0005-0000-0000-000036010000}"/>
    <cellStyle name="_1.측구공사_1_00.우수공_07.부대공사" xfId="2649" xr:uid="{00000000-0005-0000-0000-000037010000}"/>
    <cellStyle name="_1.측구공사_1_00.우수공_07.부대공사_07.부대공사" xfId="2650" xr:uid="{00000000-0005-0000-0000-000038010000}"/>
    <cellStyle name="_1.측구공사_1_00.우수공_07.포장공" xfId="2651" xr:uid="{00000000-0005-0000-0000-000039010000}"/>
    <cellStyle name="_1.측구공사_1_04.우수공(단지부)" xfId="2652" xr:uid="{00000000-0005-0000-0000-00003A010000}"/>
    <cellStyle name="_1.측구공사_1_04.우수공(단지부)_07.부대공사" xfId="2653" xr:uid="{00000000-0005-0000-0000-00003B010000}"/>
    <cellStyle name="_1.측구공사_1_04.우수공(단지부)_07.부대공사_07.부대공사" xfId="2654" xr:uid="{00000000-0005-0000-0000-00003C010000}"/>
    <cellStyle name="_1.측구공사_1_04.우수공(단지부)_07.포장공" xfId="2655" xr:uid="{00000000-0005-0000-0000-00003D010000}"/>
    <cellStyle name="_1.측구공사_1_05.오수공" xfId="2656" xr:uid="{00000000-0005-0000-0000-00003E010000}"/>
    <cellStyle name="_1.측구공사_1_05.오수공_07.부대공사" xfId="2657" xr:uid="{00000000-0005-0000-0000-00003F010000}"/>
    <cellStyle name="_1.측구공사_1_05.오수공_07.부대공사_07.부대공사" xfId="2658" xr:uid="{00000000-0005-0000-0000-000040010000}"/>
    <cellStyle name="_1.측구공사_1_05.오수공_07.포장공" xfId="2659" xr:uid="{00000000-0005-0000-0000-000041010000}"/>
    <cellStyle name="_1.측구공사_1_07.부대공사" xfId="2660" xr:uid="{00000000-0005-0000-0000-000042010000}"/>
    <cellStyle name="_1.측구공사_1_07.부대공사_07.부대공사" xfId="2661" xr:uid="{00000000-0005-0000-0000-000043010000}"/>
    <cellStyle name="_1.측구공사_1_07.포장공" xfId="2662" xr:uid="{00000000-0005-0000-0000-000044010000}"/>
    <cellStyle name="_1.측구공사_2.배수시설" xfId="2663" xr:uid="{00000000-0005-0000-0000-000045010000}"/>
    <cellStyle name="_1.측구공사_2.배수시설_00.오수공(최종)" xfId="2664" xr:uid="{00000000-0005-0000-0000-000046010000}"/>
    <cellStyle name="_1.측구공사_2.배수시설_00.오수공(최종)_07.부대공사" xfId="2665" xr:uid="{00000000-0005-0000-0000-000047010000}"/>
    <cellStyle name="_1.측구공사_2.배수시설_00.오수공(최종)_07.부대공사_07.부대공사" xfId="2666" xr:uid="{00000000-0005-0000-0000-000048010000}"/>
    <cellStyle name="_1.측구공사_2.배수시설_00.오수공(최종)_07.포장공" xfId="2667" xr:uid="{00000000-0005-0000-0000-000049010000}"/>
    <cellStyle name="_1.측구공사_2.배수시설_00.우수공" xfId="2668" xr:uid="{00000000-0005-0000-0000-00004A010000}"/>
    <cellStyle name="_1.측구공사_2.배수시설_00.우수공_07.부대공사" xfId="2669" xr:uid="{00000000-0005-0000-0000-00004B010000}"/>
    <cellStyle name="_1.측구공사_2.배수시설_00.우수공_07.부대공사_07.부대공사" xfId="2670" xr:uid="{00000000-0005-0000-0000-00004C010000}"/>
    <cellStyle name="_1.측구공사_2.배수시설_00.우수공_07.포장공" xfId="2671" xr:uid="{00000000-0005-0000-0000-00004D010000}"/>
    <cellStyle name="_1.측구공사_2.배수시설_01.측구공사" xfId="2672" xr:uid="{00000000-0005-0000-0000-00004E010000}"/>
    <cellStyle name="_1.측구공사_2.배수시설_01.측구공사_00.오수공(최종)" xfId="2673" xr:uid="{00000000-0005-0000-0000-00004F010000}"/>
    <cellStyle name="_1.측구공사_2.배수시설_01.측구공사_00.오수공(최종)_07.부대공사" xfId="2674" xr:uid="{00000000-0005-0000-0000-000050010000}"/>
    <cellStyle name="_1.측구공사_2.배수시설_01.측구공사_00.오수공(최종)_07.부대공사_07.부대공사" xfId="2675" xr:uid="{00000000-0005-0000-0000-000051010000}"/>
    <cellStyle name="_1.측구공사_2.배수시설_01.측구공사_00.오수공(최종)_07.포장공" xfId="2676" xr:uid="{00000000-0005-0000-0000-000052010000}"/>
    <cellStyle name="_1.측구공사_2.배수시설_01.측구공사_00.우수공" xfId="2677" xr:uid="{00000000-0005-0000-0000-000053010000}"/>
    <cellStyle name="_1.측구공사_2.배수시설_01.측구공사_00.우수공_07.부대공사" xfId="2678" xr:uid="{00000000-0005-0000-0000-000054010000}"/>
    <cellStyle name="_1.측구공사_2.배수시설_01.측구공사_00.우수공_07.부대공사_07.부대공사" xfId="2679" xr:uid="{00000000-0005-0000-0000-000055010000}"/>
    <cellStyle name="_1.측구공사_2.배수시설_01.측구공사_00.우수공_07.포장공" xfId="2680" xr:uid="{00000000-0005-0000-0000-000056010000}"/>
    <cellStyle name="_1.측구공사_2.배수시설_01.측구공사_04.우수공(단지부)" xfId="2681" xr:uid="{00000000-0005-0000-0000-000057010000}"/>
    <cellStyle name="_1.측구공사_2.배수시설_01.측구공사_04.우수공(단지부)_07.부대공사" xfId="2682" xr:uid="{00000000-0005-0000-0000-000058010000}"/>
    <cellStyle name="_1.측구공사_2.배수시설_01.측구공사_04.우수공(단지부)_07.부대공사_07.부대공사" xfId="2683" xr:uid="{00000000-0005-0000-0000-000059010000}"/>
    <cellStyle name="_1.측구공사_2.배수시설_01.측구공사_04.우수공(단지부)_07.포장공" xfId="2684" xr:uid="{00000000-0005-0000-0000-00005A010000}"/>
    <cellStyle name="_1.측구공사_2.배수시설_01.측구공사_05.오수공" xfId="2685" xr:uid="{00000000-0005-0000-0000-00005B010000}"/>
    <cellStyle name="_1.측구공사_2.배수시설_01.측구공사_05.오수공_07.부대공사" xfId="2686" xr:uid="{00000000-0005-0000-0000-00005C010000}"/>
    <cellStyle name="_1.측구공사_2.배수시설_01.측구공사_05.오수공_07.부대공사_07.부대공사" xfId="2687" xr:uid="{00000000-0005-0000-0000-00005D010000}"/>
    <cellStyle name="_1.측구공사_2.배수시설_01.측구공사_05.오수공_07.포장공" xfId="2688" xr:uid="{00000000-0005-0000-0000-00005E010000}"/>
    <cellStyle name="_1.측구공사_2.배수시설_01.측구공사_07.부대공사" xfId="2689" xr:uid="{00000000-0005-0000-0000-00005F010000}"/>
    <cellStyle name="_1.측구공사_2.배수시설_01.측구공사_07.부대공사_07.부대공사" xfId="2690" xr:uid="{00000000-0005-0000-0000-000060010000}"/>
    <cellStyle name="_1.측구공사_2.배수시설_01.측구공사_07.포장공" xfId="2691" xr:uid="{00000000-0005-0000-0000-000061010000}"/>
    <cellStyle name="_1.측구공사_2.배수시설_04.우수공(단지부)" xfId="2692" xr:uid="{00000000-0005-0000-0000-000062010000}"/>
    <cellStyle name="_1.측구공사_2.배수시설_04.우수공(단지부)_07.부대공사" xfId="2693" xr:uid="{00000000-0005-0000-0000-000063010000}"/>
    <cellStyle name="_1.측구공사_2.배수시설_04.우수공(단지부)_07.부대공사_07.부대공사" xfId="2694" xr:uid="{00000000-0005-0000-0000-000064010000}"/>
    <cellStyle name="_1.측구공사_2.배수시설_04.우수공(단지부)_07.포장공" xfId="2695" xr:uid="{00000000-0005-0000-0000-000065010000}"/>
    <cellStyle name="_1.측구공사_2.배수시설_05.오수공" xfId="2696" xr:uid="{00000000-0005-0000-0000-000066010000}"/>
    <cellStyle name="_1.측구공사_2.배수시설_05.오수공_07.부대공사" xfId="2697" xr:uid="{00000000-0005-0000-0000-000067010000}"/>
    <cellStyle name="_1.측구공사_2.배수시설_05.오수공_07.부대공사_07.부대공사" xfId="2698" xr:uid="{00000000-0005-0000-0000-000068010000}"/>
    <cellStyle name="_1.측구공사_2.배수시설_05.오수공_07.포장공" xfId="2699" xr:uid="{00000000-0005-0000-0000-000069010000}"/>
    <cellStyle name="_1.측구공사_2.배수시설_07.부대공사" xfId="2700" xr:uid="{00000000-0005-0000-0000-00006A010000}"/>
    <cellStyle name="_1.측구공사_2.배수시설_07.부대공사_07.부대공사" xfId="2701" xr:uid="{00000000-0005-0000-0000-00006B010000}"/>
    <cellStyle name="_1.측구공사_2.배수시설_07.포장공" xfId="2702" xr:uid="{00000000-0005-0000-0000-00006C010000}"/>
    <cellStyle name="_1.측구공사_2.배수시설_1.측구공사" xfId="2703" xr:uid="{00000000-0005-0000-0000-00006D010000}"/>
    <cellStyle name="_1.측구공사_2.배수시설_1.측구공사_00.오수공(최종)" xfId="2704" xr:uid="{00000000-0005-0000-0000-00006E010000}"/>
    <cellStyle name="_1.측구공사_2.배수시설_1.측구공사_00.오수공(최종)_07.부대공사" xfId="2705" xr:uid="{00000000-0005-0000-0000-00006F010000}"/>
    <cellStyle name="_1.측구공사_2.배수시설_1.측구공사_00.오수공(최종)_07.부대공사_07.부대공사" xfId="2706" xr:uid="{00000000-0005-0000-0000-000070010000}"/>
    <cellStyle name="_1.측구공사_2.배수시설_1.측구공사_00.오수공(최종)_07.포장공" xfId="2707" xr:uid="{00000000-0005-0000-0000-000071010000}"/>
    <cellStyle name="_1.측구공사_2.배수시설_1.측구공사_00.우수공" xfId="2708" xr:uid="{00000000-0005-0000-0000-000072010000}"/>
    <cellStyle name="_1.측구공사_2.배수시설_1.측구공사_00.우수공_07.부대공사" xfId="2709" xr:uid="{00000000-0005-0000-0000-000073010000}"/>
    <cellStyle name="_1.측구공사_2.배수시설_1.측구공사_00.우수공_07.부대공사_07.부대공사" xfId="2710" xr:uid="{00000000-0005-0000-0000-000074010000}"/>
    <cellStyle name="_1.측구공사_2.배수시설_1.측구공사_00.우수공_07.포장공" xfId="2711" xr:uid="{00000000-0005-0000-0000-000075010000}"/>
    <cellStyle name="_1.측구공사_2.배수시설_1.측구공사_04.우수공(단지부)" xfId="2712" xr:uid="{00000000-0005-0000-0000-000076010000}"/>
    <cellStyle name="_1.측구공사_2.배수시설_1.측구공사_04.우수공(단지부)_07.부대공사" xfId="2713" xr:uid="{00000000-0005-0000-0000-000077010000}"/>
    <cellStyle name="_1.측구공사_2.배수시설_1.측구공사_04.우수공(단지부)_07.부대공사_07.부대공사" xfId="2714" xr:uid="{00000000-0005-0000-0000-000078010000}"/>
    <cellStyle name="_1.측구공사_2.배수시설_1.측구공사_04.우수공(단지부)_07.포장공" xfId="2715" xr:uid="{00000000-0005-0000-0000-000079010000}"/>
    <cellStyle name="_1.측구공사_2.배수시설_1.측구공사_05.오수공" xfId="2716" xr:uid="{00000000-0005-0000-0000-00007A010000}"/>
    <cellStyle name="_1.측구공사_2.배수시설_1.측구공사_05.오수공_07.부대공사" xfId="2717" xr:uid="{00000000-0005-0000-0000-00007B010000}"/>
    <cellStyle name="_1.측구공사_2.배수시설_1.측구공사_05.오수공_07.부대공사_07.부대공사" xfId="2718" xr:uid="{00000000-0005-0000-0000-00007C010000}"/>
    <cellStyle name="_1.측구공사_2.배수시설_1.측구공사_05.오수공_07.포장공" xfId="2719" xr:uid="{00000000-0005-0000-0000-00007D010000}"/>
    <cellStyle name="_1.측구공사_2.배수시설_1.측구공사_07.부대공사" xfId="2720" xr:uid="{00000000-0005-0000-0000-00007E010000}"/>
    <cellStyle name="_1.측구공사_2.배수시설_1.측구공사_07.부대공사_07.부대공사" xfId="2721" xr:uid="{00000000-0005-0000-0000-00007F010000}"/>
    <cellStyle name="_1.측구공사_2.배수시설_1.측구공사_07.포장공" xfId="2722" xr:uid="{00000000-0005-0000-0000-000080010000}"/>
    <cellStyle name="_1.측구공사_2.배수시설_1.측구공사-0" xfId="2723" xr:uid="{00000000-0005-0000-0000-000081010000}"/>
    <cellStyle name="_1.측구공사_2.배수시설_1.측구공사-0_00.오수공(최종)" xfId="2724" xr:uid="{00000000-0005-0000-0000-000082010000}"/>
    <cellStyle name="_1.측구공사_2.배수시설_1.측구공사-0_00.오수공(최종)_07.부대공사" xfId="2725" xr:uid="{00000000-0005-0000-0000-000083010000}"/>
    <cellStyle name="_1.측구공사_2.배수시설_1.측구공사-0_00.오수공(최종)_07.부대공사_07.부대공사" xfId="2726" xr:uid="{00000000-0005-0000-0000-000084010000}"/>
    <cellStyle name="_1.측구공사_2.배수시설_1.측구공사-0_00.오수공(최종)_07.포장공" xfId="2727" xr:uid="{00000000-0005-0000-0000-000085010000}"/>
    <cellStyle name="_1.측구공사_2.배수시설_1.측구공사-0_00.우수공" xfId="2728" xr:uid="{00000000-0005-0000-0000-000086010000}"/>
    <cellStyle name="_1.측구공사_2.배수시설_1.측구공사-0_00.우수공_07.부대공사" xfId="2729" xr:uid="{00000000-0005-0000-0000-000087010000}"/>
    <cellStyle name="_1.측구공사_2.배수시설_1.측구공사-0_00.우수공_07.부대공사_07.부대공사" xfId="2730" xr:uid="{00000000-0005-0000-0000-000088010000}"/>
    <cellStyle name="_1.측구공사_2.배수시설_1.측구공사-0_00.우수공_07.포장공" xfId="2731" xr:uid="{00000000-0005-0000-0000-000089010000}"/>
    <cellStyle name="_1.측구공사_2.배수시설_1.측구공사-0_04.우수공(단지부)" xfId="2732" xr:uid="{00000000-0005-0000-0000-00008A010000}"/>
    <cellStyle name="_1.측구공사_2.배수시설_1.측구공사-0_04.우수공(단지부)_07.부대공사" xfId="2733" xr:uid="{00000000-0005-0000-0000-00008B010000}"/>
    <cellStyle name="_1.측구공사_2.배수시설_1.측구공사-0_04.우수공(단지부)_07.부대공사_07.부대공사" xfId="2734" xr:uid="{00000000-0005-0000-0000-00008C010000}"/>
    <cellStyle name="_1.측구공사_2.배수시설_1.측구공사-0_04.우수공(단지부)_07.포장공" xfId="2735" xr:uid="{00000000-0005-0000-0000-00008D010000}"/>
    <cellStyle name="_1.측구공사_2.배수시설_1.측구공사-0_05.오수공" xfId="2736" xr:uid="{00000000-0005-0000-0000-00008E010000}"/>
    <cellStyle name="_1.측구공사_2.배수시설_1.측구공사-0_05.오수공_07.부대공사" xfId="2737" xr:uid="{00000000-0005-0000-0000-00008F010000}"/>
    <cellStyle name="_1.측구공사_2.배수시설_1.측구공사-0_05.오수공_07.부대공사_07.부대공사" xfId="2738" xr:uid="{00000000-0005-0000-0000-000090010000}"/>
    <cellStyle name="_1.측구공사_2.배수시설_1.측구공사-0_05.오수공_07.포장공" xfId="2739" xr:uid="{00000000-0005-0000-0000-000091010000}"/>
    <cellStyle name="_1.측구공사_2.배수시설_1.측구공사-0_07.부대공사" xfId="2740" xr:uid="{00000000-0005-0000-0000-000092010000}"/>
    <cellStyle name="_1.측구공사_2.배수시설_1.측구공사-0_07.부대공사_07.부대공사" xfId="2741" xr:uid="{00000000-0005-0000-0000-000093010000}"/>
    <cellStyle name="_1.측구공사_2.배수시설_1.측구공사-0_07.포장공" xfId="2742" xr:uid="{00000000-0005-0000-0000-000094010000}"/>
    <cellStyle name="_1.측구공사_3.그린 조성공사" xfId="2743" xr:uid="{00000000-0005-0000-0000-000095010000}"/>
    <cellStyle name="_1.측구공사_3.그린 조성공사_00.오수공(최종)" xfId="2744" xr:uid="{00000000-0005-0000-0000-000096010000}"/>
    <cellStyle name="_1.측구공사_3.그린 조성공사_00.오수공(최종)_07.부대공사" xfId="2745" xr:uid="{00000000-0005-0000-0000-000097010000}"/>
    <cellStyle name="_1.측구공사_3.그린 조성공사_00.오수공(최종)_07.부대공사_07.부대공사" xfId="2746" xr:uid="{00000000-0005-0000-0000-000098010000}"/>
    <cellStyle name="_1.측구공사_3.그린 조성공사_00.오수공(최종)_07.포장공" xfId="2747" xr:uid="{00000000-0005-0000-0000-000099010000}"/>
    <cellStyle name="_1.측구공사_3.그린 조성공사_00.우수공" xfId="2748" xr:uid="{00000000-0005-0000-0000-00009A010000}"/>
    <cellStyle name="_1.측구공사_3.그린 조성공사_00.우수공_07.부대공사" xfId="2749" xr:uid="{00000000-0005-0000-0000-00009B010000}"/>
    <cellStyle name="_1.측구공사_3.그린 조성공사_00.우수공_07.부대공사_07.부대공사" xfId="2750" xr:uid="{00000000-0005-0000-0000-00009C010000}"/>
    <cellStyle name="_1.측구공사_3.그린 조성공사_00.우수공_07.포장공" xfId="2751" xr:uid="{00000000-0005-0000-0000-00009D010000}"/>
    <cellStyle name="_1.측구공사_3.그린 조성공사_04.우수공(단지부)" xfId="2752" xr:uid="{00000000-0005-0000-0000-00009E010000}"/>
    <cellStyle name="_1.측구공사_3.그린 조성공사_04.우수공(단지부)_07.부대공사" xfId="2753" xr:uid="{00000000-0005-0000-0000-00009F010000}"/>
    <cellStyle name="_1.측구공사_3.그린 조성공사_04.우수공(단지부)_07.부대공사_07.부대공사" xfId="2754" xr:uid="{00000000-0005-0000-0000-0000A0010000}"/>
    <cellStyle name="_1.측구공사_3.그린 조성공사_04.우수공(단지부)_07.포장공" xfId="2755" xr:uid="{00000000-0005-0000-0000-0000A1010000}"/>
    <cellStyle name="_1.측구공사_3.그린 조성공사_05.오수공" xfId="2756" xr:uid="{00000000-0005-0000-0000-0000A2010000}"/>
    <cellStyle name="_1.측구공사_3.그린 조성공사_05.오수공_07.부대공사" xfId="2757" xr:uid="{00000000-0005-0000-0000-0000A3010000}"/>
    <cellStyle name="_1.측구공사_3.그린 조성공사_05.오수공_07.부대공사_07.부대공사" xfId="2758" xr:uid="{00000000-0005-0000-0000-0000A4010000}"/>
    <cellStyle name="_1.측구공사_3.그린 조성공사_05.오수공_07.포장공" xfId="2759" xr:uid="{00000000-0005-0000-0000-0000A5010000}"/>
    <cellStyle name="_1.측구공사_3.그린 조성공사_07.부대공사" xfId="2760" xr:uid="{00000000-0005-0000-0000-0000A6010000}"/>
    <cellStyle name="_1.측구공사_3.그린 조성공사_07.부대공사_07.부대공사" xfId="2761" xr:uid="{00000000-0005-0000-0000-0000A7010000}"/>
    <cellStyle name="_1.측구공사_3.그린 조성공사_07.포장공" xfId="2762" xr:uid="{00000000-0005-0000-0000-0000A8010000}"/>
    <cellStyle name="_1.측구공사_3.그린 조성공사-0" xfId="2763" xr:uid="{00000000-0005-0000-0000-0000A9010000}"/>
    <cellStyle name="_1.측구공사_3.그린 조성공사-0_00.오수공(최종)" xfId="2764" xr:uid="{00000000-0005-0000-0000-0000AA010000}"/>
    <cellStyle name="_1.측구공사_3.그린 조성공사-0_00.오수공(최종)_07.부대공사" xfId="2765" xr:uid="{00000000-0005-0000-0000-0000AB010000}"/>
    <cellStyle name="_1.측구공사_3.그린 조성공사-0_00.오수공(최종)_07.부대공사_07.부대공사" xfId="2766" xr:uid="{00000000-0005-0000-0000-0000AC010000}"/>
    <cellStyle name="_1.측구공사_3.그린 조성공사-0_00.오수공(최종)_07.포장공" xfId="2767" xr:uid="{00000000-0005-0000-0000-0000AD010000}"/>
    <cellStyle name="_1.측구공사_3.그린 조성공사-0_00.우수공" xfId="2768" xr:uid="{00000000-0005-0000-0000-0000AE010000}"/>
    <cellStyle name="_1.측구공사_3.그린 조성공사-0_00.우수공_07.부대공사" xfId="2769" xr:uid="{00000000-0005-0000-0000-0000AF010000}"/>
    <cellStyle name="_1.측구공사_3.그린 조성공사-0_00.우수공_07.부대공사_07.부대공사" xfId="2770" xr:uid="{00000000-0005-0000-0000-0000B0010000}"/>
    <cellStyle name="_1.측구공사_3.그린 조성공사-0_00.우수공_07.포장공" xfId="2771" xr:uid="{00000000-0005-0000-0000-0000B1010000}"/>
    <cellStyle name="_1.측구공사_3.그린 조성공사-0_04.우수공(단지부)" xfId="2772" xr:uid="{00000000-0005-0000-0000-0000B2010000}"/>
    <cellStyle name="_1.측구공사_3.그린 조성공사-0_04.우수공(단지부)_07.부대공사" xfId="2773" xr:uid="{00000000-0005-0000-0000-0000B3010000}"/>
    <cellStyle name="_1.측구공사_3.그린 조성공사-0_04.우수공(단지부)_07.부대공사_07.부대공사" xfId="2774" xr:uid="{00000000-0005-0000-0000-0000B4010000}"/>
    <cellStyle name="_1.측구공사_3.그린 조성공사-0_04.우수공(단지부)_07.포장공" xfId="2775" xr:uid="{00000000-0005-0000-0000-0000B5010000}"/>
    <cellStyle name="_1.측구공사_3.그린 조성공사-0_05.오수공" xfId="2776" xr:uid="{00000000-0005-0000-0000-0000B6010000}"/>
    <cellStyle name="_1.측구공사_3.그린 조성공사-0_05.오수공_07.부대공사" xfId="2777" xr:uid="{00000000-0005-0000-0000-0000B7010000}"/>
    <cellStyle name="_1.측구공사_3.그린 조성공사-0_05.오수공_07.부대공사_07.부대공사" xfId="2778" xr:uid="{00000000-0005-0000-0000-0000B8010000}"/>
    <cellStyle name="_1.측구공사_3.그린 조성공사-0_05.오수공_07.포장공" xfId="2779" xr:uid="{00000000-0005-0000-0000-0000B9010000}"/>
    <cellStyle name="_1.측구공사_3.그린 조성공사-0_07.부대공사" xfId="2780" xr:uid="{00000000-0005-0000-0000-0000BA010000}"/>
    <cellStyle name="_1.측구공사_3.그린 조성공사-0_07.부대공사_07.부대공사" xfId="2781" xr:uid="{00000000-0005-0000-0000-0000BB010000}"/>
    <cellStyle name="_1.측구공사_3.그린 조성공사-0_07.포장공" xfId="2782" xr:uid="{00000000-0005-0000-0000-0000BC010000}"/>
    <cellStyle name="_1.측구공사_3.그린조성공사" xfId="2783" xr:uid="{00000000-0005-0000-0000-0000BD010000}"/>
    <cellStyle name="_1.측구공사_3.그린조성공사_00.오수공(최종)" xfId="2784" xr:uid="{00000000-0005-0000-0000-0000BE010000}"/>
    <cellStyle name="_1.측구공사_3.그린조성공사_00.오수공(최종)_07.부대공사" xfId="2785" xr:uid="{00000000-0005-0000-0000-0000BF010000}"/>
    <cellStyle name="_1.측구공사_3.그린조성공사_00.오수공(최종)_07.부대공사_07.부대공사" xfId="2786" xr:uid="{00000000-0005-0000-0000-0000C0010000}"/>
    <cellStyle name="_1.측구공사_3.그린조성공사_00.오수공(최종)_07.포장공" xfId="2787" xr:uid="{00000000-0005-0000-0000-0000C1010000}"/>
    <cellStyle name="_1.측구공사_3.그린조성공사_00.우수공" xfId="2788" xr:uid="{00000000-0005-0000-0000-0000C2010000}"/>
    <cellStyle name="_1.측구공사_3.그린조성공사_00.우수공_07.부대공사" xfId="2789" xr:uid="{00000000-0005-0000-0000-0000C3010000}"/>
    <cellStyle name="_1.측구공사_3.그린조성공사_00.우수공_07.부대공사_07.부대공사" xfId="2790" xr:uid="{00000000-0005-0000-0000-0000C4010000}"/>
    <cellStyle name="_1.측구공사_3.그린조성공사_00.우수공_07.포장공" xfId="2791" xr:uid="{00000000-0005-0000-0000-0000C5010000}"/>
    <cellStyle name="_1.측구공사_3.그린조성공사_04.우수공(단지부)" xfId="2792" xr:uid="{00000000-0005-0000-0000-0000C6010000}"/>
    <cellStyle name="_1.측구공사_3.그린조성공사_04.우수공(단지부)_07.부대공사" xfId="2793" xr:uid="{00000000-0005-0000-0000-0000C7010000}"/>
    <cellStyle name="_1.측구공사_3.그린조성공사_04.우수공(단지부)_07.부대공사_07.부대공사" xfId="2794" xr:uid="{00000000-0005-0000-0000-0000C8010000}"/>
    <cellStyle name="_1.측구공사_3.그린조성공사_04.우수공(단지부)_07.포장공" xfId="2795" xr:uid="{00000000-0005-0000-0000-0000C9010000}"/>
    <cellStyle name="_1.측구공사_3.그린조성공사_05.오수공" xfId="2796" xr:uid="{00000000-0005-0000-0000-0000CA010000}"/>
    <cellStyle name="_1.측구공사_3.그린조성공사_05.오수공_07.부대공사" xfId="2797" xr:uid="{00000000-0005-0000-0000-0000CB010000}"/>
    <cellStyle name="_1.측구공사_3.그린조성공사_05.오수공_07.부대공사_07.부대공사" xfId="2798" xr:uid="{00000000-0005-0000-0000-0000CC010000}"/>
    <cellStyle name="_1.측구공사_3.그린조성공사_05.오수공_07.포장공" xfId="2799" xr:uid="{00000000-0005-0000-0000-0000CD010000}"/>
    <cellStyle name="_1.측구공사_3.그린조성공사_07.부대공사" xfId="2800" xr:uid="{00000000-0005-0000-0000-0000CE010000}"/>
    <cellStyle name="_1.측구공사_3.그린조성공사_07.부대공사_07.부대공사" xfId="2801" xr:uid="{00000000-0005-0000-0000-0000CF010000}"/>
    <cellStyle name="_1.측구공사_3.그린조성공사_07.포장공" xfId="2802" xr:uid="{00000000-0005-0000-0000-0000D0010000}"/>
    <cellStyle name="_1.측구공사_4.TEE조성" xfId="2803" xr:uid="{00000000-0005-0000-0000-0000D1010000}"/>
    <cellStyle name="_1.측구공사_4.TEE조성_00.오수공(최종)" xfId="2804" xr:uid="{00000000-0005-0000-0000-0000D2010000}"/>
    <cellStyle name="_1.측구공사_4.TEE조성_00.오수공(최종)_07.부대공사" xfId="2805" xr:uid="{00000000-0005-0000-0000-0000D3010000}"/>
    <cellStyle name="_1.측구공사_4.TEE조성_00.오수공(최종)_07.부대공사_07.부대공사" xfId="2806" xr:uid="{00000000-0005-0000-0000-0000D4010000}"/>
    <cellStyle name="_1.측구공사_4.TEE조성_00.오수공(최종)_07.포장공" xfId="2807" xr:uid="{00000000-0005-0000-0000-0000D5010000}"/>
    <cellStyle name="_1.측구공사_4.TEE조성_00.우수공" xfId="2808" xr:uid="{00000000-0005-0000-0000-0000D6010000}"/>
    <cellStyle name="_1.측구공사_4.TEE조성_00.우수공_07.부대공사" xfId="2809" xr:uid="{00000000-0005-0000-0000-0000D7010000}"/>
    <cellStyle name="_1.측구공사_4.TEE조성_00.우수공_07.부대공사_07.부대공사" xfId="2810" xr:uid="{00000000-0005-0000-0000-0000D8010000}"/>
    <cellStyle name="_1.측구공사_4.TEE조성_00.우수공_07.포장공" xfId="2811" xr:uid="{00000000-0005-0000-0000-0000D9010000}"/>
    <cellStyle name="_1.측구공사_4.TEE조성_04.우수공(단지부)" xfId="2812" xr:uid="{00000000-0005-0000-0000-0000DA010000}"/>
    <cellStyle name="_1.측구공사_4.TEE조성_04.우수공(단지부)_07.부대공사" xfId="2813" xr:uid="{00000000-0005-0000-0000-0000DB010000}"/>
    <cellStyle name="_1.측구공사_4.TEE조성_04.우수공(단지부)_07.부대공사_07.부대공사" xfId="2814" xr:uid="{00000000-0005-0000-0000-0000DC010000}"/>
    <cellStyle name="_1.측구공사_4.TEE조성_04.우수공(단지부)_07.포장공" xfId="2815" xr:uid="{00000000-0005-0000-0000-0000DD010000}"/>
    <cellStyle name="_1.측구공사_4.TEE조성_05.오수공" xfId="2816" xr:uid="{00000000-0005-0000-0000-0000DE010000}"/>
    <cellStyle name="_1.측구공사_4.TEE조성_05.오수공_07.부대공사" xfId="2817" xr:uid="{00000000-0005-0000-0000-0000DF010000}"/>
    <cellStyle name="_1.측구공사_4.TEE조성_05.오수공_07.부대공사_07.부대공사" xfId="2818" xr:uid="{00000000-0005-0000-0000-0000E0010000}"/>
    <cellStyle name="_1.측구공사_4.TEE조성_05.오수공_07.포장공" xfId="2819" xr:uid="{00000000-0005-0000-0000-0000E1010000}"/>
    <cellStyle name="_1.측구공사_4.TEE조성_07.부대공사" xfId="2820" xr:uid="{00000000-0005-0000-0000-0000E2010000}"/>
    <cellStyle name="_1.측구공사_4.TEE조성_07.부대공사_07.부대공사" xfId="2821" xr:uid="{00000000-0005-0000-0000-0000E3010000}"/>
    <cellStyle name="_1.측구공사_4.TEE조성_07.포장공" xfId="2822" xr:uid="{00000000-0005-0000-0000-0000E4010000}"/>
    <cellStyle name="_1.측구공사_Book2" xfId="2823" xr:uid="{00000000-0005-0000-0000-0000E5010000}"/>
    <cellStyle name="_1.측구공사_Book2_00.오수공(최종)" xfId="2824" xr:uid="{00000000-0005-0000-0000-0000E6010000}"/>
    <cellStyle name="_1.측구공사_Book2_00.오수공(최종)_07.부대공사" xfId="2825" xr:uid="{00000000-0005-0000-0000-0000E7010000}"/>
    <cellStyle name="_1.측구공사_Book2_00.오수공(최종)_07.부대공사_07.부대공사" xfId="2826" xr:uid="{00000000-0005-0000-0000-0000E8010000}"/>
    <cellStyle name="_1.측구공사_Book2_00.오수공(최종)_07.포장공" xfId="2827" xr:uid="{00000000-0005-0000-0000-0000E9010000}"/>
    <cellStyle name="_1.측구공사_Book2_00.우수공" xfId="2828" xr:uid="{00000000-0005-0000-0000-0000EA010000}"/>
    <cellStyle name="_1.측구공사_Book2_00.우수공_07.부대공사" xfId="2829" xr:uid="{00000000-0005-0000-0000-0000EB010000}"/>
    <cellStyle name="_1.측구공사_Book2_00.우수공_07.부대공사_07.부대공사" xfId="2830" xr:uid="{00000000-0005-0000-0000-0000EC010000}"/>
    <cellStyle name="_1.측구공사_Book2_00.우수공_07.포장공" xfId="2831" xr:uid="{00000000-0005-0000-0000-0000ED010000}"/>
    <cellStyle name="_1.측구공사_Book2_04.우수공(단지부)" xfId="2832" xr:uid="{00000000-0005-0000-0000-0000EE010000}"/>
    <cellStyle name="_1.측구공사_Book2_04.우수공(단지부)_07.부대공사" xfId="2833" xr:uid="{00000000-0005-0000-0000-0000EF010000}"/>
    <cellStyle name="_1.측구공사_Book2_04.우수공(단지부)_07.부대공사_07.부대공사" xfId="2834" xr:uid="{00000000-0005-0000-0000-0000F0010000}"/>
    <cellStyle name="_1.측구공사_Book2_04.우수공(단지부)_07.포장공" xfId="2835" xr:uid="{00000000-0005-0000-0000-0000F1010000}"/>
    <cellStyle name="_1.측구공사_Book2_05.오수공" xfId="2836" xr:uid="{00000000-0005-0000-0000-0000F2010000}"/>
    <cellStyle name="_1.측구공사_Book2_05.오수공_07.부대공사" xfId="2837" xr:uid="{00000000-0005-0000-0000-0000F3010000}"/>
    <cellStyle name="_1.측구공사_Book2_05.오수공_07.부대공사_07.부대공사" xfId="2838" xr:uid="{00000000-0005-0000-0000-0000F4010000}"/>
    <cellStyle name="_1.측구공사_Book2_05.오수공_07.포장공" xfId="2839" xr:uid="{00000000-0005-0000-0000-0000F5010000}"/>
    <cellStyle name="_1.측구공사_Book2_07.부대공사" xfId="2840" xr:uid="{00000000-0005-0000-0000-0000F6010000}"/>
    <cellStyle name="_1.측구공사_Book2_07.부대공사_07.부대공사" xfId="2841" xr:uid="{00000000-0005-0000-0000-0000F7010000}"/>
    <cellStyle name="_1.측구공사_Book2_07.포장공" xfId="2842" xr:uid="{00000000-0005-0000-0000-0000F8010000}"/>
    <cellStyle name="_1.측구공사-0" xfId="2843" xr:uid="{00000000-0005-0000-0000-0000F9010000}"/>
    <cellStyle name="_1.측구공사-0_00.오수공(최종)" xfId="2844" xr:uid="{00000000-0005-0000-0000-0000FA010000}"/>
    <cellStyle name="_1.측구공사-0_00.오수공(최종)_07.부대공사" xfId="2845" xr:uid="{00000000-0005-0000-0000-0000FB010000}"/>
    <cellStyle name="_1.측구공사-0_00.오수공(최종)_07.부대공사_07.부대공사" xfId="2846" xr:uid="{00000000-0005-0000-0000-0000FC010000}"/>
    <cellStyle name="_1.측구공사-0_00.오수공(최종)_07.포장공" xfId="2847" xr:uid="{00000000-0005-0000-0000-0000FD010000}"/>
    <cellStyle name="_1.측구공사-0_00.우수공" xfId="2848" xr:uid="{00000000-0005-0000-0000-0000FE010000}"/>
    <cellStyle name="_1.측구공사-0_00.우수공_07.부대공사" xfId="2849" xr:uid="{00000000-0005-0000-0000-0000FF010000}"/>
    <cellStyle name="_1.측구공사-0_00.우수공_07.부대공사_07.부대공사" xfId="2850" xr:uid="{00000000-0005-0000-0000-000000020000}"/>
    <cellStyle name="_1.측구공사-0_00.우수공_07.포장공" xfId="2851" xr:uid="{00000000-0005-0000-0000-000001020000}"/>
    <cellStyle name="_1.측구공사-0_04.우수공(단지부)" xfId="2852" xr:uid="{00000000-0005-0000-0000-000002020000}"/>
    <cellStyle name="_1.측구공사-0_04.우수공(단지부)_07.부대공사" xfId="2853" xr:uid="{00000000-0005-0000-0000-000003020000}"/>
    <cellStyle name="_1.측구공사-0_04.우수공(단지부)_07.부대공사_07.부대공사" xfId="2854" xr:uid="{00000000-0005-0000-0000-000004020000}"/>
    <cellStyle name="_1.측구공사-0_04.우수공(단지부)_07.포장공" xfId="2855" xr:uid="{00000000-0005-0000-0000-000005020000}"/>
    <cellStyle name="_1.측구공사-0_05.오수공" xfId="2856" xr:uid="{00000000-0005-0000-0000-000006020000}"/>
    <cellStyle name="_1.측구공사-0_05.오수공_07.부대공사" xfId="2857" xr:uid="{00000000-0005-0000-0000-000007020000}"/>
    <cellStyle name="_1.측구공사-0_05.오수공_07.부대공사_07.부대공사" xfId="2858" xr:uid="{00000000-0005-0000-0000-000008020000}"/>
    <cellStyle name="_1.측구공사-0_05.오수공_07.포장공" xfId="2859" xr:uid="{00000000-0005-0000-0000-000009020000}"/>
    <cellStyle name="_1.측구공사-0_07.부대공사" xfId="2860" xr:uid="{00000000-0005-0000-0000-00000A020000}"/>
    <cellStyle name="_1.측구공사-0_07.부대공사_07.부대공사" xfId="2861" xr:uid="{00000000-0005-0000-0000-00000B020000}"/>
    <cellStyle name="_1.측구공사-0_07.포장공" xfId="2862" xr:uid="{00000000-0005-0000-0000-00000C020000}"/>
    <cellStyle name="_10 맹암거" xfId="2863" xr:uid="{00000000-0005-0000-0000-00000D020000}"/>
    <cellStyle name="_10 맹암거_P포장공" xfId="2864" xr:uid="{00000000-0005-0000-0000-00000E020000}"/>
    <cellStyle name="_10 맹암거_P포장공_전체집계및진입로포장수량(수정)" xfId="2865" xr:uid="{00000000-0005-0000-0000-00000F020000}"/>
    <cellStyle name="_10 맹암거_P포장공_전체집계및진입로포장수량(수정)_전체집계및진입로포장수량(수정)" xfId="2866" xr:uid="{00000000-0005-0000-0000-000010020000}"/>
    <cellStyle name="_10 맹암거_전체집계및진입로포장수량(수정)" xfId="2867" xr:uid="{00000000-0005-0000-0000-000011020000}"/>
    <cellStyle name="_10 맹암거_전체집계및진입로포장수량(수정)_전체집계및진입로포장수량(수정)" xfId="2868" xr:uid="{00000000-0005-0000-0000-000012020000}"/>
    <cellStyle name="_10 맹암거_포장공" xfId="2869" xr:uid="{00000000-0005-0000-0000-000013020000}"/>
    <cellStyle name="_10 맹암거_포장공_전체집계및진입로포장수량(수정)" xfId="2870" xr:uid="{00000000-0005-0000-0000-000014020000}"/>
    <cellStyle name="_10 맹암거_포장공_전체집계및진입로포장수량(수정)_전체집계및진입로포장수량(수정)" xfId="2871" xr:uid="{00000000-0005-0000-0000-000015020000}"/>
    <cellStyle name="_10.부대공_진입도로-2" xfId="2872" xr:uid="{00000000-0005-0000-0000-000016020000}"/>
    <cellStyle name="_10-02-구산교-교대일반수량" xfId="2873" xr:uid="{00000000-0005-0000-0000-000017020000}"/>
    <cellStyle name="_10-02-구산교-교대일반수량_10-03-구산교-하부공일반수량" xfId="2874" xr:uid="{00000000-0005-0000-0000-000018020000}"/>
    <cellStyle name="_10-02-구산교-교대일반수량_10-03-구산교-하부공일반수량_총괄수량총괄집계" xfId="2875" xr:uid="{00000000-0005-0000-0000-000019020000}"/>
    <cellStyle name="_10-02-구산교-교대일반수량_10-03-구산교-하부공일반수량_총괄수량총괄집계_총괄수량총괄집계" xfId="2876" xr:uid="{00000000-0005-0000-0000-00001A020000}"/>
    <cellStyle name="_10-02-구산교-교대일반수량_총괄수량총괄집계" xfId="2877" xr:uid="{00000000-0005-0000-0000-00001B020000}"/>
    <cellStyle name="_10-02-구산교-교대일반수량_총괄수량총괄집계_총괄수량총괄집계" xfId="2878" xr:uid="{00000000-0005-0000-0000-00001C020000}"/>
    <cellStyle name="_10-05-구산교-부대공수량" xfId="2879" xr:uid="{00000000-0005-0000-0000-00001D020000}"/>
    <cellStyle name="_10-05-구산교-부대공수량_총괄수량총괄집계" xfId="2880" xr:uid="{00000000-0005-0000-0000-00001E020000}"/>
    <cellStyle name="_10-05-구산교-부대공수량_총괄수량총괄집계_총괄수량총괄집계" xfId="2881" xr:uid="{00000000-0005-0000-0000-00001F020000}"/>
    <cellStyle name="_111집계표" xfId="2401" xr:uid="{00000000-0005-0000-0000-000020020000}"/>
    <cellStyle name="_13.공구" xfId="6055" xr:uid="{00000000-0005-0000-0000-000021020000}"/>
    <cellStyle name="_13.공구_(5)부대공" xfId="6054" xr:uid="{00000000-0005-0000-0000-000022020000}"/>
    <cellStyle name="_2,2배수공-반송" xfId="2402" xr:uid="{00000000-0005-0000-0000-000023020000}"/>
    <cellStyle name="_2.배수시설" xfId="2882" xr:uid="{00000000-0005-0000-0000-000024020000}"/>
    <cellStyle name="_2-4.상반기실적부문별요약" xfId="2403" xr:uid="{00000000-0005-0000-0000-000025020000}"/>
    <cellStyle name="_2-4.상반기실적부문별요약(표지및목차포함)" xfId="2404" xr:uid="{00000000-0005-0000-0000-000026020000}"/>
    <cellStyle name="_2-4.상반기실적부문별요약(표지및목차포함)_1" xfId="2405" xr:uid="{00000000-0005-0000-0000-000027020000}"/>
    <cellStyle name="_2-4.상반기실적부문별요약_1" xfId="2406" xr:uid="{00000000-0005-0000-0000-000028020000}"/>
    <cellStyle name="_28공구" xfId="6053" xr:uid="{00000000-0005-0000-0000-000029020000}"/>
    <cellStyle name="_28공구_(5)부대공" xfId="6052" xr:uid="{00000000-0005-0000-0000-00002A020000}"/>
    <cellStyle name="_2공구" xfId="6051" xr:uid="{00000000-0005-0000-0000-00002B020000}"/>
    <cellStyle name="_2배수공" xfId="6050" xr:uid="{00000000-0005-0000-0000-00002C020000}"/>
    <cellStyle name="_2배수공_(5)부대공" xfId="6049" xr:uid="{00000000-0005-0000-0000-00002D020000}"/>
    <cellStyle name="_3.옹벽공" xfId="2883" xr:uid="{00000000-0005-0000-0000-00002E020000}"/>
    <cellStyle name="_3-1공구" xfId="6048" xr:uid="{00000000-0005-0000-0000-00002F020000}"/>
    <cellStyle name="_3-2공구" xfId="6047" xr:uid="{00000000-0005-0000-0000-000030020000}"/>
    <cellStyle name="_3공구" xfId="6046" xr:uid="{00000000-0005-0000-0000-000031020000}"/>
    <cellStyle name="_4공구" xfId="6045" xr:uid="{00000000-0005-0000-0000-000032020000}"/>
    <cellStyle name="_601수량" xfId="2884" xr:uid="{00000000-0005-0000-0000-000033020000}"/>
    <cellStyle name="_'99상반기경영개선활동결과(게시용)" xfId="2010" xr:uid="{00000000-0005-0000-0000-000034020000}"/>
    <cellStyle name="_Book1" xfId="2885" xr:uid="{00000000-0005-0000-0000-000035020000}"/>
    <cellStyle name="_Book1_1" xfId="2886" xr:uid="{00000000-0005-0000-0000-000036020000}"/>
    <cellStyle name="_Book1_내역서적용수량(참고)" xfId="2887" xr:uid="{00000000-0005-0000-0000-000037020000}"/>
    <cellStyle name="_Book2" xfId="6044" xr:uid="{00000000-0005-0000-0000-000038020000}"/>
    <cellStyle name="_P포장공" xfId="2888" xr:uid="{00000000-0005-0000-0000-000039020000}"/>
    <cellStyle name="_P포장공_전체집계및진입로포장수량(수정)" xfId="2889" xr:uid="{00000000-0005-0000-0000-00003A020000}"/>
    <cellStyle name="_P포장공_전체집계및진입로포장수량(수정)_전체집계및진입로포장수량(수정)" xfId="2890" xr:uid="{00000000-0005-0000-0000-00003B020000}"/>
    <cellStyle name="_RESULTS" xfId="2011" xr:uid="{00000000-0005-0000-0000-00003C020000}"/>
    <cellStyle name="_THP관설치" xfId="5757" xr:uid="{00000000-0005-0000-0000-00003D020000}"/>
    <cellStyle name="_THP관설치_(5)부대공" xfId="6042" xr:uid="{00000000-0005-0000-0000-00003E020000}"/>
    <cellStyle name="_가로등+점검등산출" xfId="2891" xr:uid="{00000000-0005-0000-0000-00003F020000}"/>
    <cellStyle name="_감곡지구(설계내역서-1018)" xfId="20" xr:uid="{00000000-0005-0000-0000-000040020000}"/>
    <cellStyle name="_감애소하천수량" xfId="6041" xr:uid="{00000000-0005-0000-0000-000041020000}"/>
    <cellStyle name="_감애소하천수량_(5)부대공" xfId="5863" xr:uid="{00000000-0005-0000-0000-000042020000}"/>
    <cellStyle name="_강릉대학술정보지원센터총괄(월드2낙찰)" xfId="2012" xr:uid="{00000000-0005-0000-0000-000043020000}"/>
    <cellStyle name="_개  거" xfId="5756" xr:uid="{00000000-0005-0000-0000-000044020000}"/>
    <cellStyle name="_개  거_(5)부대공" xfId="6040" xr:uid="{00000000-0005-0000-0000-000045020000}"/>
    <cellStyle name="_개거(0.5x0.4)" xfId="21" xr:uid="{00000000-0005-0000-0000-000046020000}"/>
    <cellStyle name="_견본" xfId="2892" xr:uid="{00000000-0005-0000-0000-000047020000}"/>
    <cellStyle name="_견본 (2)" xfId="2893" xr:uid="{00000000-0005-0000-0000-000048020000}"/>
    <cellStyle name="_견본 (2) 2" xfId="5478" xr:uid="{00000000-0005-0000-0000-000049020000}"/>
    <cellStyle name="_견본 (2) 2 2" xfId="6184" xr:uid="{00000000-0005-0000-0000-000049020000}"/>
    <cellStyle name="_견본 (2) 3" xfId="6133" xr:uid="{00000000-0005-0000-0000-000048020000}"/>
    <cellStyle name="_견본 (2)_1" xfId="2894" xr:uid="{00000000-0005-0000-0000-00004A020000}"/>
    <cellStyle name="_견본 2" xfId="5477" xr:uid="{00000000-0005-0000-0000-00004B020000}"/>
    <cellStyle name="_견본 2 2" xfId="6183" xr:uid="{00000000-0005-0000-0000-00004B020000}"/>
    <cellStyle name="_견본 3" xfId="6132" xr:uid="{00000000-0005-0000-0000-000047020000}"/>
    <cellStyle name="_견본_1" xfId="2895" xr:uid="{00000000-0005-0000-0000-00004C020000}"/>
    <cellStyle name="_경비" xfId="6039" xr:uid="{00000000-0005-0000-0000-00004D020000}"/>
    <cellStyle name="_경비_1회기성내역서(6월)" xfId="6038" xr:uid="{00000000-0005-0000-0000-00004E020000}"/>
    <cellStyle name="_경비_내역서(1차변경)" xfId="6037" xr:uid="{00000000-0005-0000-0000-00004F020000}"/>
    <cellStyle name="_경비_실행(당초)" xfId="6036" xr:uid="{00000000-0005-0000-0000-000050020000}"/>
    <cellStyle name="_경영개선활동상반기실적(990708)" xfId="2013" xr:uid="{00000000-0005-0000-0000-000051020000}"/>
    <cellStyle name="_경영개선활동상반기실적(990708)_1" xfId="2014" xr:uid="{00000000-0005-0000-0000-000052020000}"/>
    <cellStyle name="_경영개선활동상반기실적(990708)_2" xfId="2015" xr:uid="{00000000-0005-0000-0000-000053020000}"/>
    <cellStyle name="_경영개선활성화방안(990802)" xfId="2016" xr:uid="{00000000-0005-0000-0000-000054020000}"/>
    <cellStyle name="_경영개선활성화방안(990802)_1" xfId="2017" xr:uid="{00000000-0005-0000-0000-000055020000}"/>
    <cellStyle name="_골마소하천(보강토)" xfId="6035" xr:uid="{00000000-0005-0000-0000-000056020000}"/>
    <cellStyle name="_공내역서-3(1)(1). 조경" xfId="2018" xr:uid="{00000000-0005-0000-0000-000057020000}"/>
    <cellStyle name="_공문 " xfId="2019" xr:uid="{00000000-0005-0000-0000-000058020000}"/>
    <cellStyle name="_공문 _내역서" xfId="2020" xr:uid="{00000000-0005-0000-0000-000059020000}"/>
    <cellStyle name="_공문양식" xfId="2021" xr:uid="{00000000-0005-0000-0000-00005A020000}"/>
    <cellStyle name="_구조물공 수량산출" xfId="22" xr:uid="{00000000-0005-0000-0000-00005B020000}"/>
    <cellStyle name="_구즉내역서" xfId="2022" xr:uid="{00000000-0005-0000-0000-00005C020000}"/>
    <cellStyle name="_국도23호선영암연소지구내역서" xfId="2023" xr:uid="{00000000-0005-0000-0000-00005D020000}"/>
    <cellStyle name="_국도38호선통리지구내역서" xfId="2024" xr:uid="{00000000-0005-0000-0000-00005E020000}"/>
    <cellStyle name="_국도42호선여량지구오르막차로" xfId="2025" xr:uid="{00000000-0005-0000-0000-00005F020000}"/>
    <cellStyle name="_국수교수량" xfId="23" xr:uid="{00000000-0005-0000-0000-000060020000}"/>
    <cellStyle name="_국수교수량_03소락교기존구조물깨기수량" xfId="2896" xr:uid="{00000000-0005-0000-0000-000061020000}"/>
    <cellStyle name="_국수교수량_04소락1교가도공수량" xfId="2897" xr:uid="{00000000-0005-0000-0000-000062020000}"/>
    <cellStyle name="_국수교수량_05-소락1교-부대공수량" xfId="2898" xr:uid="{00000000-0005-0000-0000-000063020000}"/>
    <cellStyle name="_국수교수량_06 맹암거" xfId="2899" xr:uid="{00000000-0005-0000-0000-000064020000}"/>
    <cellStyle name="_국수교수량_06 맹암거_P포장공" xfId="2900" xr:uid="{00000000-0005-0000-0000-000065020000}"/>
    <cellStyle name="_국수교수량_06 맹암거_P포장공_전체집계및진입로포장수량(수정)" xfId="2901" xr:uid="{00000000-0005-0000-0000-000066020000}"/>
    <cellStyle name="_국수교수량_06 맹암거_P포장공_전체집계및진입로포장수량(수정)_전체집계및진입로포장수량(수정)" xfId="2902" xr:uid="{00000000-0005-0000-0000-000067020000}"/>
    <cellStyle name="_국수교수량_06 맹암거_전체집계및진입로포장수량(수정)" xfId="2903" xr:uid="{00000000-0005-0000-0000-000068020000}"/>
    <cellStyle name="_국수교수량_06 맹암거_전체집계및진입로포장수량(수정)_전체집계및진입로포장수량(수정)" xfId="2904" xr:uid="{00000000-0005-0000-0000-000069020000}"/>
    <cellStyle name="_국수교수량_06 맹암거_포장공" xfId="2905" xr:uid="{00000000-0005-0000-0000-00006A020000}"/>
    <cellStyle name="_국수교수량_06 맹암거_포장공_전체집계및진입로포장수량(수정)" xfId="2906" xr:uid="{00000000-0005-0000-0000-00006B020000}"/>
    <cellStyle name="_국수교수량_06 맹암거_포장공_전체집계및진입로포장수량(수정)_전체집계및진입로포장수량(수정)" xfId="2907" xr:uid="{00000000-0005-0000-0000-00006C020000}"/>
    <cellStyle name="_국수교수량_06-광재교-부대공수량" xfId="2908" xr:uid="{00000000-0005-0000-0000-00006D020000}"/>
    <cellStyle name="_국수교수량_07 집수정" xfId="2909" xr:uid="{00000000-0005-0000-0000-00006E020000}"/>
    <cellStyle name="_국수교수량_07 집수정_P포장공" xfId="2910" xr:uid="{00000000-0005-0000-0000-00006F020000}"/>
    <cellStyle name="_국수교수량_07 집수정_P포장공_전체집계및진입로포장수량(수정)" xfId="2911" xr:uid="{00000000-0005-0000-0000-000070020000}"/>
    <cellStyle name="_국수교수량_07 집수정_P포장공_전체집계및진입로포장수량(수정)_전체집계및진입로포장수량(수정)" xfId="2912" xr:uid="{00000000-0005-0000-0000-000071020000}"/>
    <cellStyle name="_국수교수량_07 집수정_전체집계및진입로포장수량(수정)" xfId="2913" xr:uid="{00000000-0005-0000-0000-000072020000}"/>
    <cellStyle name="_국수교수량_07 집수정_전체집계및진입로포장수량(수정)_전체집계및진입로포장수량(수정)" xfId="2914" xr:uid="{00000000-0005-0000-0000-000073020000}"/>
    <cellStyle name="_국수교수량_07 집수정_포장공" xfId="2915" xr:uid="{00000000-0005-0000-0000-000074020000}"/>
    <cellStyle name="_국수교수량_07 집수정_포장공_전체집계및진입로포장수량(수정)" xfId="2916" xr:uid="{00000000-0005-0000-0000-000075020000}"/>
    <cellStyle name="_국수교수량_07 집수정_포장공_전체집계및진입로포장수량(수정)_전체집계및진입로포장수량(수정)" xfId="2917" xr:uid="{00000000-0005-0000-0000-000076020000}"/>
    <cellStyle name="_국수교수량_08-02-광천교-하부공수량" xfId="2918" xr:uid="{00000000-0005-0000-0000-000077020000}"/>
    <cellStyle name="_국수교수량_08-02-광천교-하부공수량_총괄수량총괄집계" xfId="2919" xr:uid="{00000000-0005-0000-0000-000078020000}"/>
    <cellStyle name="_국수교수량_08-02-광천교-하부공수량_총괄수량총괄집계_총괄수량총괄집계" xfId="2920" xr:uid="{00000000-0005-0000-0000-000079020000}"/>
    <cellStyle name="_국수교수량_08-03-광천교-교각일반수량" xfId="2921" xr:uid="{00000000-0005-0000-0000-00007A020000}"/>
    <cellStyle name="_국수교수량_08-03-광천교-교각일반수량_총괄수량총괄집계" xfId="2922" xr:uid="{00000000-0005-0000-0000-00007B020000}"/>
    <cellStyle name="_국수교수량_08-03-광천교-교각일반수량_총괄수량총괄집계_총괄수량총괄집계" xfId="2923" xr:uid="{00000000-0005-0000-0000-00007C020000}"/>
    <cellStyle name="_국수교수량_08-08-광천교-부대공" xfId="2924" xr:uid="{00000000-0005-0000-0000-00007D020000}"/>
    <cellStyle name="_국수교수량_08-08-광천교-부대공_총괄수량총괄집계" xfId="2925" xr:uid="{00000000-0005-0000-0000-00007E020000}"/>
    <cellStyle name="_국수교수량_08-08-광천교-부대공_총괄수량총괄집계_총괄수량총괄집계" xfId="2926" xr:uid="{00000000-0005-0000-0000-00007F020000}"/>
    <cellStyle name="_국수교수량_10 맹암거" xfId="2927" xr:uid="{00000000-0005-0000-0000-000080020000}"/>
    <cellStyle name="_국수교수량_10 맹암거_P포장공" xfId="2928" xr:uid="{00000000-0005-0000-0000-000081020000}"/>
    <cellStyle name="_국수교수량_10 맹암거_P포장공_전체집계및진입로포장수량(수정)" xfId="2929" xr:uid="{00000000-0005-0000-0000-000082020000}"/>
    <cellStyle name="_국수교수량_10 맹암거_P포장공_전체집계및진입로포장수량(수정)_전체집계및진입로포장수량(수정)" xfId="2930" xr:uid="{00000000-0005-0000-0000-000083020000}"/>
    <cellStyle name="_국수교수량_10 맹암거_전체집계및진입로포장수량(수정)" xfId="2931" xr:uid="{00000000-0005-0000-0000-000084020000}"/>
    <cellStyle name="_국수교수량_10 맹암거_전체집계및진입로포장수량(수정)_전체집계및진입로포장수량(수정)" xfId="2932" xr:uid="{00000000-0005-0000-0000-000085020000}"/>
    <cellStyle name="_국수교수량_10 맹암거_포장공" xfId="2933" xr:uid="{00000000-0005-0000-0000-000086020000}"/>
    <cellStyle name="_국수교수량_10 맹암거_포장공_전체집계및진입로포장수량(수정)" xfId="2934" xr:uid="{00000000-0005-0000-0000-000087020000}"/>
    <cellStyle name="_국수교수량_10 맹암거_포장공_전체집계및진입로포장수량(수정)_전체집계및진입로포장수량(수정)" xfId="2935" xr:uid="{00000000-0005-0000-0000-000088020000}"/>
    <cellStyle name="_국수교수량_10-02-구산교-교대일반수량" xfId="2936" xr:uid="{00000000-0005-0000-0000-000089020000}"/>
    <cellStyle name="_국수교수량_10-02-구산교-교대일반수량_10-03-구산교-하부공일반수량" xfId="2937" xr:uid="{00000000-0005-0000-0000-00008A020000}"/>
    <cellStyle name="_국수교수량_10-02-구산교-교대일반수량_10-03-구산교-하부공일반수량_총괄수량총괄집계" xfId="2938" xr:uid="{00000000-0005-0000-0000-00008B020000}"/>
    <cellStyle name="_국수교수량_10-02-구산교-교대일반수량_10-03-구산교-하부공일반수량_총괄수량총괄집계_총괄수량총괄집계" xfId="2939" xr:uid="{00000000-0005-0000-0000-00008C020000}"/>
    <cellStyle name="_국수교수량_10-02-구산교-교대일반수량_총괄수량총괄집계" xfId="2940" xr:uid="{00000000-0005-0000-0000-00008D020000}"/>
    <cellStyle name="_국수교수량_10-02-구산교-교대일반수량_총괄수량총괄집계_총괄수량총괄집계" xfId="2941" xr:uid="{00000000-0005-0000-0000-00008E020000}"/>
    <cellStyle name="_국수교수량_10-05-구산교-부대공수량" xfId="2942" xr:uid="{00000000-0005-0000-0000-00008F020000}"/>
    <cellStyle name="_국수교수량_10-05-구산교-부대공수량_총괄수량총괄집계" xfId="2943" xr:uid="{00000000-0005-0000-0000-000090020000}"/>
    <cellStyle name="_국수교수량_10-05-구산교-부대공수량_총괄수량총괄집계_총괄수량총괄집계" xfId="2944" xr:uid="{00000000-0005-0000-0000-000091020000}"/>
    <cellStyle name="_국수교수량_P포장공" xfId="2945" xr:uid="{00000000-0005-0000-0000-000092020000}"/>
    <cellStyle name="_국수교수량_P포장공_전체집계및진입로포장수량(수정)" xfId="2946" xr:uid="{00000000-0005-0000-0000-000093020000}"/>
    <cellStyle name="_국수교수량_P포장공_전체집계및진입로포장수량(수정)_전체집계및진입로포장수량(수정)" xfId="2947" xr:uid="{00000000-0005-0000-0000-000094020000}"/>
    <cellStyle name="_국수교수량_맹암거" xfId="2948" xr:uid="{00000000-0005-0000-0000-000095020000}"/>
    <cellStyle name="_국수교수량_맹암거_P포장공" xfId="2949" xr:uid="{00000000-0005-0000-0000-000096020000}"/>
    <cellStyle name="_국수교수량_맹암거_P포장공_전체집계및진입로포장수량(수정)" xfId="2950" xr:uid="{00000000-0005-0000-0000-000097020000}"/>
    <cellStyle name="_국수교수량_맹암거_P포장공_전체집계및진입로포장수량(수정)_전체집계및진입로포장수량(수정)" xfId="2951" xr:uid="{00000000-0005-0000-0000-000098020000}"/>
    <cellStyle name="_국수교수량_맹암거_전체집계및진입로포장수량(수정)" xfId="2952" xr:uid="{00000000-0005-0000-0000-000099020000}"/>
    <cellStyle name="_국수교수량_맹암거_전체집계및진입로포장수량(수정)_전체집계및진입로포장수량(수정)" xfId="2953" xr:uid="{00000000-0005-0000-0000-00009A020000}"/>
    <cellStyle name="_국수교수량_맹암거_포장공" xfId="2954" xr:uid="{00000000-0005-0000-0000-00009B020000}"/>
    <cellStyle name="_국수교수량_맹암거_포장공_전체집계및진입로포장수량(수정)" xfId="2955" xr:uid="{00000000-0005-0000-0000-00009C020000}"/>
    <cellStyle name="_국수교수량_맹암거_포장공_전체집계및진입로포장수량(수정)_전체집계및진입로포장수량(수정)" xfId="2956" xr:uid="{00000000-0005-0000-0000-00009D020000}"/>
    <cellStyle name="_국수교수량_연제구측 연결로 수량산출" xfId="24" xr:uid="{00000000-0005-0000-0000-00009E020000}"/>
    <cellStyle name="_국수교수량_연제구측 연결로 수량산출_00.수영4호교 도로공 구조물 자재집계" xfId="25" xr:uid="{00000000-0005-0000-0000-00009F020000}"/>
    <cellStyle name="_국수교수량_연제구측 연결로 수량산출_01.연제구측 연결로 수량산출" xfId="26" xr:uid="{00000000-0005-0000-0000-0000A0020000}"/>
    <cellStyle name="_국수교수량_연제구측 연결로 수량산출_03.구조물공 수량산출" xfId="27" xr:uid="{00000000-0005-0000-0000-0000A1020000}"/>
    <cellStyle name="_국수교수량_연제구측 연결로 수량산출_구조물공 수량산출" xfId="28" xr:uid="{00000000-0005-0000-0000-0000A2020000}"/>
    <cellStyle name="_국수교수량_우수관공" xfId="2957" xr:uid="{00000000-0005-0000-0000-0000A3020000}"/>
    <cellStyle name="_국수교수량_우수관공_P포장공" xfId="2958" xr:uid="{00000000-0005-0000-0000-0000A4020000}"/>
    <cellStyle name="_국수교수량_우수관공_P포장공_전체집계및진입로포장수량(수정)" xfId="2959" xr:uid="{00000000-0005-0000-0000-0000A5020000}"/>
    <cellStyle name="_국수교수량_우수관공_P포장공_전체집계및진입로포장수량(수정)_전체집계및진입로포장수량(수정)" xfId="2960" xr:uid="{00000000-0005-0000-0000-0000A6020000}"/>
    <cellStyle name="_국수교수량_우수관공_전체집계및진입로포장수량(수정)" xfId="2961" xr:uid="{00000000-0005-0000-0000-0000A7020000}"/>
    <cellStyle name="_국수교수량_우수관공_전체집계및진입로포장수량(수정)_전체집계및진입로포장수량(수정)" xfId="2962" xr:uid="{00000000-0005-0000-0000-0000A8020000}"/>
    <cellStyle name="_국수교수량_우수관공_포장공" xfId="2963" xr:uid="{00000000-0005-0000-0000-0000A9020000}"/>
    <cellStyle name="_국수교수량_우수관공_포장공_전체집계및진입로포장수량(수정)" xfId="2964" xr:uid="{00000000-0005-0000-0000-0000AA020000}"/>
    <cellStyle name="_국수교수량_우수관공_포장공_전체집계및진입로포장수량(수정)_전체집계및진입로포장수량(수정)" xfId="2965" xr:uid="{00000000-0005-0000-0000-0000AB020000}"/>
    <cellStyle name="_국수교수량_우수관공1" xfId="2966" xr:uid="{00000000-0005-0000-0000-0000AC020000}"/>
    <cellStyle name="_국수교수량_우수관공1_P포장공" xfId="2967" xr:uid="{00000000-0005-0000-0000-0000AD020000}"/>
    <cellStyle name="_국수교수량_우수관공1_P포장공_전체집계및진입로포장수량(수정)" xfId="2968" xr:uid="{00000000-0005-0000-0000-0000AE020000}"/>
    <cellStyle name="_국수교수량_우수관공1_P포장공_전체집계및진입로포장수량(수정)_전체집계및진입로포장수량(수정)" xfId="2969" xr:uid="{00000000-0005-0000-0000-0000AF020000}"/>
    <cellStyle name="_국수교수량_우수관공1_전체집계및진입로포장수량(수정)" xfId="2970" xr:uid="{00000000-0005-0000-0000-0000B0020000}"/>
    <cellStyle name="_국수교수량_우수관공1_전체집계및진입로포장수량(수정)_전체집계및진입로포장수량(수정)" xfId="2971" xr:uid="{00000000-0005-0000-0000-0000B1020000}"/>
    <cellStyle name="_국수교수량_우수관공1_포장공" xfId="2972" xr:uid="{00000000-0005-0000-0000-0000B2020000}"/>
    <cellStyle name="_국수교수량_우수관공1_포장공_전체집계및진입로포장수량(수정)" xfId="2973" xr:uid="{00000000-0005-0000-0000-0000B3020000}"/>
    <cellStyle name="_국수교수량_우수관공1_포장공_전체집계및진입로포장수량(수정)_전체집계및진입로포장수량(수정)" xfId="2974" xr:uid="{00000000-0005-0000-0000-0000B4020000}"/>
    <cellStyle name="_국수교수량_전체집계및진입로포장수량(수정)" xfId="2975" xr:uid="{00000000-0005-0000-0000-0000B5020000}"/>
    <cellStyle name="_국수교수량_전체집계및진입로포장수량(수정)_전체집계및진입로포장수량(수정)" xfId="2976" xr:uid="{00000000-0005-0000-0000-0000B6020000}"/>
    <cellStyle name="_국수교수량_지하차도 수량산출" xfId="29" xr:uid="{00000000-0005-0000-0000-0000B7020000}"/>
    <cellStyle name="_국수교수량_총괄수량총괄집계" xfId="2977" xr:uid="{00000000-0005-0000-0000-0000B8020000}"/>
    <cellStyle name="_국수교수량_총괄수량총괄집계_총괄수량총괄집계" xfId="2978" xr:uid="{00000000-0005-0000-0000-0000B9020000}"/>
    <cellStyle name="_국수교수량_포장공" xfId="2979" xr:uid="{00000000-0005-0000-0000-0000BA020000}"/>
    <cellStyle name="_국수교수량_포장공_전체집계및진입로포장수량(수정)" xfId="2980" xr:uid="{00000000-0005-0000-0000-0000BB020000}"/>
    <cellStyle name="_국수교수량_포장공_전체집계및진입로포장수량(수정)_전체집계및진입로포장수량(수정)" xfId="2981" xr:uid="{00000000-0005-0000-0000-0000BC020000}"/>
    <cellStyle name="_금강Ⅱ지구김제2-2공구토목공사(동도)" xfId="2026" xr:uid="{00000000-0005-0000-0000-0000BD020000}"/>
    <cellStyle name="_금구초.중 공 내역서0" xfId="2027" xr:uid="{00000000-0005-0000-0000-0000BE020000}"/>
    <cellStyle name="_금산제수량" xfId="6034" xr:uid="{00000000-0005-0000-0000-0000BF020000}"/>
    <cellStyle name="_금산제수량(70m)" xfId="6033" xr:uid="{00000000-0005-0000-0000-0000C0020000}"/>
    <cellStyle name="_금산제수량(70m)_(5)부대공" xfId="6032" xr:uid="{00000000-0005-0000-0000-0000C1020000}"/>
    <cellStyle name="_금산제수량(전체최종)" xfId="6031" xr:uid="{00000000-0005-0000-0000-0000C2020000}"/>
    <cellStyle name="_금산제수량(전체최종)_(5)부대공" xfId="6030" xr:uid="{00000000-0005-0000-0000-0000C3020000}"/>
    <cellStyle name="_금산제수량_(5)부대공" xfId="6029" xr:uid="{00000000-0005-0000-0000-0000C4020000}"/>
    <cellStyle name="_금산제수량산출서" xfId="6028" xr:uid="{00000000-0005-0000-0000-0000C5020000}"/>
    <cellStyle name="_금산제수량산출서_(5)부대공" xfId="6027" xr:uid="{00000000-0005-0000-0000-0000C6020000}"/>
    <cellStyle name="_금천청소년수련관(토목林)" xfId="2028" xr:uid="{00000000-0005-0000-0000-0000C7020000}"/>
    <cellStyle name="_기성검사원" xfId="2029" xr:uid="{00000000-0005-0000-0000-0000C8020000}"/>
    <cellStyle name="_기성검사원_내역서" xfId="2030" xr:uid="{00000000-0005-0000-0000-0000C9020000}"/>
    <cellStyle name="_기안용지,인사기록형식" xfId="2982" xr:uid="{00000000-0005-0000-0000-0000CA020000}"/>
    <cellStyle name="_기안용지,인사기록형식_00.오수공(최종)" xfId="2983" xr:uid="{00000000-0005-0000-0000-0000CB020000}"/>
    <cellStyle name="_기안용지,인사기록형식_00.오수공(최종)_07.부대공사" xfId="2984" xr:uid="{00000000-0005-0000-0000-0000CC020000}"/>
    <cellStyle name="_기안용지,인사기록형식_00.오수공(최종)_07.부대공사_07.부대공사" xfId="2985" xr:uid="{00000000-0005-0000-0000-0000CD020000}"/>
    <cellStyle name="_기안용지,인사기록형식_00.오수공(최종)_07.포장공" xfId="2986" xr:uid="{00000000-0005-0000-0000-0000CE020000}"/>
    <cellStyle name="_기안용지,인사기록형식_00.우수공" xfId="2987" xr:uid="{00000000-0005-0000-0000-0000CF020000}"/>
    <cellStyle name="_기안용지,인사기록형식_00.우수공_07.부대공사" xfId="2988" xr:uid="{00000000-0005-0000-0000-0000D0020000}"/>
    <cellStyle name="_기안용지,인사기록형식_00.우수공_07.부대공사_07.부대공사" xfId="2989" xr:uid="{00000000-0005-0000-0000-0000D1020000}"/>
    <cellStyle name="_기안용지,인사기록형식_00.우수공_07.포장공" xfId="2990" xr:uid="{00000000-0005-0000-0000-0000D2020000}"/>
    <cellStyle name="_기안용지,인사기록형식_01.측구공사" xfId="2991" xr:uid="{00000000-0005-0000-0000-0000D3020000}"/>
    <cellStyle name="_기안용지,인사기록형식_01.측구공사_00.오수공(최종)" xfId="2992" xr:uid="{00000000-0005-0000-0000-0000D4020000}"/>
    <cellStyle name="_기안용지,인사기록형식_01.측구공사_00.오수공(최종)_07.부대공사" xfId="2993" xr:uid="{00000000-0005-0000-0000-0000D5020000}"/>
    <cellStyle name="_기안용지,인사기록형식_01.측구공사_00.오수공(최종)_07.부대공사_07.부대공사" xfId="2994" xr:uid="{00000000-0005-0000-0000-0000D6020000}"/>
    <cellStyle name="_기안용지,인사기록형식_01.측구공사_00.오수공(최종)_07.포장공" xfId="2995" xr:uid="{00000000-0005-0000-0000-0000D7020000}"/>
    <cellStyle name="_기안용지,인사기록형식_01.측구공사_00.우수공" xfId="2996" xr:uid="{00000000-0005-0000-0000-0000D8020000}"/>
    <cellStyle name="_기안용지,인사기록형식_01.측구공사_00.우수공_07.부대공사" xfId="2997" xr:uid="{00000000-0005-0000-0000-0000D9020000}"/>
    <cellStyle name="_기안용지,인사기록형식_01.측구공사_00.우수공_07.부대공사_07.부대공사" xfId="2998" xr:uid="{00000000-0005-0000-0000-0000DA020000}"/>
    <cellStyle name="_기안용지,인사기록형식_01.측구공사_00.우수공_07.포장공" xfId="2999" xr:uid="{00000000-0005-0000-0000-0000DB020000}"/>
    <cellStyle name="_기안용지,인사기록형식_01.측구공사_04.우수공(단지부)" xfId="3000" xr:uid="{00000000-0005-0000-0000-0000DC020000}"/>
    <cellStyle name="_기안용지,인사기록형식_01.측구공사_04.우수공(단지부)_07.부대공사" xfId="3001" xr:uid="{00000000-0005-0000-0000-0000DD020000}"/>
    <cellStyle name="_기안용지,인사기록형식_01.측구공사_04.우수공(단지부)_07.부대공사_07.부대공사" xfId="3002" xr:uid="{00000000-0005-0000-0000-0000DE020000}"/>
    <cellStyle name="_기안용지,인사기록형식_01.측구공사_04.우수공(단지부)_07.포장공" xfId="3003" xr:uid="{00000000-0005-0000-0000-0000DF020000}"/>
    <cellStyle name="_기안용지,인사기록형식_01.측구공사_05.오수공" xfId="3004" xr:uid="{00000000-0005-0000-0000-0000E0020000}"/>
    <cellStyle name="_기안용지,인사기록형식_01.측구공사_05.오수공_07.부대공사" xfId="3005" xr:uid="{00000000-0005-0000-0000-0000E1020000}"/>
    <cellStyle name="_기안용지,인사기록형식_01.측구공사_05.오수공_07.부대공사_07.부대공사" xfId="3006" xr:uid="{00000000-0005-0000-0000-0000E2020000}"/>
    <cellStyle name="_기안용지,인사기록형식_01.측구공사_05.오수공_07.포장공" xfId="3007" xr:uid="{00000000-0005-0000-0000-0000E3020000}"/>
    <cellStyle name="_기안용지,인사기록형식_01.측구공사_07.부대공사" xfId="3008" xr:uid="{00000000-0005-0000-0000-0000E4020000}"/>
    <cellStyle name="_기안용지,인사기록형식_01.측구공사_07.부대공사_07.부대공사" xfId="3009" xr:uid="{00000000-0005-0000-0000-0000E5020000}"/>
    <cellStyle name="_기안용지,인사기록형식_01.측구공사_07.포장공" xfId="3010" xr:uid="{00000000-0005-0000-0000-0000E6020000}"/>
    <cellStyle name="_기안용지,인사기록형식_03.그린 조성공사" xfId="3011" xr:uid="{00000000-0005-0000-0000-0000E7020000}"/>
    <cellStyle name="_기안용지,인사기록형식_03.그린 조성공사_00.오수공(최종)" xfId="3012" xr:uid="{00000000-0005-0000-0000-0000E8020000}"/>
    <cellStyle name="_기안용지,인사기록형식_03.그린 조성공사_00.오수공(최종)_07.부대공사" xfId="3013" xr:uid="{00000000-0005-0000-0000-0000E9020000}"/>
    <cellStyle name="_기안용지,인사기록형식_03.그린 조성공사_00.오수공(최종)_07.부대공사_07.부대공사" xfId="3014" xr:uid="{00000000-0005-0000-0000-0000EA020000}"/>
    <cellStyle name="_기안용지,인사기록형식_03.그린 조성공사_00.오수공(최종)_07.포장공" xfId="3015" xr:uid="{00000000-0005-0000-0000-0000EB020000}"/>
    <cellStyle name="_기안용지,인사기록형식_03.그린 조성공사_00.우수공" xfId="3016" xr:uid="{00000000-0005-0000-0000-0000EC020000}"/>
    <cellStyle name="_기안용지,인사기록형식_03.그린 조성공사_00.우수공_07.부대공사" xfId="3017" xr:uid="{00000000-0005-0000-0000-0000ED020000}"/>
    <cellStyle name="_기안용지,인사기록형식_03.그린 조성공사_00.우수공_07.부대공사_07.부대공사" xfId="3018" xr:uid="{00000000-0005-0000-0000-0000EE020000}"/>
    <cellStyle name="_기안용지,인사기록형식_03.그린 조성공사_00.우수공_07.포장공" xfId="3019" xr:uid="{00000000-0005-0000-0000-0000EF020000}"/>
    <cellStyle name="_기안용지,인사기록형식_03.그린 조성공사_04.우수공(단지부)" xfId="3020" xr:uid="{00000000-0005-0000-0000-0000F0020000}"/>
    <cellStyle name="_기안용지,인사기록형식_03.그린 조성공사_04.우수공(단지부)_07.부대공사" xfId="3021" xr:uid="{00000000-0005-0000-0000-0000F1020000}"/>
    <cellStyle name="_기안용지,인사기록형식_03.그린 조성공사_04.우수공(단지부)_07.부대공사_07.부대공사" xfId="3022" xr:uid="{00000000-0005-0000-0000-0000F2020000}"/>
    <cellStyle name="_기안용지,인사기록형식_03.그린 조성공사_04.우수공(단지부)_07.포장공" xfId="3023" xr:uid="{00000000-0005-0000-0000-0000F3020000}"/>
    <cellStyle name="_기안용지,인사기록형식_03.그린 조성공사_05.오수공" xfId="3024" xr:uid="{00000000-0005-0000-0000-0000F4020000}"/>
    <cellStyle name="_기안용지,인사기록형식_03.그린 조성공사_05.오수공_07.부대공사" xfId="3025" xr:uid="{00000000-0005-0000-0000-0000F5020000}"/>
    <cellStyle name="_기안용지,인사기록형식_03.그린 조성공사_05.오수공_07.부대공사_07.부대공사" xfId="3026" xr:uid="{00000000-0005-0000-0000-0000F6020000}"/>
    <cellStyle name="_기안용지,인사기록형식_03.그린 조성공사_05.오수공_07.포장공" xfId="3027" xr:uid="{00000000-0005-0000-0000-0000F7020000}"/>
    <cellStyle name="_기안용지,인사기록형식_03.그린 조성공사_07.부대공사" xfId="3028" xr:uid="{00000000-0005-0000-0000-0000F8020000}"/>
    <cellStyle name="_기안용지,인사기록형식_03.그린 조성공사_07.부대공사_07.부대공사" xfId="3029" xr:uid="{00000000-0005-0000-0000-0000F9020000}"/>
    <cellStyle name="_기안용지,인사기록형식_03.그린 조성공사_07.포장공" xfId="3030" xr:uid="{00000000-0005-0000-0000-0000FA020000}"/>
    <cellStyle name="_기안용지,인사기록형식_04.우수공(단지부)" xfId="3031" xr:uid="{00000000-0005-0000-0000-0000FB020000}"/>
    <cellStyle name="_기안용지,인사기록형식_04.우수공(단지부)_07.부대공사" xfId="3032" xr:uid="{00000000-0005-0000-0000-0000FC020000}"/>
    <cellStyle name="_기안용지,인사기록형식_04.우수공(단지부)_07.부대공사_07.부대공사" xfId="3033" xr:uid="{00000000-0005-0000-0000-0000FD020000}"/>
    <cellStyle name="_기안용지,인사기록형식_04.우수공(단지부)_07.포장공" xfId="3034" xr:uid="{00000000-0005-0000-0000-0000FE020000}"/>
    <cellStyle name="_기안용지,인사기록형식_04.표면 배수공사" xfId="3035" xr:uid="{00000000-0005-0000-0000-0000FF020000}"/>
    <cellStyle name="_기안용지,인사기록형식_04.표면 배수공사_00.오수공(최종)" xfId="3036" xr:uid="{00000000-0005-0000-0000-000000030000}"/>
    <cellStyle name="_기안용지,인사기록형식_04.표면 배수공사_00.오수공(최종)_07.부대공사" xfId="3037" xr:uid="{00000000-0005-0000-0000-000001030000}"/>
    <cellStyle name="_기안용지,인사기록형식_04.표면 배수공사_00.오수공(최종)_07.부대공사_07.부대공사" xfId="3038" xr:uid="{00000000-0005-0000-0000-000002030000}"/>
    <cellStyle name="_기안용지,인사기록형식_04.표면 배수공사_00.오수공(최종)_07.포장공" xfId="3039" xr:uid="{00000000-0005-0000-0000-000003030000}"/>
    <cellStyle name="_기안용지,인사기록형식_04.표면 배수공사_00.우수공" xfId="3040" xr:uid="{00000000-0005-0000-0000-000004030000}"/>
    <cellStyle name="_기안용지,인사기록형식_04.표면 배수공사_00.우수공_07.부대공사" xfId="3041" xr:uid="{00000000-0005-0000-0000-000005030000}"/>
    <cellStyle name="_기안용지,인사기록형식_04.표면 배수공사_00.우수공_07.부대공사_07.부대공사" xfId="3042" xr:uid="{00000000-0005-0000-0000-000006030000}"/>
    <cellStyle name="_기안용지,인사기록형식_04.표면 배수공사_00.우수공_07.포장공" xfId="3043" xr:uid="{00000000-0005-0000-0000-000007030000}"/>
    <cellStyle name="_기안용지,인사기록형식_04.표면 배수공사_04.우수공(단지부)" xfId="3044" xr:uid="{00000000-0005-0000-0000-000008030000}"/>
    <cellStyle name="_기안용지,인사기록형식_04.표면 배수공사_04.우수공(단지부)_07.부대공사" xfId="3045" xr:uid="{00000000-0005-0000-0000-000009030000}"/>
    <cellStyle name="_기안용지,인사기록형식_04.표면 배수공사_04.우수공(단지부)_07.부대공사_07.부대공사" xfId="3046" xr:uid="{00000000-0005-0000-0000-00000A030000}"/>
    <cellStyle name="_기안용지,인사기록형식_04.표면 배수공사_04.우수공(단지부)_07.포장공" xfId="3047" xr:uid="{00000000-0005-0000-0000-00000B030000}"/>
    <cellStyle name="_기안용지,인사기록형식_04.표면 배수공사_05.오수공" xfId="3048" xr:uid="{00000000-0005-0000-0000-00000C030000}"/>
    <cellStyle name="_기안용지,인사기록형식_04.표면 배수공사_05.오수공_07.부대공사" xfId="3049" xr:uid="{00000000-0005-0000-0000-00000D030000}"/>
    <cellStyle name="_기안용지,인사기록형식_04.표면 배수공사_05.오수공_07.부대공사_07.부대공사" xfId="3050" xr:uid="{00000000-0005-0000-0000-00000E030000}"/>
    <cellStyle name="_기안용지,인사기록형식_04.표면 배수공사_05.오수공_07.포장공" xfId="3051" xr:uid="{00000000-0005-0000-0000-00000F030000}"/>
    <cellStyle name="_기안용지,인사기록형식_04.표면 배수공사_07.부대공사" xfId="3052" xr:uid="{00000000-0005-0000-0000-000010030000}"/>
    <cellStyle name="_기안용지,인사기록형식_04.표면 배수공사_07.부대공사_07.부대공사" xfId="3053" xr:uid="{00000000-0005-0000-0000-000011030000}"/>
    <cellStyle name="_기안용지,인사기록형식_04.표면 배수공사_07.포장공" xfId="3054" xr:uid="{00000000-0005-0000-0000-000012030000}"/>
    <cellStyle name="_기안용지,인사기록형식_05.그린 조성공사" xfId="3055" xr:uid="{00000000-0005-0000-0000-000013030000}"/>
    <cellStyle name="_기안용지,인사기록형식_05.그린 조성공사_00.오수공(최종)" xfId="3056" xr:uid="{00000000-0005-0000-0000-000014030000}"/>
    <cellStyle name="_기안용지,인사기록형식_05.그린 조성공사_00.오수공(최종)_07.부대공사" xfId="3057" xr:uid="{00000000-0005-0000-0000-000015030000}"/>
    <cellStyle name="_기안용지,인사기록형식_05.그린 조성공사_00.오수공(최종)_07.부대공사_07.부대공사" xfId="3058" xr:uid="{00000000-0005-0000-0000-000016030000}"/>
    <cellStyle name="_기안용지,인사기록형식_05.그린 조성공사_00.오수공(최종)_07.포장공" xfId="3059" xr:uid="{00000000-0005-0000-0000-000017030000}"/>
    <cellStyle name="_기안용지,인사기록형식_05.그린 조성공사_00.우수공" xfId="3060" xr:uid="{00000000-0005-0000-0000-000018030000}"/>
    <cellStyle name="_기안용지,인사기록형식_05.그린 조성공사_00.우수공_07.부대공사" xfId="3061" xr:uid="{00000000-0005-0000-0000-000019030000}"/>
    <cellStyle name="_기안용지,인사기록형식_05.그린 조성공사_00.우수공_07.부대공사_07.부대공사" xfId="3062" xr:uid="{00000000-0005-0000-0000-00001A030000}"/>
    <cellStyle name="_기안용지,인사기록형식_05.그린 조성공사_00.우수공_07.포장공" xfId="3063" xr:uid="{00000000-0005-0000-0000-00001B030000}"/>
    <cellStyle name="_기안용지,인사기록형식_05.그린 조성공사_04.우수공(단지부)" xfId="3064" xr:uid="{00000000-0005-0000-0000-00001C030000}"/>
    <cellStyle name="_기안용지,인사기록형식_05.그린 조성공사_04.우수공(단지부)_07.부대공사" xfId="3065" xr:uid="{00000000-0005-0000-0000-00001D030000}"/>
    <cellStyle name="_기안용지,인사기록형식_05.그린 조성공사_04.우수공(단지부)_07.부대공사_07.부대공사" xfId="3066" xr:uid="{00000000-0005-0000-0000-00001E030000}"/>
    <cellStyle name="_기안용지,인사기록형식_05.그린 조성공사_04.우수공(단지부)_07.포장공" xfId="3067" xr:uid="{00000000-0005-0000-0000-00001F030000}"/>
    <cellStyle name="_기안용지,인사기록형식_05.그린 조성공사_05.오수공" xfId="3068" xr:uid="{00000000-0005-0000-0000-000020030000}"/>
    <cellStyle name="_기안용지,인사기록형식_05.그린 조성공사_05.오수공_07.부대공사" xfId="3069" xr:uid="{00000000-0005-0000-0000-000021030000}"/>
    <cellStyle name="_기안용지,인사기록형식_05.그린 조성공사_05.오수공_07.부대공사_07.부대공사" xfId="3070" xr:uid="{00000000-0005-0000-0000-000022030000}"/>
    <cellStyle name="_기안용지,인사기록형식_05.그린 조성공사_05.오수공_07.포장공" xfId="3071" xr:uid="{00000000-0005-0000-0000-000023030000}"/>
    <cellStyle name="_기안용지,인사기록형식_05.그린 조성공사_07.부대공사" xfId="3072" xr:uid="{00000000-0005-0000-0000-000024030000}"/>
    <cellStyle name="_기안용지,인사기록형식_05.그린 조성공사_07.부대공사_07.부대공사" xfId="3073" xr:uid="{00000000-0005-0000-0000-000025030000}"/>
    <cellStyle name="_기안용지,인사기록형식_05.그린 조성공사_07.포장공" xfId="3074" xr:uid="{00000000-0005-0000-0000-000026030000}"/>
    <cellStyle name="_기안용지,인사기록형식_05.오수공" xfId="3075" xr:uid="{00000000-0005-0000-0000-000027030000}"/>
    <cellStyle name="_기안용지,인사기록형식_05.오수공_07.부대공사" xfId="3076" xr:uid="{00000000-0005-0000-0000-000028030000}"/>
    <cellStyle name="_기안용지,인사기록형식_05.오수공_07.부대공사_07.부대공사" xfId="3077" xr:uid="{00000000-0005-0000-0000-000029030000}"/>
    <cellStyle name="_기안용지,인사기록형식_05.오수공_07.포장공" xfId="3078" xr:uid="{00000000-0005-0000-0000-00002A030000}"/>
    <cellStyle name="_기안용지,인사기록형식_07.부대공사" xfId="3079" xr:uid="{00000000-0005-0000-0000-00002B030000}"/>
    <cellStyle name="_기안용지,인사기록형식_07.부대공사_07.부대공사" xfId="3080" xr:uid="{00000000-0005-0000-0000-00002C030000}"/>
    <cellStyle name="_기안용지,인사기록형식_07.포장공" xfId="3081" xr:uid="{00000000-0005-0000-0000-00002D030000}"/>
    <cellStyle name="_기안용지,인사기록형식_07.포장공(중2-57)" xfId="3082" xr:uid="{00000000-0005-0000-0000-00002E030000}"/>
    <cellStyle name="_기안용지,인사기록형식_1.측구공사" xfId="3083" xr:uid="{00000000-0005-0000-0000-00002F030000}"/>
    <cellStyle name="_기안용지,인사기록형식_1.측구공사_00.오수공(최종)" xfId="3084" xr:uid="{00000000-0005-0000-0000-000030030000}"/>
    <cellStyle name="_기안용지,인사기록형식_1.측구공사_00.오수공(최종)_07.부대공사" xfId="3085" xr:uid="{00000000-0005-0000-0000-000031030000}"/>
    <cellStyle name="_기안용지,인사기록형식_1.측구공사_00.오수공(최종)_07.부대공사_07.부대공사" xfId="3086" xr:uid="{00000000-0005-0000-0000-000032030000}"/>
    <cellStyle name="_기안용지,인사기록형식_1.측구공사_00.오수공(최종)_07.포장공" xfId="3087" xr:uid="{00000000-0005-0000-0000-000033030000}"/>
    <cellStyle name="_기안용지,인사기록형식_1.측구공사_00.우수공" xfId="3088" xr:uid="{00000000-0005-0000-0000-000034030000}"/>
    <cellStyle name="_기안용지,인사기록형식_1.측구공사_00.우수공_07.부대공사" xfId="3089" xr:uid="{00000000-0005-0000-0000-000035030000}"/>
    <cellStyle name="_기안용지,인사기록형식_1.측구공사_00.우수공_07.부대공사_07.부대공사" xfId="3090" xr:uid="{00000000-0005-0000-0000-000036030000}"/>
    <cellStyle name="_기안용지,인사기록형식_1.측구공사_00.우수공_07.포장공" xfId="3091" xr:uid="{00000000-0005-0000-0000-000037030000}"/>
    <cellStyle name="_기안용지,인사기록형식_1.측구공사_04.우수공(단지부)" xfId="3092" xr:uid="{00000000-0005-0000-0000-000038030000}"/>
    <cellStyle name="_기안용지,인사기록형식_1.측구공사_04.우수공(단지부)_07.부대공사" xfId="3093" xr:uid="{00000000-0005-0000-0000-000039030000}"/>
    <cellStyle name="_기안용지,인사기록형식_1.측구공사_04.우수공(단지부)_07.부대공사_07.부대공사" xfId="3094" xr:uid="{00000000-0005-0000-0000-00003A030000}"/>
    <cellStyle name="_기안용지,인사기록형식_1.측구공사_04.우수공(단지부)_07.포장공" xfId="3095" xr:uid="{00000000-0005-0000-0000-00003B030000}"/>
    <cellStyle name="_기안용지,인사기록형식_1.측구공사_05.오수공" xfId="3096" xr:uid="{00000000-0005-0000-0000-00003C030000}"/>
    <cellStyle name="_기안용지,인사기록형식_1.측구공사_05.오수공_07.부대공사" xfId="3097" xr:uid="{00000000-0005-0000-0000-00003D030000}"/>
    <cellStyle name="_기안용지,인사기록형식_1.측구공사_05.오수공_07.부대공사_07.부대공사" xfId="3098" xr:uid="{00000000-0005-0000-0000-00003E030000}"/>
    <cellStyle name="_기안용지,인사기록형식_1.측구공사_05.오수공_07.포장공" xfId="3099" xr:uid="{00000000-0005-0000-0000-00003F030000}"/>
    <cellStyle name="_기안용지,인사기록형식_1.측구공사_07.부대공사" xfId="3100" xr:uid="{00000000-0005-0000-0000-000040030000}"/>
    <cellStyle name="_기안용지,인사기록형식_1.측구공사_07.부대공사_07.부대공사" xfId="3101" xr:uid="{00000000-0005-0000-0000-000041030000}"/>
    <cellStyle name="_기안용지,인사기록형식_1.측구공사_07.포장공" xfId="3102" xr:uid="{00000000-0005-0000-0000-000042030000}"/>
    <cellStyle name="_기안용지,인사기록형식_1.측구공사-0" xfId="3103" xr:uid="{00000000-0005-0000-0000-000043030000}"/>
    <cellStyle name="_기안용지,인사기록형식_1.측구공사-0_00.오수공(최종)" xfId="3104" xr:uid="{00000000-0005-0000-0000-000044030000}"/>
    <cellStyle name="_기안용지,인사기록형식_1.측구공사-0_00.오수공(최종)_07.부대공사" xfId="3105" xr:uid="{00000000-0005-0000-0000-000045030000}"/>
    <cellStyle name="_기안용지,인사기록형식_1.측구공사-0_00.오수공(최종)_07.부대공사_07.부대공사" xfId="3106" xr:uid="{00000000-0005-0000-0000-000046030000}"/>
    <cellStyle name="_기안용지,인사기록형식_1.측구공사-0_00.오수공(최종)_07.포장공" xfId="3107" xr:uid="{00000000-0005-0000-0000-000047030000}"/>
    <cellStyle name="_기안용지,인사기록형식_1.측구공사-0_00.우수공" xfId="3108" xr:uid="{00000000-0005-0000-0000-000048030000}"/>
    <cellStyle name="_기안용지,인사기록형식_1.측구공사-0_00.우수공_07.부대공사" xfId="3109" xr:uid="{00000000-0005-0000-0000-000049030000}"/>
    <cellStyle name="_기안용지,인사기록형식_1.측구공사-0_00.우수공_07.부대공사_07.부대공사" xfId="3110" xr:uid="{00000000-0005-0000-0000-00004A030000}"/>
    <cellStyle name="_기안용지,인사기록형식_1.측구공사-0_00.우수공_07.포장공" xfId="3111" xr:uid="{00000000-0005-0000-0000-00004B030000}"/>
    <cellStyle name="_기안용지,인사기록형식_1.측구공사-0_04.우수공(단지부)" xfId="3112" xr:uid="{00000000-0005-0000-0000-00004C030000}"/>
    <cellStyle name="_기안용지,인사기록형식_1.측구공사-0_04.우수공(단지부)_07.부대공사" xfId="3113" xr:uid="{00000000-0005-0000-0000-00004D030000}"/>
    <cellStyle name="_기안용지,인사기록형식_1.측구공사-0_04.우수공(단지부)_07.부대공사_07.부대공사" xfId="3114" xr:uid="{00000000-0005-0000-0000-00004E030000}"/>
    <cellStyle name="_기안용지,인사기록형식_1.측구공사-0_04.우수공(단지부)_07.포장공" xfId="3115" xr:uid="{00000000-0005-0000-0000-00004F030000}"/>
    <cellStyle name="_기안용지,인사기록형식_1.측구공사-0_05.오수공" xfId="3116" xr:uid="{00000000-0005-0000-0000-000050030000}"/>
    <cellStyle name="_기안용지,인사기록형식_1.측구공사-0_05.오수공_07.부대공사" xfId="3117" xr:uid="{00000000-0005-0000-0000-000051030000}"/>
    <cellStyle name="_기안용지,인사기록형식_1.측구공사-0_05.오수공_07.부대공사_07.부대공사" xfId="3118" xr:uid="{00000000-0005-0000-0000-000052030000}"/>
    <cellStyle name="_기안용지,인사기록형식_1.측구공사-0_05.오수공_07.포장공" xfId="3119" xr:uid="{00000000-0005-0000-0000-000053030000}"/>
    <cellStyle name="_기안용지,인사기록형식_1.측구공사-0_07.부대공사" xfId="3120" xr:uid="{00000000-0005-0000-0000-000054030000}"/>
    <cellStyle name="_기안용지,인사기록형식_1.측구공사-0_07.부대공사_07.부대공사" xfId="3121" xr:uid="{00000000-0005-0000-0000-000055030000}"/>
    <cellStyle name="_기안용지,인사기록형식_1.측구공사-0_07.포장공" xfId="3122" xr:uid="{00000000-0005-0000-0000-000056030000}"/>
    <cellStyle name="_기안용지,인사기록형식_2.배수시설" xfId="3123" xr:uid="{00000000-0005-0000-0000-000057030000}"/>
    <cellStyle name="_기안용지,인사기록형식_2.배수시설_00.오수공(최종)" xfId="3124" xr:uid="{00000000-0005-0000-0000-000058030000}"/>
    <cellStyle name="_기안용지,인사기록형식_2.배수시설_00.오수공(최종)_07.부대공사" xfId="3125" xr:uid="{00000000-0005-0000-0000-000059030000}"/>
    <cellStyle name="_기안용지,인사기록형식_2.배수시설_00.오수공(최종)_07.부대공사_07.부대공사" xfId="3126" xr:uid="{00000000-0005-0000-0000-00005A030000}"/>
    <cellStyle name="_기안용지,인사기록형식_2.배수시설_00.오수공(최종)_07.포장공" xfId="3127" xr:uid="{00000000-0005-0000-0000-00005B030000}"/>
    <cellStyle name="_기안용지,인사기록형식_2.배수시설_00.우수공" xfId="3128" xr:uid="{00000000-0005-0000-0000-00005C030000}"/>
    <cellStyle name="_기안용지,인사기록형식_2.배수시설_00.우수공_07.부대공사" xfId="3129" xr:uid="{00000000-0005-0000-0000-00005D030000}"/>
    <cellStyle name="_기안용지,인사기록형식_2.배수시설_00.우수공_07.부대공사_07.부대공사" xfId="3130" xr:uid="{00000000-0005-0000-0000-00005E030000}"/>
    <cellStyle name="_기안용지,인사기록형식_2.배수시설_00.우수공_07.포장공" xfId="3131" xr:uid="{00000000-0005-0000-0000-00005F030000}"/>
    <cellStyle name="_기안용지,인사기록형식_2.배수시설_01.측구공사" xfId="3132" xr:uid="{00000000-0005-0000-0000-000060030000}"/>
    <cellStyle name="_기안용지,인사기록형식_2.배수시설_01.측구공사_00.오수공(최종)" xfId="3133" xr:uid="{00000000-0005-0000-0000-000061030000}"/>
    <cellStyle name="_기안용지,인사기록형식_2.배수시설_01.측구공사_00.오수공(최종)_07.부대공사" xfId="3134" xr:uid="{00000000-0005-0000-0000-000062030000}"/>
    <cellStyle name="_기안용지,인사기록형식_2.배수시설_01.측구공사_00.오수공(최종)_07.부대공사_07.부대공사" xfId="3135" xr:uid="{00000000-0005-0000-0000-000063030000}"/>
    <cellStyle name="_기안용지,인사기록형식_2.배수시설_01.측구공사_00.오수공(최종)_07.포장공" xfId="3136" xr:uid="{00000000-0005-0000-0000-000064030000}"/>
    <cellStyle name="_기안용지,인사기록형식_2.배수시설_01.측구공사_00.우수공" xfId="3137" xr:uid="{00000000-0005-0000-0000-000065030000}"/>
    <cellStyle name="_기안용지,인사기록형식_2.배수시설_01.측구공사_00.우수공_07.부대공사" xfId="3138" xr:uid="{00000000-0005-0000-0000-000066030000}"/>
    <cellStyle name="_기안용지,인사기록형식_2.배수시설_01.측구공사_00.우수공_07.부대공사_07.부대공사" xfId="3139" xr:uid="{00000000-0005-0000-0000-000067030000}"/>
    <cellStyle name="_기안용지,인사기록형식_2.배수시설_01.측구공사_00.우수공_07.포장공" xfId="3140" xr:uid="{00000000-0005-0000-0000-000068030000}"/>
    <cellStyle name="_기안용지,인사기록형식_2.배수시설_01.측구공사_04.우수공(단지부)" xfId="3141" xr:uid="{00000000-0005-0000-0000-000069030000}"/>
    <cellStyle name="_기안용지,인사기록형식_2.배수시설_01.측구공사_04.우수공(단지부)_07.부대공사" xfId="3142" xr:uid="{00000000-0005-0000-0000-00006A030000}"/>
    <cellStyle name="_기안용지,인사기록형식_2.배수시설_01.측구공사_04.우수공(단지부)_07.부대공사_07.부대공사" xfId="3143" xr:uid="{00000000-0005-0000-0000-00006B030000}"/>
    <cellStyle name="_기안용지,인사기록형식_2.배수시설_01.측구공사_04.우수공(단지부)_07.포장공" xfId="3144" xr:uid="{00000000-0005-0000-0000-00006C030000}"/>
    <cellStyle name="_기안용지,인사기록형식_2.배수시설_01.측구공사_05.오수공" xfId="3145" xr:uid="{00000000-0005-0000-0000-00006D030000}"/>
    <cellStyle name="_기안용지,인사기록형식_2.배수시설_01.측구공사_05.오수공_07.부대공사" xfId="3146" xr:uid="{00000000-0005-0000-0000-00006E030000}"/>
    <cellStyle name="_기안용지,인사기록형식_2.배수시설_01.측구공사_05.오수공_07.부대공사_07.부대공사" xfId="3147" xr:uid="{00000000-0005-0000-0000-00006F030000}"/>
    <cellStyle name="_기안용지,인사기록형식_2.배수시설_01.측구공사_05.오수공_07.포장공" xfId="3148" xr:uid="{00000000-0005-0000-0000-000070030000}"/>
    <cellStyle name="_기안용지,인사기록형식_2.배수시설_01.측구공사_07.부대공사" xfId="3149" xr:uid="{00000000-0005-0000-0000-000071030000}"/>
    <cellStyle name="_기안용지,인사기록형식_2.배수시설_01.측구공사_07.부대공사_07.부대공사" xfId="3150" xr:uid="{00000000-0005-0000-0000-000072030000}"/>
    <cellStyle name="_기안용지,인사기록형식_2.배수시설_01.측구공사_07.포장공" xfId="3151" xr:uid="{00000000-0005-0000-0000-000073030000}"/>
    <cellStyle name="_기안용지,인사기록형식_2.배수시설_04.우수공(단지부)" xfId="3152" xr:uid="{00000000-0005-0000-0000-000074030000}"/>
    <cellStyle name="_기안용지,인사기록형식_2.배수시설_04.우수공(단지부)_07.부대공사" xfId="3153" xr:uid="{00000000-0005-0000-0000-000075030000}"/>
    <cellStyle name="_기안용지,인사기록형식_2.배수시설_04.우수공(단지부)_07.부대공사_07.부대공사" xfId="3154" xr:uid="{00000000-0005-0000-0000-000076030000}"/>
    <cellStyle name="_기안용지,인사기록형식_2.배수시설_04.우수공(단지부)_07.포장공" xfId="3155" xr:uid="{00000000-0005-0000-0000-000077030000}"/>
    <cellStyle name="_기안용지,인사기록형식_2.배수시설_05.오수공" xfId="3156" xr:uid="{00000000-0005-0000-0000-000078030000}"/>
    <cellStyle name="_기안용지,인사기록형식_2.배수시설_05.오수공_07.부대공사" xfId="3157" xr:uid="{00000000-0005-0000-0000-000079030000}"/>
    <cellStyle name="_기안용지,인사기록형식_2.배수시설_05.오수공_07.부대공사_07.부대공사" xfId="3158" xr:uid="{00000000-0005-0000-0000-00007A030000}"/>
    <cellStyle name="_기안용지,인사기록형식_2.배수시설_05.오수공_07.포장공" xfId="3159" xr:uid="{00000000-0005-0000-0000-00007B030000}"/>
    <cellStyle name="_기안용지,인사기록형식_2.배수시설_07.부대공사" xfId="3160" xr:uid="{00000000-0005-0000-0000-00007C030000}"/>
    <cellStyle name="_기안용지,인사기록형식_2.배수시설_07.부대공사_07.부대공사" xfId="3161" xr:uid="{00000000-0005-0000-0000-00007D030000}"/>
    <cellStyle name="_기안용지,인사기록형식_2.배수시설_07.포장공" xfId="3162" xr:uid="{00000000-0005-0000-0000-00007E030000}"/>
    <cellStyle name="_기안용지,인사기록형식_2.배수시설_1.측구공사" xfId="3163" xr:uid="{00000000-0005-0000-0000-00007F030000}"/>
    <cellStyle name="_기안용지,인사기록형식_2.배수시설_1.측구공사_00.오수공(최종)" xfId="3164" xr:uid="{00000000-0005-0000-0000-000080030000}"/>
    <cellStyle name="_기안용지,인사기록형식_2.배수시설_1.측구공사_00.오수공(최종)_07.부대공사" xfId="3165" xr:uid="{00000000-0005-0000-0000-000081030000}"/>
    <cellStyle name="_기안용지,인사기록형식_2.배수시설_1.측구공사_00.오수공(최종)_07.부대공사_07.부대공사" xfId="3166" xr:uid="{00000000-0005-0000-0000-000082030000}"/>
    <cellStyle name="_기안용지,인사기록형식_2.배수시설_1.측구공사_00.오수공(최종)_07.포장공" xfId="3167" xr:uid="{00000000-0005-0000-0000-000083030000}"/>
    <cellStyle name="_기안용지,인사기록형식_2.배수시설_1.측구공사_00.우수공" xfId="3168" xr:uid="{00000000-0005-0000-0000-000084030000}"/>
    <cellStyle name="_기안용지,인사기록형식_2.배수시설_1.측구공사_00.우수공_07.부대공사" xfId="3169" xr:uid="{00000000-0005-0000-0000-000085030000}"/>
    <cellStyle name="_기안용지,인사기록형식_2.배수시설_1.측구공사_00.우수공_07.부대공사_07.부대공사" xfId="3170" xr:uid="{00000000-0005-0000-0000-000086030000}"/>
    <cellStyle name="_기안용지,인사기록형식_2.배수시설_1.측구공사_00.우수공_07.포장공" xfId="3171" xr:uid="{00000000-0005-0000-0000-000087030000}"/>
    <cellStyle name="_기안용지,인사기록형식_2.배수시설_1.측구공사_04.우수공(단지부)" xfId="3172" xr:uid="{00000000-0005-0000-0000-000088030000}"/>
    <cellStyle name="_기안용지,인사기록형식_2.배수시설_1.측구공사_04.우수공(단지부)_07.부대공사" xfId="3173" xr:uid="{00000000-0005-0000-0000-000089030000}"/>
    <cellStyle name="_기안용지,인사기록형식_2.배수시설_1.측구공사_04.우수공(단지부)_07.부대공사_07.부대공사" xfId="3174" xr:uid="{00000000-0005-0000-0000-00008A030000}"/>
    <cellStyle name="_기안용지,인사기록형식_2.배수시설_1.측구공사_04.우수공(단지부)_07.포장공" xfId="3175" xr:uid="{00000000-0005-0000-0000-00008B030000}"/>
    <cellStyle name="_기안용지,인사기록형식_2.배수시설_1.측구공사_05.오수공" xfId="3176" xr:uid="{00000000-0005-0000-0000-00008C030000}"/>
    <cellStyle name="_기안용지,인사기록형식_2.배수시설_1.측구공사_05.오수공_07.부대공사" xfId="3177" xr:uid="{00000000-0005-0000-0000-00008D030000}"/>
    <cellStyle name="_기안용지,인사기록형식_2.배수시설_1.측구공사_05.오수공_07.부대공사_07.부대공사" xfId="3178" xr:uid="{00000000-0005-0000-0000-00008E030000}"/>
    <cellStyle name="_기안용지,인사기록형식_2.배수시설_1.측구공사_05.오수공_07.포장공" xfId="3179" xr:uid="{00000000-0005-0000-0000-00008F030000}"/>
    <cellStyle name="_기안용지,인사기록형식_2.배수시설_1.측구공사_07.부대공사" xfId="3180" xr:uid="{00000000-0005-0000-0000-000090030000}"/>
    <cellStyle name="_기안용지,인사기록형식_2.배수시설_1.측구공사_07.부대공사_07.부대공사" xfId="3181" xr:uid="{00000000-0005-0000-0000-000091030000}"/>
    <cellStyle name="_기안용지,인사기록형식_2.배수시설_1.측구공사_07.포장공" xfId="3182" xr:uid="{00000000-0005-0000-0000-000092030000}"/>
    <cellStyle name="_기안용지,인사기록형식_2.배수시설_1.측구공사-0" xfId="3183" xr:uid="{00000000-0005-0000-0000-000093030000}"/>
    <cellStyle name="_기안용지,인사기록형식_2.배수시설_1.측구공사-0_00.오수공(최종)" xfId="3184" xr:uid="{00000000-0005-0000-0000-000094030000}"/>
    <cellStyle name="_기안용지,인사기록형식_2.배수시설_1.측구공사-0_00.오수공(최종)_07.부대공사" xfId="3185" xr:uid="{00000000-0005-0000-0000-000095030000}"/>
    <cellStyle name="_기안용지,인사기록형식_2.배수시설_1.측구공사-0_00.오수공(최종)_07.부대공사_07.부대공사" xfId="3186" xr:uid="{00000000-0005-0000-0000-000096030000}"/>
    <cellStyle name="_기안용지,인사기록형식_2.배수시설_1.측구공사-0_00.오수공(최종)_07.포장공" xfId="3187" xr:uid="{00000000-0005-0000-0000-000097030000}"/>
    <cellStyle name="_기안용지,인사기록형식_2.배수시설_1.측구공사-0_00.우수공" xfId="3188" xr:uid="{00000000-0005-0000-0000-000098030000}"/>
    <cellStyle name="_기안용지,인사기록형식_2.배수시설_1.측구공사-0_00.우수공_07.부대공사" xfId="3189" xr:uid="{00000000-0005-0000-0000-000099030000}"/>
    <cellStyle name="_기안용지,인사기록형식_2.배수시설_1.측구공사-0_00.우수공_07.부대공사_07.부대공사" xfId="3190" xr:uid="{00000000-0005-0000-0000-00009A030000}"/>
    <cellStyle name="_기안용지,인사기록형식_2.배수시설_1.측구공사-0_00.우수공_07.포장공" xfId="3191" xr:uid="{00000000-0005-0000-0000-00009B030000}"/>
    <cellStyle name="_기안용지,인사기록형식_2.배수시설_1.측구공사-0_04.우수공(단지부)" xfId="3192" xr:uid="{00000000-0005-0000-0000-00009C030000}"/>
    <cellStyle name="_기안용지,인사기록형식_2.배수시설_1.측구공사-0_04.우수공(단지부)_07.부대공사" xfId="3193" xr:uid="{00000000-0005-0000-0000-00009D030000}"/>
    <cellStyle name="_기안용지,인사기록형식_2.배수시설_1.측구공사-0_04.우수공(단지부)_07.부대공사_07.부대공사" xfId="3194" xr:uid="{00000000-0005-0000-0000-00009E030000}"/>
    <cellStyle name="_기안용지,인사기록형식_2.배수시설_1.측구공사-0_04.우수공(단지부)_07.포장공" xfId="3195" xr:uid="{00000000-0005-0000-0000-00009F030000}"/>
    <cellStyle name="_기안용지,인사기록형식_2.배수시설_1.측구공사-0_05.오수공" xfId="3196" xr:uid="{00000000-0005-0000-0000-0000A0030000}"/>
    <cellStyle name="_기안용지,인사기록형식_2.배수시설_1.측구공사-0_05.오수공_07.부대공사" xfId="3197" xr:uid="{00000000-0005-0000-0000-0000A1030000}"/>
    <cellStyle name="_기안용지,인사기록형식_2.배수시설_1.측구공사-0_05.오수공_07.부대공사_07.부대공사" xfId="3198" xr:uid="{00000000-0005-0000-0000-0000A2030000}"/>
    <cellStyle name="_기안용지,인사기록형식_2.배수시설_1.측구공사-0_05.오수공_07.포장공" xfId="3199" xr:uid="{00000000-0005-0000-0000-0000A3030000}"/>
    <cellStyle name="_기안용지,인사기록형식_2.배수시설_1.측구공사-0_07.부대공사" xfId="3200" xr:uid="{00000000-0005-0000-0000-0000A4030000}"/>
    <cellStyle name="_기안용지,인사기록형식_2.배수시설_1.측구공사-0_07.부대공사_07.부대공사" xfId="3201" xr:uid="{00000000-0005-0000-0000-0000A5030000}"/>
    <cellStyle name="_기안용지,인사기록형식_2.배수시설_1.측구공사-0_07.포장공" xfId="3202" xr:uid="{00000000-0005-0000-0000-0000A6030000}"/>
    <cellStyle name="_기안용지,인사기록형식_3.그린 조성공사" xfId="3203" xr:uid="{00000000-0005-0000-0000-0000A7030000}"/>
    <cellStyle name="_기안용지,인사기록형식_3.그린 조성공사_00.오수공(최종)" xfId="3204" xr:uid="{00000000-0005-0000-0000-0000A8030000}"/>
    <cellStyle name="_기안용지,인사기록형식_3.그린 조성공사_00.오수공(최종)_07.부대공사" xfId="3205" xr:uid="{00000000-0005-0000-0000-0000A9030000}"/>
    <cellStyle name="_기안용지,인사기록형식_3.그린 조성공사_00.오수공(최종)_07.부대공사_07.부대공사" xfId="3206" xr:uid="{00000000-0005-0000-0000-0000AA030000}"/>
    <cellStyle name="_기안용지,인사기록형식_3.그린 조성공사_00.오수공(최종)_07.포장공" xfId="3207" xr:uid="{00000000-0005-0000-0000-0000AB030000}"/>
    <cellStyle name="_기안용지,인사기록형식_3.그린 조성공사_00.우수공" xfId="3208" xr:uid="{00000000-0005-0000-0000-0000AC030000}"/>
    <cellStyle name="_기안용지,인사기록형식_3.그린 조성공사_00.우수공_07.부대공사" xfId="3209" xr:uid="{00000000-0005-0000-0000-0000AD030000}"/>
    <cellStyle name="_기안용지,인사기록형식_3.그린 조성공사_00.우수공_07.부대공사_07.부대공사" xfId="3210" xr:uid="{00000000-0005-0000-0000-0000AE030000}"/>
    <cellStyle name="_기안용지,인사기록형식_3.그린 조성공사_00.우수공_07.포장공" xfId="3211" xr:uid="{00000000-0005-0000-0000-0000AF030000}"/>
    <cellStyle name="_기안용지,인사기록형식_3.그린 조성공사_04.우수공(단지부)" xfId="3212" xr:uid="{00000000-0005-0000-0000-0000B0030000}"/>
    <cellStyle name="_기안용지,인사기록형식_3.그린 조성공사_04.우수공(단지부)_07.부대공사" xfId="3213" xr:uid="{00000000-0005-0000-0000-0000B1030000}"/>
    <cellStyle name="_기안용지,인사기록형식_3.그린 조성공사_04.우수공(단지부)_07.부대공사_07.부대공사" xfId="3214" xr:uid="{00000000-0005-0000-0000-0000B2030000}"/>
    <cellStyle name="_기안용지,인사기록형식_3.그린 조성공사_04.우수공(단지부)_07.포장공" xfId="3215" xr:uid="{00000000-0005-0000-0000-0000B3030000}"/>
    <cellStyle name="_기안용지,인사기록형식_3.그린 조성공사_05.오수공" xfId="3216" xr:uid="{00000000-0005-0000-0000-0000B4030000}"/>
    <cellStyle name="_기안용지,인사기록형식_3.그린 조성공사_05.오수공_07.부대공사" xfId="3217" xr:uid="{00000000-0005-0000-0000-0000B5030000}"/>
    <cellStyle name="_기안용지,인사기록형식_3.그린 조성공사_05.오수공_07.부대공사_07.부대공사" xfId="3218" xr:uid="{00000000-0005-0000-0000-0000B6030000}"/>
    <cellStyle name="_기안용지,인사기록형식_3.그린 조성공사_05.오수공_07.포장공" xfId="3219" xr:uid="{00000000-0005-0000-0000-0000B7030000}"/>
    <cellStyle name="_기안용지,인사기록형식_3.그린 조성공사_07.부대공사" xfId="3220" xr:uid="{00000000-0005-0000-0000-0000B8030000}"/>
    <cellStyle name="_기안용지,인사기록형식_3.그린 조성공사_07.부대공사_07.부대공사" xfId="3221" xr:uid="{00000000-0005-0000-0000-0000B9030000}"/>
    <cellStyle name="_기안용지,인사기록형식_3.그린 조성공사_07.포장공" xfId="3222" xr:uid="{00000000-0005-0000-0000-0000BA030000}"/>
    <cellStyle name="_기안용지,인사기록형식_3.그린 조성공사-0" xfId="3223" xr:uid="{00000000-0005-0000-0000-0000BB030000}"/>
    <cellStyle name="_기안용지,인사기록형식_3.그린 조성공사-0_00.오수공(최종)" xfId="3224" xr:uid="{00000000-0005-0000-0000-0000BC030000}"/>
    <cellStyle name="_기안용지,인사기록형식_3.그린 조성공사-0_00.오수공(최종)_07.부대공사" xfId="3225" xr:uid="{00000000-0005-0000-0000-0000BD030000}"/>
    <cellStyle name="_기안용지,인사기록형식_3.그린 조성공사-0_00.오수공(최종)_07.부대공사_07.부대공사" xfId="3226" xr:uid="{00000000-0005-0000-0000-0000BE030000}"/>
    <cellStyle name="_기안용지,인사기록형식_3.그린 조성공사-0_00.오수공(최종)_07.포장공" xfId="3227" xr:uid="{00000000-0005-0000-0000-0000BF030000}"/>
    <cellStyle name="_기안용지,인사기록형식_3.그린 조성공사-0_00.우수공" xfId="3228" xr:uid="{00000000-0005-0000-0000-0000C0030000}"/>
    <cellStyle name="_기안용지,인사기록형식_3.그린 조성공사-0_00.우수공_07.부대공사" xfId="3229" xr:uid="{00000000-0005-0000-0000-0000C1030000}"/>
    <cellStyle name="_기안용지,인사기록형식_3.그린 조성공사-0_00.우수공_07.부대공사_07.부대공사" xfId="3230" xr:uid="{00000000-0005-0000-0000-0000C2030000}"/>
    <cellStyle name="_기안용지,인사기록형식_3.그린 조성공사-0_00.우수공_07.포장공" xfId="3231" xr:uid="{00000000-0005-0000-0000-0000C3030000}"/>
    <cellStyle name="_기안용지,인사기록형식_3.그린 조성공사-0_04.우수공(단지부)" xfId="3232" xr:uid="{00000000-0005-0000-0000-0000C4030000}"/>
    <cellStyle name="_기안용지,인사기록형식_3.그린 조성공사-0_04.우수공(단지부)_07.부대공사" xfId="3233" xr:uid="{00000000-0005-0000-0000-0000C5030000}"/>
    <cellStyle name="_기안용지,인사기록형식_3.그린 조성공사-0_04.우수공(단지부)_07.부대공사_07.부대공사" xfId="3234" xr:uid="{00000000-0005-0000-0000-0000C6030000}"/>
    <cellStyle name="_기안용지,인사기록형식_3.그린 조성공사-0_04.우수공(단지부)_07.포장공" xfId="3235" xr:uid="{00000000-0005-0000-0000-0000C7030000}"/>
    <cellStyle name="_기안용지,인사기록형식_3.그린 조성공사-0_05.오수공" xfId="3236" xr:uid="{00000000-0005-0000-0000-0000C8030000}"/>
    <cellStyle name="_기안용지,인사기록형식_3.그린 조성공사-0_05.오수공_07.부대공사" xfId="3237" xr:uid="{00000000-0005-0000-0000-0000C9030000}"/>
    <cellStyle name="_기안용지,인사기록형식_3.그린 조성공사-0_05.오수공_07.부대공사_07.부대공사" xfId="3238" xr:uid="{00000000-0005-0000-0000-0000CA030000}"/>
    <cellStyle name="_기안용지,인사기록형식_3.그린 조성공사-0_05.오수공_07.포장공" xfId="3239" xr:uid="{00000000-0005-0000-0000-0000CB030000}"/>
    <cellStyle name="_기안용지,인사기록형식_3.그린 조성공사-0_07.부대공사" xfId="3240" xr:uid="{00000000-0005-0000-0000-0000CC030000}"/>
    <cellStyle name="_기안용지,인사기록형식_3.그린 조성공사-0_07.부대공사_07.부대공사" xfId="3241" xr:uid="{00000000-0005-0000-0000-0000CD030000}"/>
    <cellStyle name="_기안용지,인사기록형식_3.그린 조성공사-0_07.포장공" xfId="3242" xr:uid="{00000000-0005-0000-0000-0000CE030000}"/>
    <cellStyle name="_기안용지,인사기록형식_3.그린조성공사" xfId="3243" xr:uid="{00000000-0005-0000-0000-0000CF030000}"/>
    <cellStyle name="_기안용지,인사기록형식_3.그린조성공사_00.오수공(최종)" xfId="3244" xr:uid="{00000000-0005-0000-0000-0000D0030000}"/>
    <cellStyle name="_기안용지,인사기록형식_3.그린조성공사_00.오수공(최종)_07.부대공사" xfId="3245" xr:uid="{00000000-0005-0000-0000-0000D1030000}"/>
    <cellStyle name="_기안용지,인사기록형식_3.그린조성공사_00.오수공(최종)_07.부대공사_07.부대공사" xfId="3246" xr:uid="{00000000-0005-0000-0000-0000D2030000}"/>
    <cellStyle name="_기안용지,인사기록형식_3.그린조성공사_00.오수공(최종)_07.포장공" xfId="3247" xr:uid="{00000000-0005-0000-0000-0000D3030000}"/>
    <cellStyle name="_기안용지,인사기록형식_3.그린조성공사_00.우수공" xfId="3248" xr:uid="{00000000-0005-0000-0000-0000D4030000}"/>
    <cellStyle name="_기안용지,인사기록형식_3.그린조성공사_00.우수공_07.부대공사" xfId="3249" xr:uid="{00000000-0005-0000-0000-0000D5030000}"/>
    <cellStyle name="_기안용지,인사기록형식_3.그린조성공사_00.우수공_07.부대공사_07.부대공사" xfId="3250" xr:uid="{00000000-0005-0000-0000-0000D6030000}"/>
    <cellStyle name="_기안용지,인사기록형식_3.그린조성공사_00.우수공_07.포장공" xfId="3251" xr:uid="{00000000-0005-0000-0000-0000D7030000}"/>
    <cellStyle name="_기안용지,인사기록형식_3.그린조성공사_04.우수공(단지부)" xfId="3252" xr:uid="{00000000-0005-0000-0000-0000D8030000}"/>
    <cellStyle name="_기안용지,인사기록형식_3.그린조성공사_04.우수공(단지부)_07.부대공사" xfId="3253" xr:uid="{00000000-0005-0000-0000-0000D9030000}"/>
    <cellStyle name="_기안용지,인사기록형식_3.그린조성공사_04.우수공(단지부)_07.부대공사_07.부대공사" xfId="3254" xr:uid="{00000000-0005-0000-0000-0000DA030000}"/>
    <cellStyle name="_기안용지,인사기록형식_3.그린조성공사_04.우수공(단지부)_07.포장공" xfId="3255" xr:uid="{00000000-0005-0000-0000-0000DB030000}"/>
    <cellStyle name="_기안용지,인사기록형식_3.그린조성공사_05.오수공" xfId="3256" xr:uid="{00000000-0005-0000-0000-0000DC030000}"/>
    <cellStyle name="_기안용지,인사기록형식_3.그린조성공사_05.오수공_07.부대공사" xfId="3257" xr:uid="{00000000-0005-0000-0000-0000DD030000}"/>
    <cellStyle name="_기안용지,인사기록형식_3.그린조성공사_05.오수공_07.부대공사_07.부대공사" xfId="3258" xr:uid="{00000000-0005-0000-0000-0000DE030000}"/>
    <cellStyle name="_기안용지,인사기록형식_3.그린조성공사_05.오수공_07.포장공" xfId="3259" xr:uid="{00000000-0005-0000-0000-0000DF030000}"/>
    <cellStyle name="_기안용지,인사기록형식_3.그린조성공사_07.부대공사" xfId="3260" xr:uid="{00000000-0005-0000-0000-0000E0030000}"/>
    <cellStyle name="_기안용지,인사기록형식_3.그린조성공사_07.부대공사_07.부대공사" xfId="3261" xr:uid="{00000000-0005-0000-0000-0000E1030000}"/>
    <cellStyle name="_기안용지,인사기록형식_3.그린조성공사_07.포장공" xfId="3262" xr:uid="{00000000-0005-0000-0000-0000E2030000}"/>
    <cellStyle name="_기안용지,인사기록형식_4.TEE조성" xfId="3263" xr:uid="{00000000-0005-0000-0000-0000E3030000}"/>
    <cellStyle name="_기안용지,인사기록형식_4.TEE조성_00.오수공(최종)" xfId="3264" xr:uid="{00000000-0005-0000-0000-0000E4030000}"/>
    <cellStyle name="_기안용지,인사기록형식_4.TEE조성_00.오수공(최종)_07.부대공사" xfId="3265" xr:uid="{00000000-0005-0000-0000-0000E5030000}"/>
    <cellStyle name="_기안용지,인사기록형식_4.TEE조성_00.오수공(최종)_07.부대공사_07.부대공사" xfId="3266" xr:uid="{00000000-0005-0000-0000-0000E6030000}"/>
    <cellStyle name="_기안용지,인사기록형식_4.TEE조성_00.오수공(최종)_07.포장공" xfId="3267" xr:uid="{00000000-0005-0000-0000-0000E7030000}"/>
    <cellStyle name="_기안용지,인사기록형식_4.TEE조성_00.우수공" xfId="3268" xr:uid="{00000000-0005-0000-0000-0000E8030000}"/>
    <cellStyle name="_기안용지,인사기록형식_4.TEE조성_00.우수공_07.부대공사" xfId="3269" xr:uid="{00000000-0005-0000-0000-0000E9030000}"/>
    <cellStyle name="_기안용지,인사기록형식_4.TEE조성_00.우수공_07.부대공사_07.부대공사" xfId="3270" xr:uid="{00000000-0005-0000-0000-0000EA030000}"/>
    <cellStyle name="_기안용지,인사기록형식_4.TEE조성_00.우수공_07.포장공" xfId="3271" xr:uid="{00000000-0005-0000-0000-0000EB030000}"/>
    <cellStyle name="_기안용지,인사기록형식_4.TEE조성_04.우수공(단지부)" xfId="3272" xr:uid="{00000000-0005-0000-0000-0000EC030000}"/>
    <cellStyle name="_기안용지,인사기록형식_4.TEE조성_04.우수공(단지부)_07.부대공사" xfId="3273" xr:uid="{00000000-0005-0000-0000-0000ED030000}"/>
    <cellStyle name="_기안용지,인사기록형식_4.TEE조성_04.우수공(단지부)_07.부대공사_07.부대공사" xfId="3274" xr:uid="{00000000-0005-0000-0000-0000EE030000}"/>
    <cellStyle name="_기안용지,인사기록형식_4.TEE조성_04.우수공(단지부)_07.포장공" xfId="3275" xr:uid="{00000000-0005-0000-0000-0000EF030000}"/>
    <cellStyle name="_기안용지,인사기록형식_4.TEE조성_05.오수공" xfId="3276" xr:uid="{00000000-0005-0000-0000-0000F0030000}"/>
    <cellStyle name="_기안용지,인사기록형식_4.TEE조성_05.오수공_07.부대공사" xfId="3277" xr:uid="{00000000-0005-0000-0000-0000F1030000}"/>
    <cellStyle name="_기안용지,인사기록형식_4.TEE조성_05.오수공_07.부대공사_07.부대공사" xfId="3278" xr:uid="{00000000-0005-0000-0000-0000F2030000}"/>
    <cellStyle name="_기안용지,인사기록형식_4.TEE조성_05.오수공_07.포장공" xfId="3279" xr:uid="{00000000-0005-0000-0000-0000F3030000}"/>
    <cellStyle name="_기안용지,인사기록형식_4.TEE조성_07.부대공사" xfId="3280" xr:uid="{00000000-0005-0000-0000-0000F4030000}"/>
    <cellStyle name="_기안용지,인사기록형식_4.TEE조성_07.부대공사_07.부대공사" xfId="3281" xr:uid="{00000000-0005-0000-0000-0000F5030000}"/>
    <cellStyle name="_기안용지,인사기록형식_4.TEE조성_07.포장공" xfId="3282" xr:uid="{00000000-0005-0000-0000-0000F6030000}"/>
    <cellStyle name="_기안용지,인사기록형식_Book2" xfId="3283" xr:uid="{00000000-0005-0000-0000-0000F7030000}"/>
    <cellStyle name="_기안용지,인사기록형식_Book2_00.오수공(최종)" xfId="3284" xr:uid="{00000000-0005-0000-0000-0000F8030000}"/>
    <cellStyle name="_기안용지,인사기록형식_Book2_00.오수공(최종)_07.부대공사" xfId="3285" xr:uid="{00000000-0005-0000-0000-0000F9030000}"/>
    <cellStyle name="_기안용지,인사기록형식_Book2_00.오수공(최종)_07.부대공사_07.부대공사" xfId="3286" xr:uid="{00000000-0005-0000-0000-0000FA030000}"/>
    <cellStyle name="_기안용지,인사기록형식_Book2_00.오수공(최종)_07.포장공" xfId="3287" xr:uid="{00000000-0005-0000-0000-0000FB030000}"/>
    <cellStyle name="_기안용지,인사기록형식_Book2_00.우수공" xfId="3288" xr:uid="{00000000-0005-0000-0000-0000FC030000}"/>
    <cellStyle name="_기안용지,인사기록형식_Book2_00.우수공_07.부대공사" xfId="3289" xr:uid="{00000000-0005-0000-0000-0000FD030000}"/>
    <cellStyle name="_기안용지,인사기록형식_Book2_00.우수공_07.부대공사_07.부대공사" xfId="3290" xr:uid="{00000000-0005-0000-0000-0000FE030000}"/>
    <cellStyle name="_기안용지,인사기록형식_Book2_00.우수공_07.포장공" xfId="3291" xr:uid="{00000000-0005-0000-0000-0000FF030000}"/>
    <cellStyle name="_기안용지,인사기록형식_Book2_04.우수공(단지부)" xfId="3292" xr:uid="{00000000-0005-0000-0000-000000040000}"/>
    <cellStyle name="_기안용지,인사기록형식_Book2_04.우수공(단지부)_07.부대공사" xfId="3293" xr:uid="{00000000-0005-0000-0000-000001040000}"/>
    <cellStyle name="_기안용지,인사기록형식_Book2_04.우수공(단지부)_07.부대공사_07.부대공사" xfId="3294" xr:uid="{00000000-0005-0000-0000-000002040000}"/>
    <cellStyle name="_기안용지,인사기록형식_Book2_04.우수공(단지부)_07.포장공" xfId="3295" xr:uid="{00000000-0005-0000-0000-000003040000}"/>
    <cellStyle name="_기안용지,인사기록형식_Book2_05.오수공" xfId="3296" xr:uid="{00000000-0005-0000-0000-000004040000}"/>
    <cellStyle name="_기안용지,인사기록형식_Book2_05.오수공_07.부대공사" xfId="3297" xr:uid="{00000000-0005-0000-0000-000005040000}"/>
    <cellStyle name="_기안용지,인사기록형식_Book2_05.오수공_07.부대공사_07.부대공사" xfId="3298" xr:uid="{00000000-0005-0000-0000-000006040000}"/>
    <cellStyle name="_기안용지,인사기록형식_Book2_05.오수공_07.포장공" xfId="3299" xr:uid="{00000000-0005-0000-0000-000007040000}"/>
    <cellStyle name="_기안용지,인사기록형식_Book2_07.부대공사" xfId="3300" xr:uid="{00000000-0005-0000-0000-000008040000}"/>
    <cellStyle name="_기안용지,인사기록형식_Book2_07.부대공사_07.부대공사" xfId="3301" xr:uid="{00000000-0005-0000-0000-000009040000}"/>
    <cellStyle name="_기안용지,인사기록형식_Book2_07.포장공" xfId="3302" xr:uid="{00000000-0005-0000-0000-00000A040000}"/>
    <cellStyle name="_기안용지,인사기록형식_조직표" xfId="3303" xr:uid="{00000000-0005-0000-0000-00000B040000}"/>
    <cellStyle name="_기안용지,인사기록형식_조직표_00.오수공(최종)" xfId="3304" xr:uid="{00000000-0005-0000-0000-00000C040000}"/>
    <cellStyle name="_기안용지,인사기록형식_조직표_00.오수공(최종)_07.부대공사" xfId="3305" xr:uid="{00000000-0005-0000-0000-00000D040000}"/>
    <cellStyle name="_기안용지,인사기록형식_조직표_00.오수공(최종)_07.부대공사_07.부대공사" xfId="3306" xr:uid="{00000000-0005-0000-0000-00000E040000}"/>
    <cellStyle name="_기안용지,인사기록형식_조직표_00.오수공(최종)_07.포장공" xfId="3307" xr:uid="{00000000-0005-0000-0000-00000F040000}"/>
    <cellStyle name="_기안용지,인사기록형식_조직표_00.우수공" xfId="3308" xr:uid="{00000000-0005-0000-0000-000010040000}"/>
    <cellStyle name="_기안용지,인사기록형식_조직표_00.우수공_07.부대공사" xfId="3309" xr:uid="{00000000-0005-0000-0000-000011040000}"/>
    <cellStyle name="_기안용지,인사기록형식_조직표_00.우수공_07.부대공사_07.부대공사" xfId="3310" xr:uid="{00000000-0005-0000-0000-000012040000}"/>
    <cellStyle name="_기안용지,인사기록형식_조직표_00.우수공_07.포장공" xfId="3311" xr:uid="{00000000-0005-0000-0000-000013040000}"/>
    <cellStyle name="_기안용지,인사기록형식_조직표_01.측구공사" xfId="3312" xr:uid="{00000000-0005-0000-0000-000014040000}"/>
    <cellStyle name="_기안용지,인사기록형식_조직표_01.측구공사_00.오수공(최종)" xfId="3313" xr:uid="{00000000-0005-0000-0000-000015040000}"/>
    <cellStyle name="_기안용지,인사기록형식_조직표_01.측구공사_00.오수공(최종)_07.부대공사" xfId="3314" xr:uid="{00000000-0005-0000-0000-000016040000}"/>
    <cellStyle name="_기안용지,인사기록형식_조직표_01.측구공사_00.오수공(최종)_07.부대공사_07.부대공사" xfId="3315" xr:uid="{00000000-0005-0000-0000-000017040000}"/>
    <cellStyle name="_기안용지,인사기록형식_조직표_01.측구공사_00.오수공(최종)_07.포장공" xfId="3316" xr:uid="{00000000-0005-0000-0000-000018040000}"/>
    <cellStyle name="_기안용지,인사기록형식_조직표_01.측구공사_00.우수공" xfId="3317" xr:uid="{00000000-0005-0000-0000-000019040000}"/>
    <cellStyle name="_기안용지,인사기록형식_조직표_01.측구공사_00.우수공_07.부대공사" xfId="3318" xr:uid="{00000000-0005-0000-0000-00001A040000}"/>
    <cellStyle name="_기안용지,인사기록형식_조직표_01.측구공사_00.우수공_07.부대공사_07.부대공사" xfId="3319" xr:uid="{00000000-0005-0000-0000-00001B040000}"/>
    <cellStyle name="_기안용지,인사기록형식_조직표_01.측구공사_00.우수공_07.포장공" xfId="3320" xr:uid="{00000000-0005-0000-0000-00001C040000}"/>
    <cellStyle name="_기안용지,인사기록형식_조직표_01.측구공사_04.우수공(단지부)" xfId="3321" xr:uid="{00000000-0005-0000-0000-00001D040000}"/>
    <cellStyle name="_기안용지,인사기록형식_조직표_01.측구공사_04.우수공(단지부)_07.부대공사" xfId="3322" xr:uid="{00000000-0005-0000-0000-00001E040000}"/>
    <cellStyle name="_기안용지,인사기록형식_조직표_01.측구공사_04.우수공(단지부)_07.부대공사_07.부대공사" xfId="3323" xr:uid="{00000000-0005-0000-0000-00001F040000}"/>
    <cellStyle name="_기안용지,인사기록형식_조직표_01.측구공사_04.우수공(단지부)_07.포장공" xfId="3324" xr:uid="{00000000-0005-0000-0000-000020040000}"/>
    <cellStyle name="_기안용지,인사기록형식_조직표_01.측구공사_05.오수공" xfId="3325" xr:uid="{00000000-0005-0000-0000-000021040000}"/>
    <cellStyle name="_기안용지,인사기록형식_조직표_01.측구공사_05.오수공_07.부대공사" xfId="3326" xr:uid="{00000000-0005-0000-0000-000022040000}"/>
    <cellStyle name="_기안용지,인사기록형식_조직표_01.측구공사_05.오수공_07.부대공사_07.부대공사" xfId="3327" xr:uid="{00000000-0005-0000-0000-000023040000}"/>
    <cellStyle name="_기안용지,인사기록형식_조직표_01.측구공사_05.오수공_07.포장공" xfId="3328" xr:uid="{00000000-0005-0000-0000-000024040000}"/>
    <cellStyle name="_기안용지,인사기록형식_조직표_01.측구공사_07.부대공사" xfId="3329" xr:uid="{00000000-0005-0000-0000-000025040000}"/>
    <cellStyle name="_기안용지,인사기록형식_조직표_01.측구공사_07.부대공사_07.부대공사" xfId="3330" xr:uid="{00000000-0005-0000-0000-000026040000}"/>
    <cellStyle name="_기안용지,인사기록형식_조직표_01.측구공사_07.포장공" xfId="3331" xr:uid="{00000000-0005-0000-0000-000027040000}"/>
    <cellStyle name="_기안용지,인사기록형식_조직표_03.그린 조성공사" xfId="3332" xr:uid="{00000000-0005-0000-0000-000028040000}"/>
    <cellStyle name="_기안용지,인사기록형식_조직표_03.그린 조성공사_00.오수공(최종)" xfId="3333" xr:uid="{00000000-0005-0000-0000-000029040000}"/>
    <cellStyle name="_기안용지,인사기록형식_조직표_03.그린 조성공사_00.오수공(최종)_07.부대공사" xfId="3334" xr:uid="{00000000-0005-0000-0000-00002A040000}"/>
    <cellStyle name="_기안용지,인사기록형식_조직표_03.그린 조성공사_00.오수공(최종)_07.부대공사_07.부대공사" xfId="3335" xr:uid="{00000000-0005-0000-0000-00002B040000}"/>
    <cellStyle name="_기안용지,인사기록형식_조직표_03.그린 조성공사_00.오수공(최종)_07.포장공" xfId="3336" xr:uid="{00000000-0005-0000-0000-00002C040000}"/>
    <cellStyle name="_기안용지,인사기록형식_조직표_03.그린 조성공사_00.우수공" xfId="3337" xr:uid="{00000000-0005-0000-0000-00002D040000}"/>
    <cellStyle name="_기안용지,인사기록형식_조직표_03.그린 조성공사_00.우수공_07.부대공사" xfId="3338" xr:uid="{00000000-0005-0000-0000-00002E040000}"/>
    <cellStyle name="_기안용지,인사기록형식_조직표_03.그린 조성공사_00.우수공_07.부대공사_07.부대공사" xfId="3339" xr:uid="{00000000-0005-0000-0000-00002F040000}"/>
    <cellStyle name="_기안용지,인사기록형식_조직표_03.그린 조성공사_00.우수공_07.포장공" xfId="3340" xr:uid="{00000000-0005-0000-0000-000030040000}"/>
    <cellStyle name="_기안용지,인사기록형식_조직표_03.그린 조성공사_04.우수공(단지부)" xfId="3341" xr:uid="{00000000-0005-0000-0000-000031040000}"/>
    <cellStyle name="_기안용지,인사기록형식_조직표_03.그린 조성공사_04.우수공(단지부)_07.부대공사" xfId="3342" xr:uid="{00000000-0005-0000-0000-000032040000}"/>
    <cellStyle name="_기안용지,인사기록형식_조직표_03.그린 조성공사_04.우수공(단지부)_07.부대공사_07.부대공사" xfId="3343" xr:uid="{00000000-0005-0000-0000-000033040000}"/>
    <cellStyle name="_기안용지,인사기록형식_조직표_03.그린 조성공사_04.우수공(단지부)_07.포장공" xfId="3344" xr:uid="{00000000-0005-0000-0000-000034040000}"/>
    <cellStyle name="_기안용지,인사기록형식_조직표_03.그린 조성공사_05.오수공" xfId="3345" xr:uid="{00000000-0005-0000-0000-000035040000}"/>
    <cellStyle name="_기안용지,인사기록형식_조직표_03.그린 조성공사_05.오수공_07.부대공사" xfId="3346" xr:uid="{00000000-0005-0000-0000-000036040000}"/>
    <cellStyle name="_기안용지,인사기록형식_조직표_03.그린 조성공사_05.오수공_07.부대공사_07.부대공사" xfId="3347" xr:uid="{00000000-0005-0000-0000-000037040000}"/>
    <cellStyle name="_기안용지,인사기록형식_조직표_03.그린 조성공사_05.오수공_07.포장공" xfId="3348" xr:uid="{00000000-0005-0000-0000-000038040000}"/>
    <cellStyle name="_기안용지,인사기록형식_조직표_03.그린 조성공사_07.부대공사" xfId="3349" xr:uid="{00000000-0005-0000-0000-000039040000}"/>
    <cellStyle name="_기안용지,인사기록형식_조직표_03.그린 조성공사_07.부대공사_07.부대공사" xfId="3350" xr:uid="{00000000-0005-0000-0000-00003A040000}"/>
    <cellStyle name="_기안용지,인사기록형식_조직표_03.그린 조성공사_07.포장공" xfId="3351" xr:uid="{00000000-0005-0000-0000-00003B040000}"/>
    <cellStyle name="_기안용지,인사기록형식_조직표_04.우수공(단지부)" xfId="3352" xr:uid="{00000000-0005-0000-0000-00003C040000}"/>
    <cellStyle name="_기안용지,인사기록형식_조직표_04.우수공(단지부)_07.부대공사" xfId="3353" xr:uid="{00000000-0005-0000-0000-00003D040000}"/>
    <cellStyle name="_기안용지,인사기록형식_조직표_04.우수공(단지부)_07.부대공사_07.부대공사" xfId="3354" xr:uid="{00000000-0005-0000-0000-00003E040000}"/>
    <cellStyle name="_기안용지,인사기록형식_조직표_04.우수공(단지부)_07.포장공" xfId="3355" xr:uid="{00000000-0005-0000-0000-00003F040000}"/>
    <cellStyle name="_기안용지,인사기록형식_조직표_04.표면 배수공사" xfId="3356" xr:uid="{00000000-0005-0000-0000-000040040000}"/>
    <cellStyle name="_기안용지,인사기록형식_조직표_04.표면 배수공사_00.오수공(최종)" xfId="3357" xr:uid="{00000000-0005-0000-0000-000041040000}"/>
    <cellStyle name="_기안용지,인사기록형식_조직표_04.표면 배수공사_00.오수공(최종)_07.부대공사" xfId="3358" xr:uid="{00000000-0005-0000-0000-000042040000}"/>
    <cellStyle name="_기안용지,인사기록형식_조직표_04.표면 배수공사_00.오수공(최종)_07.부대공사_07.부대공사" xfId="3359" xr:uid="{00000000-0005-0000-0000-000043040000}"/>
    <cellStyle name="_기안용지,인사기록형식_조직표_04.표면 배수공사_00.오수공(최종)_07.포장공" xfId="3360" xr:uid="{00000000-0005-0000-0000-000044040000}"/>
    <cellStyle name="_기안용지,인사기록형식_조직표_04.표면 배수공사_00.우수공" xfId="3361" xr:uid="{00000000-0005-0000-0000-000045040000}"/>
    <cellStyle name="_기안용지,인사기록형식_조직표_04.표면 배수공사_00.우수공_07.부대공사" xfId="3362" xr:uid="{00000000-0005-0000-0000-000046040000}"/>
    <cellStyle name="_기안용지,인사기록형식_조직표_04.표면 배수공사_00.우수공_07.부대공사_07.부대공사" xfId="3363" xr:uid="{00000000-0005-0000-0000-000047040000}"/>
    <cellStyle name="_기안용지,인사기록형식_조직표_04.표면 배수공사_00.우수공_07.포장공" xfId="3364" xr:uid="{00000000-0005-0000-0000-000048040000}"/>
    <cellStyle name="_기안용지,인사기록형식_조직표_04.표면 배수공사_04.우수공(단지부)" xfId="3365" xr:uid="{00000000-0005-0000-0000-000049040000}"/>
    <cellStyle name="_기안용지,인사기록형식_조직표_04.표면 배수공사_04.우수공(단지부)_07.부대공사" xfId="3366" xr:uid="{00000000-0005-0000-0000-00004A040000}"/>
    <cellStyle name="_기안용지,인사기록형식_조직표_04.표면 배수공사_04.우수공(단지부)_07.부대공사_07.부대공사" xfId="3367" xr:uid="{00000000-0005-0000-0000-00004B040000}"/>
    <cellStyle name="_기안용지,인사기록형식_조직표_04.표면 배수공사_04.우수공(단지부)_07.포장공" xfId="3368" xr:uid="{00000000-0005-0000-0000-00004C040000}"/>
    <cellStyle name="_기안용지,인사기록형식_조직표_04.표면 배수공사_05.오수공" xfId="3369" xr:uid="{00000000-0005-0000-0000-00004D040000}"/>
    <cellStyle name="_기안용지,인사기록형식_조직표_04.표면 배수공사_05.오수공_07.부대공사" xfId="3370" xr:uid="{00000000-0005-0000-0000-00004E040000}"/>
    <cellStyle name="_기안용지,인사기록형식_조직표_04.표면 배수공사_05.오수공_07.부대공사_07.부대공사" xfId="3371" xr:uid="{00000000-0005-0000-0000-00004F040000}"/>
    <cellStyle name="_기안용지,인사기록형식_조직표_04.표면 배수공사_05.오수공_07.포장공" xfId="3372" xr:uid="{00000000-0005-0000-0000-000050040000}"/>
    <cellStyle name="_기안용지,인사기록형식_조직표_04.표면 배수공사_07.부대공사" xfId="3373" xr:uid="{00000000-0005-0000-0000-000051040000}"/>
    <cellStyle name="_기안용지,인사기록형식_조직표_04.표면 배수공사_07.부대공사_07.부대공사" xfId="3374" xr:uid="{00000000-0005-0000-0000-000052040000}"/>
    <cellStyle name="_기안용지,인사기록형식_조직표_04.표면 배수공사_07.포장공" xfId="3375" xr:uid="{00000000-0005-0000-0000-000053040000}"/>
    <cellStyle name="_기안용지,인사기록형식_조직표_05.그린 조성공사" xfId="3376" xr:uid="{00000000-0005-0000-0000-000054040000}"/>
    <cellStyle name="_기안용지,인사기록형식_조직표_05.그린 조성공사_00.오수공(최종)" xfId="3377" xr:uid="{00000000-0005-0000-0000-000055040000}"/>
    <cellStyle name="_기안용지,인사기록형식_조직표_05.그린 조성공사_00.오수공(최종)_07.부대공사" xfId="3378" xr:uid="{00000000-0005-0000-0000-000056040000}"/>
    <cellStyle name="_기안용지,인사기록형식_조직표_05.그린 조성공사_00.오수공(최종)_07.부대공사_07.부대공사" xfId="3379" xr:uid="{00000000-0005-0000-0000-000057040000}"/>
    <cellStyle name="_기안용지,인사기록형식_조직표_05.그린 조성공사_00.오수공(최종)_07.포장공" xfId="3380" xr:uid="{00000000-0005-0000-0000-000058040000}"/>
    <cellStyle name="_기안용지,인사기록형식_조직표_05.그린 조성공사_00.우수공" xfId="3381" xr:uid="{00000000-0005-0000-0000-000059040000}"/>
    <cellStyle name="_기안용지,인사기록형식_조직표_05.그린 조성공사_00.우수공_07.부대공사" xfId="3382" xr:uid="{00000000-0005-0000-0000-00005A040000}"/>
    <cellStyle name="_기안용지,인사기록형식_조직표_05.그린 조성공사_00.우수공_07.부대공사_07.부대공사" xfId="3383" xr:uid="{00000000-0005-0000-0000-00005B040000}"/>
    <cellStyle name="_기안용지,인사기록형식_조직표_05.그린 조성공사_00.우수공_07.포장공" xfId="3384" xr:uid="{00000000-0005-0000-0000-00005C040000}"/>
    <cellStyle name="_기안용지,인사기록형식_조직표_05.그린 조성공사_04.우수공(단지부)" xfId="3385" xr:uid="{00000000-0005-0000-0000-00005D040000}"/>
    <cellStyle name="_기안용지,인사기록형식_조직표_05.그린 조성공사_04.우수공(단지부)_07.부대공사" xfId="3386" xr:uid="{00000000-0005-0000-0000-00005E040000}"/>
    <cellStyle name="_기안용지,인사기록형식_조직표_05.그린 조성공사_04.우수공(단지부)_07.부대공사_07.부대공사" xfId="3387" xr:uid="{00000000-0005-0000-0000-00005F040000}"/>
    <cellStyle name="_기안용지,인사기록형식_조직표_05.그린 조성공사_04.우수공(단지부)_07.포장공" xfId="3388" xr:uid="{00000000-0005-0000-0000-000060040000}"/>
    <cellStyle name="_기안용지,인사기록형식_조직표_05.그린 조성공사_05.오수공" xfId="3389" xr:uid="{00000000-0005-0000-0000-000061040000}"/>
    <cellStyle name="_기안용지,인사기록형식_조직표_05.그린 조성공사_05.오수공_07.부대공사" xfId="3390" xr:uid="{00000000-0005-0000-0000-000062040000}"/>
    <cellStyle name="_기안용지,인사기록형식_조직표_05.그린 조성공사_05.오수공_07.부대공사_07.부대공사" xfId="3391" xr:uid="{00000000-0005-0000-0000-000063040000}"/>
    <cellStyle name="_기안용지,인사기록형식_조직표_05.그린 조성공사_05.오수공_07.포장공" xfId="3392" xr:uid="{00000000-0005-0000-0000-000064040000}"/>
    <cellStyle name="_기안용지,인사기록형식_조직표_05.그린 조성공사_07.부대공사" xfId="3393" xr:uid="{00000000-0005-0000-0000-000065040000}"/>
    <cellStyle name="_기안용지,인사기록형식_조직표_05.그린 조성공사_07.부대공사_07.부대공사" xfId="3394" xr:uid="{00000000-0005-0000-0000-000066040000}"/>
    <cellStyle name="_기안용지,인사기록형식_조직표_05.그린 조성공사_07.포장공" xfId="3395" xr:uid="{00000000-0005-0000-0000-000067040000}"/>
    <cellStyle name="_기안용지,인사기록형식_조직표_05.오수공" xfId="3396" xr:uid="{00000000-0005-0000-0000-000068040000}"/>
    <cellStyle name="_기안용지,인사기록형식_조직표_05.오수공_07.부대공사" xfId="3397" xr:uid="{00000000-0005-0000-0000-000069040000}"/>
    <cellStyle name="_기안용지,인사기록형식_조직표_05.오수공_07.부대공사_07.부대공사" xfId="3398" xr:uid="{00000000-0005-0000-0000-00006A040000}"/>
    <cellStyle name="_기안용지,인사기록형식_조직표_05.오수공_07.포장공" xfId="3399" xr:uid="{00000000-0005-0000-0000-00006B040000}"/>
    <cellStyle name="_기안용지,인사기록형식_조직표_07.부대공사" xfId="3400" xr:uid="{00000000-0005-0000-0000-00006C040000}"/>
    <cellStyle name="_기안용지,인사기록형식_조직표_07.부대공사_07.부대공사" xfId="3401" xr:uid="{00000000-0005-0000-0000-00006D040000}"/>
    <cellStyle name="_기안용지,인사기록형식_조직표_07.포장공" xfId="3402" xr:uid="{00000000-0005-0000-0000-00006E040000}"/>
    <cellStyle name="_기안용지,인사기록형식_조직표_07.포장공(중2-57)" xfId="3403" xr:uid="{00000000-0005-0000-0000-00006F040000}"/>
    <cellStyle name="_기안용지,인사기록형식_조직표_1.측구공사" xfId="3404" xr:uid="{00000000-0005-0000-0000-000070040000}"/>
    <cellStyle name="_기안용지,인사기록형식_조직표_1.측구공사_00.오수공(최종)" xfId="3405" xr:uid="{00000000-0005-0000-0000-000071040000}"/>
    <cellStyle name="_기안용지,인사기록형식_조직표_1.측구공사_00.오수공(최종)_07.부대공사" xfId="3406" xr:uid="{00000000-0005-0000-0000-000072040000}"/>
    <cellStyle name="_기안용지,인사기록형식_조직표_1.측구공사_00.오수공(최종)_07.부대공사_07.부대공사" xfId="3407" xr:uid="{00000000-0005-0000-0000-000073040000}"/>
    <cellStyle name="_기안용지,인사기록형식_조직표_1.측구공사_00.오수공(최종)_07.포장공" xfId="3408" xr:uid="{00000000-0005-0000-0000-000074040000}"/>
    <cellStyle name="_기안용지,인사기록형식_조직표_1.측구공사_00.우수공" xfId="3409" xr:uid="{00000000-0005-0000-0000-000075040000}"/>
    <cellStyle name="_기안용지,인사기록형식_조직표_1.측구공사_00.우수공_07.부대공사" xfId="3410" xr:uid="{00000000-0005-0000-0000-000076040000}"/>
    <cellStyle name="_기안용지,인사기록형식_조직표_1.측구공사_00.우수공_07.부대공사_07.부대공사" xfId="3411" xr:uid="{00000000-0005-0000-0000-000077040000}"/>
    <cellStyle name="_기안용지,인사기록형식_조직표_1.측구공사_00.우수공_07.포장공" xfId="3412" xr:uid="{00000000-0005-0000-0000-000078040000}"/>
    <cellStyle name="_기안용지,인사기록형식_조직표_1.측구공사_04.우수공(단지부)" xfId="3413" xr:uid="{00000000-0005-0000-0000-000079040000}"/>
    <cellStyle name="_기안용지,인사기록형식_조직표_1.측구공사_04.우수공(단지부)_07.부대공사" xfId="3414" xr:uid="{00000000-0005-0000-0000-00007A040000}"/>
    <cellStyle name="_기안용지,인사기록형식_조직표_1.측구공사_04.우수공(단지부)_07.부대공사_07.부대공사" xfId="3415" xr:uid="{00000000-0005-0000-0000-00007B040000}"/>
    <cellStyle name="_기안용지,인사기록형식_조직표_1.측구공사_04.우수공(단지부)_07.포장공" xfId="3416" xr:uid="{00000000-0005-0000-0000-00007C040000}"/>
    <cellStyle name="_기안용지,인사기록형식_조직표_1.측구공사_05.오수공" xfId="3417" xr:uid="{00000000-0005-0000-0000-00007D040000}"/>
    <cellStyle name="_기안용지,인사기록형식_조직표_1.측구공사_05.오수공_07.부대공사" xfId="3418" xr:uid="{00000000-0005-0000-0000-00007E040000}"/>
    <cellStyle name="_기안용지,인사기록형식_조직표_1.측구공사_05.오수공_07.부대공사_07.부대공사" xfId="3419" xr:uid="{00000000-0005-0000-0000-00007F040000}"/>
    <cellStyle name="_기안용지,인사기록형식_조직표_1.측구공사_05.오수공_07.포장공" xfId="3420" xr:uid="{00000000-0005-0000-0000-000080040000}"/>
    <cellStyle name="_기안용지,인사기록형식_조직표_1.측구공사_07.부대공사" xfId="3421" xr:uid="{00000000-0005-0000-0000-000081040000}"/>
    <cellStyle name="_기안용지,인사기록형식_조직표_1.측구공사_07.부대공사_07.부대공사" xfId="3422" xr:uid="{00000000-0005-0000-0000-000082040000}"/>
    <cellStyle name="_기안용지,인사기록형식_조직표_1.측구공사_07.포장공" xfId="3423" xr:uid="{00000000-0005-0000-0000-000083040000}"/>
    <cellStyle name="_기안용지,인사기록형식_조직표_1.측구공사-0" xfId="3424" xr:uid="{00000000-0005-0000-0000-000084040000}"/>
    <cellStyle name="_기안용지,인사기록형식_조직표_1.측구공사-0_00.오수공(최종)" xfId="3425" xr:uid="{00000000-0005-0000-0000-000085040000}"/>
    <cellStyle name="_기안용지,인사기록형식_조직표_1.측구공사-0_00.오수공(최종)_07.부대공사" xfId="3426" xr:uid="{00000000-0005-0000-0000-000086040000}"/>
    <cellStyle name="_기안용지,인사기록형식_조직표_1.측구공사-0_00.오수공(최종)_07.부대공사_07.부대공사" xfId="3427" xr:uid="{00000000-0005-0000-0000-000087040000}"/>
    <cellStyle name="_기안용지,인사기록형식_조직표_1.측구공사-0_00.오수공(최종)_07.포장공" xfId="3428" xr:uid="{00000000-0005-0000-0000-000088040000}"/>
    <cellStyle name="_기안용지,인사기록형식_조직표_1.측구공사-0_00.우수공" xfId="3429" xr:uid="{00000000-0005-0000-0000-000089040000}"/>
    <cellStyle name="_기안용지,인사기록형식_조직표_1.측구공사-0_00.우수공_07.부대공사" xfId="3430" xr:uid="{00000000-0005-0000-0000-00008A040000}"/>
    <cellStyle name="_기안용지,인사기록형식_조직표_1.측구공사-0_00.우수공_07.부대공사_07.부대공사" xfId="3431" xr:uid="{00000000-0005-0000-0000-00008B040000}"/>
    <cellStyle name="_기안용지,인사기록형식_조직표_1.측구공사-0_00.우수공_07.포장공" xfId="3432" xr:uid="{00000000-0005-0000-0000-00008C040000}"/>
    <cellStyle name="_기안용지,인사기록형식_조직표_1.측구공사-0_04.우수공(단지부)" xfId="3433" xr:uid="{00000000-0005-0000-0000-00008D040000}"/>
    <cellStyle name="_기안용지,인사기록형식_조직표_1.측구공사-0_04.우수공(단지부)_07.부대공사" xfId="3434" xr:uid="{00000000-0005-0000-0000-00008E040000}"/>
    <cellStyle name="_기안용지,인사기록형식_조직표_1.측구공사-0_04.우수공(단지부)_07.부대공사_07.부대공사" xfId="3435" xr:uid="{00000000-0005-0000-0000-00008F040000}"/>
    <cellStyle name="_기안용지,인사기록형식_조직표_1.측구공사-0_04.우수공(단지부)_07.포장공" xfId="3436" xr:uid="{00000000-0005-0000-0000-000090040000}"/>
    <cellStyle name="_기안용지,인사기록형식_조직표_1.측구공사-0_05.오수공" xfId="3437" xr:uid="{00000000-0005-0000-0000-000091040000}"/>
    <cellStyle name="_기안용지,인사기록형식_조직표_1.측구공사-0_05.오수공_07.부대공사" xfId="3438" xr:uid="{00000000-0005-0000-0000-000092040000}"/>
    <cellStyle name="_기안용지,인사기록형식_조직표_1.측구공사-0_05.오수공_07.부대공사_07.부대공사" xfId="3439" xr:uid="{00000000-0005-0000-0000-000093040000}"/>
    <cellStyle name="_기안용지,인사기록형식_조직표_1.측구공사-0_05.오수공_07.포장공" xfId="3440" xr:uid="{00000000-0005-0000-0000-000094040000}"/>
    <cellStyle name="_기안용지,인사기록형식_조직표_1.측구공사-0_07.부대공사" xfId="3441" xr:uid="{00000000-0005-0000-0000-000095040000}"/>
    <cellStyle name="_기안용지,인사기록형식_조직표_1.측구공사-0_07.부대공사_07.부대공사" xfId="3442" xr:uid="{00000000-0005-0000-0000-000096040000}"/>
    <cellStyle name="_기안용지,인사기록형식_조직표_1.측구공사-0_07.포장공" xfId="3443" xr:uid="{00000000-0005-0000-0000-000097040000}"/>
    <cellStyle name="_기안용지,인사기록형식_조직표_2.배수시설" xfId="3444" xr:uid="{00000000-0005-0000-0000-000098040000}"/>
    <cellStyle name="_기안용지,인사기록형식_조직표_2.배수시설_00.오수공(최종)" xfId="3445" xr:uid="{00000000-0005-0000-0000-000099040000}"/>
    <cellStyle name="_기안용지,인사기록형식_조직표_2.배수시설_00.오수공(최종)_07.부대공사" xfId="3446" xr:uid="{00000000-0005-0000-0000-00009A040000}"/>
    <cellStyle name="_기안용지,인사기록형식_조직표_2.배수시설_00.오수공(최종)_07.부대공사_07.부대공사" xfId="3447" xr:uid="{00000000-0005-0000-0000-00009B040000}"/>
    <cellStyle name="_기안용지,인사기록형식_조직표_2.배수시설_00.오수공(최종)_07.포장공" xfId="3448" xr:uid="{00000000-0005-0000-0000-00009C040000}"/>
    <cellStyle name="_기안용지,인사기록형식_조직표_2.배수시설_00.우수공" xfId="3449" xr:uid="{00000000-0005-0000-0000-00009D040000}"/>
    <cellStyle name="_기안용지,인사기록형식_조직표_2.배수시설_00.우수공_07.부대공사" xfId="3450" xr:uid="{00000000-0005-0000-0000-00009E040000}"/>
    <cellStyle name="_기안용지,인사기록형식_조직표_2.배수시설_00.우수공_07.부대공사_07.부대공사" xfId="3451" xr:uid="{00000000-0005-0000-0000-00009F040000}"/>
    <cellStyle name="_기안용지,인사기록형식_조직표_2.배수시설_00.우수공_07.포장공" xfId="3452" xr:uid="{00000000-0005-0000-0000-0000A0040000}"/>
    <cellStyle name="_기안용지,인사기록형식_조직표_2.배수시설_01.측구공사" xfId="3453" xr:uid="{00000000-0005-0000-0000-0000A1040000}"/>
    <cellStyle name="_기안용지,인사기록형식_조직표_2.배수시설_01.측구공사_00.오수공(최종)" xfId="3454" xr:uid="{00000000-0005-0000-0000-0000A2040000}"/>
    <cellStyle name="_기안용지,인사기록형식_조직표_2.배수시설_01.측구공사_00.오수공(최종)_07.부대공사" xfId="3455" xr:uid="{00000000-0005-0000-0000-0000A3040000}"/>
    <cellStyle name="_기안용지,인사기록형식_조직표_2.배수시설_01.측구공사_00.오수공(최종)_07.부대공사_07.부대공사" xfId="3456" xr:uid="{00000000-0005-0000-0000-0000A4040000}"/>
    <cellStyle name="_기안용지,인사기록형식_조직표_2.배수시설_01.측구공사_00.오수공(최종)_07.포장공" xfId="3457" xr:uid="{00000000-0005-0000-0000-0000A5040000}"/>
    <cellStyle name="_기안용지,인사기록형식_조직표_2.배수시설_01.측구공사_00.우수공" xfId="3458" xr:uid="{00000000-0005-0000-0000-0000A6040000}"/>
    <cellStyle name="_기안용지,인사기록형식_조직표_2.배수시설_01.측구공사_00.우수공_07.부대공사" xfId="3459" xr:uid="{00000000-0005-0000-0000-0000A7040000}"/>
    <cellStyle name="_기안용지,인사기록형식_조직표_2.배수시설_01.측구공사_00.우수공_07.부대공사_07.부대공사" xfId="3460" xr:uid="{00000000-0005-0000-0000-0000A8040000}"/>
    <cellStyle name="_기안용지,인사기록형식_조직표_2.배수시설_01.측구공사_00.우수공_07.포장공" xfId="3461" xr:uid="{00000000-0005-0000-0000-0000A9040000}"/>
    <cellStyle name="_기안용지,인사기록형식_조직표_2.배수시설_01.측구공사_04.우수공(단지부)" xfId="3462" xr:uid="{00000000-0005-0000-0000-0000AA040000}"/>
    <cellStyle name="_기안용지,인사기록형식_조직표_2.배수시설_01.측구공사_04.우수공(단지부)_07.부대공사" xfId="3463" xr:uid="{00000000-0005-0000-0000-0000AB040000}"/>
    <cellStyle name="_기안용지,인사기록형식_조직표_2.배수시설_01.측구공사_04.우수공(단지부)_07.부대공사_07.부대공사" xfId="3464" xr:uid="{00000000-0005-0000-0000-0000AC040000}"/>
    <cellStyle name="_기안용지,인사기록형식_조직표_2.배수시설_01.측구공사_04.우수공(단지부)_07.포장공" xfId="3465" xr:uid="{00000000-0005-0000-0000-0000AD040000}"/>
    <cellStyle name="_기안용지,인사기록형식_조직표_2.배수시설_01.측구공사_05.오수공" xfId="3466" xr:uid="{00000000-0005-0000-0000-0000AE040000}"/>
    <cellStyle name="_기안용지,인사기록형식_조직표_2.배수시설_01.측구공사_05.오수공_07.부대공사" xfId="3467" xr:uid="{00000000-0005-0000-0000-0000AF040000}"/>
    <cellStyle name="_기안용지,인사기록형식_조직표_2.배수시설_01.측구공사_05.오수공_07.부대공사_07.부대공사" xfId="3468" xr:uid="{00000000-0005-0000-0000-0000B0040000}"/>
    <cellStyle name="_기안용지,인사기록형식_조직표_2.배수시설_01.측구공사_05.오수공_07.포장공" xfId="3469" xr:uid="{00000000-0005-0000-0000-0000B1040000}"/>
    <cellStyle name="_기안용지,인사기록형식_조직표_2.배수시설_01.측구공사_07.부대공사" xfId="3470" xr:uid="{00000000-0005-0000-0000-0000B2040000}"/>
    <cellStyle name="_기안용지,인사기록형식_조직표_2.배수시설_01.측구공사_07.부대공사_07.부대공사" xfId="3471" xr:uid="{00000000-0005-0000-0000-0000B3040000}"/>
    <cellStyle name="_기안용지,인사기록형식_조직표_2.배수시설_01.측구공사_07.포장공" xfId="3472" xr:uid="{00000000-0005-0000-0000-0000B4040000}"/>
    <cellStyle name="_기안용지,인사기록형식_조직표_2.배수시설_04.우수공(단지부)" xfId="3473" xr:uid="{00000000-0005-0000-0000-0000B5040000}"/>
    <cellStyle name="_기안용지,인사기록형식_조직표_2.배수시설_04.우수공(단지부)_07.부대공사" xfId="3474" xr:uid="{00000000-0005-0000-0000-0000B6040000}"/>
    <cellStyle name="_기안용지,인사기록형식_조직표_2.배수시설_04.우수공(단지부)_07.부대공사_07.부대공사" xfId="3475" xr:uid="{00000000-0005-0000-0000-0000B7040000}"/>
    <cellStyle name="_기안용지,인사기록형식_조직표_2.배수시설_04.우수공(단지부)_07.포장공" xfId="3476" xr:uid="{00000000-0005-0000-0000-0000B8040000}"/>
    <cellStyle name="_기안용지,인사기록형식_조직표_2.배수시설_05.오수공" xfId="3477" xr:uid="{00000000-0005-0000-0000-0000B9040000}"/>
    <cellStyle name="_기안용지,인사기록형식_조직표_2.배수시설_05.오수공_07.부대공사" xfId="3478" xr:uid="{00000000-0005-0000-0000-0000BA040000}"/>
    <cellStyle name="_기안용지,인사기록형식_조직표_2.배수시설_05.오수공_07.부대공사_07.부대공사" xfId="3479" xr:uid="{00000000-0005-0000-0000-0000BB040000}"/>
    <cellStyle name="_기안용지,인사기록형식_조직표_2.배수시설_05.오수공_07.포장공" xfId="3480" xr:uid="{00000000-0005-0000-0000-0000BC040000}"/>
    <cellStyle name="_기안용지,인사기록형식_조직표_2.배수시설_07.부대공사" xfId="3481" xr:uid="{00000000-0005-0000-0000-0000BD040000}"/>
    <cellStyle name="_기안용지,인사기록형식_조직표_2.배수시설_07.부대공사_07.부대공사" xfId="3482" xr:uid="{00000000-0005-0000-0000-0000BE040000}"/>
    <cellStyle name="_기안용지,인사기록형식_조직표_2.배수시설_07.포장공" xfId="3483" xr:uid="{00000000-0005-0000-0000-0000BF040000}"/>
    <cellStyle name="_기안용지,인사기록형식_조직표_2.배수시설_1.측구공사" xfId="3484" xr:uid="{00000000-0005-0000-0000-0000C0040000}"/>
    <cellStyle name="_기안용지,인사기록형식_조직표_2.배수시설_1.측구공사_00.오수공(최종)" xfId="3485" xr:uid="{00000000-0005-0000-0000-0000C1040000}"/>
    <cellStyle name="_기안용지,인사기록형식_조직표_2.배수시설_1.측구공사_00.오수공(최종)_07.부대공사" xfId="3486" xr:uid="{00000000-0005-0000-0000-0000C2040000}"/>
    <cellStyle name="_기안용지,인사기록형식_조직표_2.배수시설_1.측구공사_00.오수공(최종)_07.부대공사_07.부대공사" xfId="3487" xr:uid="{00000000-0005-0000-0000-0000C3040000}"/>
    <cellStyle name="_기안용지,인사기록형식_조직표_2.배수시설_1.측구공사_00.오수공(최종)_07.포장공" xfId="3488" xr:uid="{00000000-0005-0000-0000-0000C4040000}"/>
    <cellStyle name="_기안용지,인사기록형식_조직표_2.배수시설_1.측구공사_00.우수공" xfId="3489" xr:uid="{00000000-0005-0000-0000-0000C5040000}"/>
    <cellStyle name="_기안용지,인사기록형식_조직표_2.배수시설_1.측구공사_00.우수공_07.부대공사" xfId="3490" xr:uid="{00000000-0005-0000-0000-0000C6040000}"/>
    <cellStyle name="_기안용지,인사기록형식_조직표_2.배수시설_1.측구공사_00.우수공_07.부대공사_07.부대공사" xfId="3491" xr:uid="{00000000-0005-0000-0000-0000C7040000}"/>
    <cellStyle name="_기안용지,인사기록형식_조직표_2.배수시설_1.측구공사_00.우수공_07.포장공" xfId="3492" xr:uid="{00000000-0005-0000-0000-0000C8040000}"/>
    <cellStyle name="_기안용지,인사기록형식_조직표_2.배수시설_1.측구공사_04.우수공(단지부)" xfId="3493" xr:uid="{00000000-0005-0000-0000-0000C9040000}"/>
    <cellStyle name="_기안용지,인사기록형식_조직표_2.배수시설_1.측구공사_04.우수공(단지부)_07.부대공사" xfId="3494" xr:uid="{00000000-0005-0000-0000-0000CA040000}"/>
    <cellStyle name="_기안용지,인사기록형식_조직표_2.배수시설_1.측구공사_04.우수공(단지부)_07.부대공사_07.부대공사" xfId="3495" xr:uid="{00000000-0005-0000-0000-0000CB040000}"/>
    <cellStyle name="_기안용지,인사기록형식_조직표_2.배수시설_1.측구공사_04.우수공(단지부)_07.포장공" xfId="3496" xr:uid="{00000000-0005-0000-0000-0000CC040000}"/>
    <cellStyle name="_기안용지,인사기록형식_조직표_2.배수시설_1.측구공사_05.오수공" xfId="3497" xr:uid="{00000000-0005-0000-0000-0000CD040000}"/>
    <cellStyle name="_기안용지,인사기록형식_조직표_2.배수시설_1.측구공사_05.오수공_07.부대공사" xfId="3498" xr:uid="{00000000-0005-0000-0000-0000CE040000}"/>
    <cellStyle name="_기안용지,인사기록형식_조직표_2.배수시설_1.측구공사_05.오수공_07.부대공사_07.부대공사" xfId="3499" xr:uid="{00000000-0005-0000-0000-0000CF040000}"/>
    <cellStyle name="_기안용지,인사기록형식_조직표_2.배수시설_1.측구공사_05.오수공_07.포장공" xfId="3500" xr:uid="{00000000-0005-0000-0000-0000D0040000}"/>
    <cellStyle name="_기안용지,인사기록형식_조직표_2.배수시설_1.측구공사_07.부대공사" xfId="3501" xr:uid="{00000000-0005-0000-0000-0000D1040000}"/>
    <cellStyle name="_기안용지,인사기록형식_조직표_2.배수시설_1.측구공사_07.부대공사_07.부대공사" xfId="3502" xr:uid="{00000000-0005-0000-0000-0000D2040000}"/>
    <cellStyle name="_기안용지,인사기록형식_조직표_2.배수시설_1.측구공사_07.포장공" xfId="3503" xr:uid="{00000000-0005-0000-0000-0000D3040000}"/>
    <cellStyle name="_기안용지,인사기록형식_조직표_2.배수시설_1.측구공사-0" xfId="3504" xr:uid="{00000000-0005-0000-0000-0000D4040000}"/>
    <cellStyle name="_기안용지,인사기록형식_조직표_2.배수시설_1.측구공사-0_00.오수공(최종)" xfId="3505" xr:uid="{00000000-0005-0000-0000-0000D5040000}"/>
    <cellStyle name="_기안용지,인사기록형식_조직표_2.배수시설_1.측구공사-0_00.오수공(최종)_07.부대공사" xfId="3506" xr:uid="{00000000-0005-0000-0000-0000D6040000}"/>
    <cellStyle name="_기안용지,인사기록형식_조직표_2.배수시설_1.측구공사-0_00.오수공(최종)_07.부대공사_07.부대공사" xfId="3507" xr:uid="{00000000-0005-0000-0000-0000D7040000}"/>
    <cellStyle name="_기안용지,인사기록형식_조직표_2.배수시설_1.측구공사-0_00.오수공(최종)_07.포장공" xfId="3508" xr:uid="{00000000-0005-0000-0000-0000D8040000}"/>
    <cellStyle name="_기안용지,인사기록형식_조직표_2.배수시설_1.측구공사-0_00.우수공" xfId="3509" xr:uid="{00000000-0005-0000-0000-0000D9040000}"/>
    <cellStyle name="_기안용지,인사기록형식_조직표_2.배수시설_1.측구공사-0_00.우수공_07.부대공사" xfId="3510" xr:uid="{00000000-0005-0000-0000-0000DA040000}"/>
    <cellStyle name="_기안용지,인사기록형식_조직표_2.배수시설_1.측구공사-0_00.우수공_07.부대공사_07.부대공사" xfId="3511" xr:uid="{00000000-0005-0000-0000-0000DB040000}"/>
    <cellStyle name="_기안용지,인사기록형식_조직표_2.배수시설_1.측구공사-0_00.우수공_07.포장공" xfId="3512" xr:uid="{00000000-0005-0000-0000-0000DC040000}"/>
    <cellStyle name="_기안용지,인사기록형식_조직표_2.배수시설_1.측구공사-0_04.우수공(단지부)" xfId="3513" xr:uid="{00000000-0005-0000-0000-0000DD040000}"/>
    <cellStyle name="_기안용지,인사기록형식_조직표_2.배수시설_1.측구공사-0_04.우수공(단지부)_07.부대공사" xfId="3514" xr:uid="{00000000-0005-0000-0000-0000DE040000}"/>
    <cellStyle name="_기안용지,인사기록형식_조직표_2.배수시설_1.측구공사-0_04.우수공(단지부)_07.부대공사_07.부대공사" xfId="3515" xr:uid="{00000000-0005-0000-0000-0000DF040000}"/>
    <cellStyle name="_기안용지,인사기록형식_조직표_2.배수시설_1.측구공사-0_04.우수공(단지부)_07.포장공" xfId="3516" xr:uid="{00000000-0005-0000-0000-0000E0040000}"/>
    <cellStyle name="_기안용지,인사기록형식_조직표_2.배수시설_1.측구공사-0_05.오수공" xfId="3517" xr:uid="{00000000-0005-0000-0000-0000E1040000}"/>
    <cellStyle name="_기안용지,인사기록형식_조직표_2.배수시설_1.측구공사-0_05.오수공_07.부대공사" xfId="3518" xr:uid="{00000000-0005-0000-0000-0000E2040000}"/>
    <cellStyle name="_기안용지,인사기록형식_조직표_2.배수시설_1.측구공사-0_05.오수공_07.부대공사_07.부대공사" xfId="3519" xr:uid="{00000000-0005-0000-0000-0000E3040000}"/>
    <cellStyle name="_기안용지,인사기록형식_조직표_2.배수시설_1.측구공사-0_05.오수공_07.포장공" xfId="3520" xr:uid="{00000000-0005-0000-0000-0000E4040000}"/>
    <cellStyle name="_기안용지,인사기록형식_조직표_2.배수시설_1.측구공사-0_07.부대공사" xfId="3521" xr:uid="{00000000-0005-0000-0000-0000E5040000}"/>
    <cellStyle name="_기안용지,인사기록형식_조직표_2.배수시설_1.측구공사-0_07.부대공사_07.부대공사" xfId="3522" xr:uid="{00000000-0005-0000-0000-0000E6040000}"/>
    <cellStyle name="_기안용지,인사기록형식_조직표_2.배수시설_1.측구공사-0_07.포장공" xfId="3523" xr:uid="{00000000-0005-0000-0000-0000E7040000}"/>
    <cellStyle name="_기안용지,인사기록형식_조직표_3.그린 조성공사" xfId="3524" xr:uid="{00000000-0005-0000-0000-0000E8040000}"/>
    <cellStyle name="_기안용지,인사기록형식_조직표_3.그린 조성공사_00.오수공(최종)" xfId="3525" xr:uid="{00000000-0005-0000-0000-0000E9040000}"/>
    <cellStyle name="_기안용지,인사기록형식_조직표_3.그린 조성공사_00.오수공(최종)_07.부대공사" xfId="3526" xr:uid="{00000000-0005-0000-0000-0000EA040000}"/>
    <cellStyle name="_기안용지,인사기록형식_조직표_3.그린 조성공사_00.오수공(최종)_07.부대공사_07.부대공사" xfId="3527" xr:uid="{00000000-0005-0000-0000-0000EB040000}"/>
    <cellStyle name="_기안용지,인사기록형식_조직표_3.그린 조성공사_00.오수공(최종)_07.포장공" xfId="3528" xr:uid="{00000000-0005-0000-0000-0000EC040000}"/>
    <cellStyle name="_기안용지,인사기록형식_조직표_3.그린 조성공사_00.우수공" xfId="3529" xr:uid="{00000000-0005-0000-0000-0000ED040000}"/>
    <cellStyle name="_기안용지,인사기록형식_조직표_3.그린 조성공사_00.우수공_07.부대공사" xfId="3530" xr:uid="{00000000-0005-0000-0000-0000EE040000}"/>
    <cellStyle name="_기안용지,인사기록형식_조직표_3.그린 조성공사_00.우수공_07.부대공사_07.부대공사" xfId="3531" xr:uid="{00000000-0005-0000-0000-0000EF040000}"/>
    <cellStyle name="_기안용지,인사기록형식_조직표_3.그린 조성공사_00.우수공_07.포장공" xfId="3532" xr:uid="{00000000-0005-0000-0000-0000F0040000}"/>
    <cellStyle name="_기안용지,인사기록형식_조직표_3.그린 조성공사_04.우수공(단지부)" xfId="3533" xr:uid="{00000000-0005-0000-0000-0000F1040000}"/>
    <cellStyle name="_기안용지,인사기록형식_조직표_3.그린 조성공사_04.우수공(단지부)_07.부대공사" xfId="3534" xr:uid="{00000000-0005-0000-0000-0000F2040000}"/>
    <cellStyle name="_기안용지,인사기록형식_조직표_3.그린 조성공사_04.우수공(단지부)_07.부대공사_07.부대공사" xfId="3535" xr:uid="{00000000-0005-0000-0000-0000F3040000}"/>
    <cellStyle name="_기안용지,인사기록형식_조직표_3.그린 조성공사_04.우수공(단지부)_07.포장공" xfId="3536" xr:uid="{00000000-0005-0000-0000-0000F4040000}"/>
    <cellStyle name="_기안용지,인사기록형식_조직표_3.그린 조성공사_05.오수공" xfId="3537" xr:uid="{00000000-0005-0000-0000-0000F5040000}"/>
    <cellStyle name="_기안용지,인사기록형식_조직표_3.그린 조성공사_05.오수공_07.부대공사" xfId="3538" xr:uid="{00000000-0005-0000-0000-0000F6040000}"/>
    <cellStyle name="_기안용지,인사기록형식_조직표_3.그린 조성공사_05.오수공_07.부대공사_07.부대공사" xfId="3539" xr:uid="{00000000-0005-0000-0000-0000F7040000}"/>
    <cellStyle name="_기안용지,인사기록형식_조직표_3.그린 조성공사_05.오수공_07.포장공" xfId="3540" xr:uid="{00000000-0005-0000-0000-0000F8040000}"/>
    <cellStyle name="_기안용지,인사기록형식_조직표_3.그린 조성공사_07.부대공사" xfId="3541" xr:uid="{00000000-0005-0000-0000-0000F9040000}"/>
    <cellStyle name="_기안용지,인사기록형식_조직표_3.그린 조성공사_07.부대공사_07.부대공사" xfId="3542" xr:uid="{00000000-0005-0000-0000-0000FA040000}"/>
    <cellStyle name="_기안용지,인사기록형식_조직표_3.그린 조성공사_07.포장공" xfId="3543" xr:uid="{00000000-0005-0000-0000-0000FB040000}"/>
    <cellStyle name="_기안용지,인사기록형식_조직표_3.그린 조성공사-0" xfId="3544" xr:uid="{00000000-0005-0000-0000-0000FC040000}"/>
    <cellStyle name="_기안용지,인사기록형식_조직표_3.그린 조성공사-0_00.오수공(최종)" xfId="3545" xr:uid="{00000000-0005-0000-0000-0000FD040000}"/>
    <cellStyle name="_기안용지,인사기록형식_조직표_3.그린 조성공사-0_00.오수공(최종)_07.부대공사" xfId="3546" xr:uid="{00000000-0005-0000-0000-0000FE040000}"/>
    <cellStyle name="_기안용지,인사기록형식_조직표_3.그린 조성공사-0_00.오수공(최종)_07.부대공사_07.부대공사" xfId="3547" xr:uid="{00000000-0005-0000-0000-0000FF040000}"/>
    <cellStyle name="_기안용지,인사기록형식_조직표_3.그린 조성공사-0_00.오수공(최종)_07.포장공" xfId="3548" xr:uid="{00000000-0005-0000-0000-000000050000}"/>
    <cellStyle name="_기안용지,인사기록형식_조직표_3.그린 조성공사-0_00.우수공" xfId="3549" xr:uid="{00000000-0005-0000-0000-000001050000}"/>
    <cellStyle name="_기안용지,인사기록형식_조직표_3.그린 조성공사-0_00.우수공_07.부대공사" xfId="3550" xr:uid="{00000000-0005-0000-0000-000002050000}"/>
    <cellStyle name="_기안용지,인사기록형식_조직표_3.그린 조성공사-0_00.우수공_07.부대공사_07.부대공사" xfId="3551" xr:uid="{00000000-0005-0000-0000-000003050000}"/>
    <cellStyle name="_기안용지,인사기록형식_조직표_3.그린 조성공사-0_00.우수공_07.포장공" xfId="3552" xr:uid="{00000000-0005-0000-0000-000004050000}"/>
    <cellStyle name="_기안용지,인사기록형식_조직표_3.그린 조성공사-0_04.우수공(단지부)" xfId="3553" xr:uid="{00000000-0005-0000-0000-000005050000}"/>
    <cellStyle name="_기안용지,인사기록형식_조직표_3.그린 조성공사-0_04.우수공(단지부)_07.부대공사" xfId="3554" xr:uid="{00000000-0005-0000-0000-000006050000}"/>
    <cellStyle name="_기안용지,인사기록형식_조직표_3.그린 조성공사-0_04.우수공(단지부)_07.부대공사_07.부대공사" xfId="3555" xr:uid="{00000000-0005-0000-0000-000007050000}"/>
    <cellStyle name="_기안용지,인사기록형식_조직표_3.그린 조성공사-0_04.우수공(단지부)_07.포장공" xfId="3556" xr:uid="{00000000-0005-0000-0000-000008050000}"/>
    <cellStyle name="_기안용지,인사기록형식_조직표_3.그린 조성공사-0_05.오수공" xfId="3557" xr:uid="{00000000-0005-0000-0000-000009050000}"/>
    <cellStyle name="_기안용지,인사기록형식_조직표_3.그린 조성공사-0_05.오수공_07.부대공사" xfId="3558" xr:uid="{00000000-0005-0000-0000-00000A050000}"/>
    <cellStyle name="_기안용지,인사기록형식_조직표_3.그린 조성공사-0_05.오수공_07.부대공사_07.부대공사" xfId="3559" xr:uid="{00000000-0005-0000-0000-00000B050000}"/>
    <cellStyle name="_기안용지,인사기록형식_조직표_3.그린 조성공사-0_05.오수공_07.포장공" xfId="3560" xr:uid="{00000000-0005-0000-0000-00000C050000}"/>
    <cellStyle name="_기안용지,인사기록형식_조직표_3.그린 조성공사-0_07.부대공사" xfId="3561" xr:uid="{00000000-0005-0000-0000-00000D050000}"/>
    <cellStyle name="_기안용지,인사기록형식_조직표_3.그린 조성공사-0_07.부대공사_07.부대공사" xfId="3562" xr:uid="{00000000-0005-0000-0000-00000E050000}"/>
    <cellStyle name="_기안용지,인사기록형식_조직표_3.그린 조성공사-0_07.포장공" xfId="3563" xr:uid="{00000000-0005-0000-0000-00000F050000}"/>
    <cellStyle name="_기안용지,인사기록형식_조직표_3.그린조성공사" xfId="3564" xr:uid="{00000000-0005-0000-0000-000010050000}"/>
    <cellStyle name="_기안용지,인사기록형식_조직표_3.그린조성공사_00.오수공(최종)" xfId="3565" xr:uid="{00000000-0005-0000-0000-000011050000}"/>
    <cellStyle name="_기안용지,인사기록형식_조직표_3.그린조성공사_00.오수공(최종)_07.부대공사" xfId="3566" xr:uid="{00000000-0005-0000-0000-000012050000}"/>
    <cellStyle name="_기안용지,인사기록형식_조직표_3.그린조성공사_00.오수공(최종)_07.부대공사_07.부대공사" xfId="3567" xr:uid="{00000000-0005-0000-0000-000013050000}"/>
    <cellStyle name="_기안용지,인사기록형식_조직표_3.그린조성공사_00.오수공(최종)_07.포장공" xfId="3568" xr:uid="{00000000-0005-0000-0000-000014050000}"/>
    <cellStyle name="_기안용지,인사기록형식_조직표_3.그린조성공사_00.우수공" xfId="3569" xr:uid="{00000000-0005-0000-0000-000015050000}"/>
    <cellStyle name="_기안용지,인사기록형식_조직표_3.그린조성공사_00.우수공_07.부대공사" xfId="3570" xr:uid="{00000000-0005-0000-0000-000016050000}"/>
    <cellStyle name="_기안용지,인사기록형식_조직표_3.그린조성공사_00.우수공_07.부대공사_07.부대공사" xfId="3571" xr:uid="{00000000-0005-0000-0000-000017050000}"/>
    <cellStyle name="_기안용지,인사기록형식_조직표_3.그린조성공사_00.우수공_07.포장공" xfId="3572" xr:uid="{00000000-0005-0000-0000-000018050000}"/>
    <cellStyle name="_기안용지,인사기록형식_조직표_3.그린조성공사_04.우수공(단지부)" xfId="3573" xr:uid="{00000000-0005-0000-0000-000019050000}"/>
    <cellStyle name="_기안용지,인사기록형식_조직표_3.그린조성공사_04.우수공(단지부)_07.부대공사" xfId="3574" xr:uid="{00000000-0005-0000-0000-00001A050000}"/>
    <cellStyle name="_기안용지,인사기록형식_조직표_3.그린조성공사_04.우수공(단지부)_07.부대공사_07.부대공사" xfId="3575" xr:uid="{00000000-0005-0000-0000-00001B050000}"/>
    <cellStyle name="_기안용지,인사기록형식_조직표_3.그린조성공사_04.우수공(단지부)_07.포장공" xfId="3576" xr:uid="{00000000-0005-0000-0000-00001C050000}"/>
    <cellStyle name="_기안용지,인사기록형식_조직표_3.그린조성공사_05.오수공" xfId="3577" xr:uid="{00000000-0005-0000-0000-00001D050000}"/>
    <cellStyle name="_기안용지,인사기록형식_조직표_3.그린조성공사_05.오수공_07.부대공사" xfId="3578" xr:uid="{00000000-0005-0000-0000-00001E050000}"/>
    <cellStyle name="_기안용지,인사기록형식_조직표_3.그린조성공사_05.오수공_07.부대공사_07.부대공사" xfId="3579" xr:uid="{00000000-0005-0000-0000-00001F050000}"/>
    <cellStyle name="_기안용지,인사기록형식_조직표_3.그린조성공사_05.오수공_07.포장공" xfId="3580" xr:uid="{00000000-0005-0000-0000-000020050000}"/>
    <cellStyle name="_기안용지,인사기록형식_조직표_3.그린조성공사_07.부대공사" xfId="3581" xr:uid="{00000000-0005-0000-0000-000021050000}"/>
    <cellStyle name="_기안용지,인사기록형식_조직표_3.그린조성공사_07.부대공사_07.부대공사" xfId="3582" xr:uid="{00000000-0005-0000-0000-000022050000}"/>
    <cellStyle name="_기안용지,인사기록형식_조직표_3.그린조성공사_07.포장공" xfId="3583" xr:uid="{00000000-0005-0000-0000-000023050000}"/>
    <cellStyle name="_기안용지,인사기록형식_조직표_4.TEE조성" xfId="3584" xr:uid="{00000000-0005-0000-0000-000024050000}"/>
    <cellStyle name="_기안용지,인사기록형식_조직표_4.TEE조성_00.오수공(최종)" xfId="3585" xr:uid="{00000000-0005-0000-0000-000025050000}"/>
    <cellStyle name="_기안용지,인사기록형식_조직표_4.TEE조성_00.오수공(최종)_07.부대공사" xfId="3586" xr:uid="{00000000-0005-0000-0000-000026050000}"/>
    <cellStyle name="_기안용지,인사기록형식_조직표_4.TEE조성_00.오수공(최종)_07.부대공사_07.부대공사" xfId="3587" xr:uid="{00000000-0005-0000-0000-000027050000}"/>
    <cellStyle name="_기안용지,인사기록형식_조직표_4.TEE조성_00.오수공(최종)_07.포장공" xfId="3588" xr:uid="{00000000-0005-0000-0000-000028050000}"/>
    <cellStyle name="_기안용지,인사기록형식_조직표_4.TEE조성_00.우수공" xfId="3589" xr:uid="{00000000-0005-0000-0000-000029050000}"/>
    <cellStyle name="_기안용지,인사기록형식_조직표_4.TEE조성_00.우수공_07.부대공사" xfId="3590" xr:uid="{00000000-0005-0000-0000-00002A050000}"/>
    <cellStyle name="_기안용지,인사기록형식_조직표_4.TEE조성_00.우수공_07.부대공사_07.부대공사" xfId="3591" xr:uid="{00000000-0005-0000-0000-00002B050000}"/>
    <cellStyle name="_기안용지,인사기록형식_조직표_4.TEE조성_00.우수공_07.포장공" xfId="3592" xr:uid="{00000000-0005-0000-0000-00002C050000}"/>
    <cellStyle name="_기안용지,인사기록형식_조직표_4.TEE조성_04.우수공(단지부)" xfId="3593" xr:uid="{00000000-0005-0000-0000-00002D050000}"/>
    <cellStyle name="_기안용지,인사기록형식_조직표_4.TEE조성_04.우수공(단지부)_07.부대공사" xfId="3594" xr:uid="{00000000-0005-0000-0000-00002E050000}"/>
    <cellStyle name="_기안용지,인사기록형식_조직표_4.TEE조성_04.우수공(단지부)_07.부대공사_07.부대공사" xfId="3595" xr:uid="{00000000-0005-0000-0000-00002F050000}"/>
    <cellStyle name="_기안용지,인사기록형식_조직표_4.TEE조성_04.우수공(단지부)_07.포장공" xfId="3596" xr:uid="{00000000-0005-0000-0000-000030050000}"/>
    <cellStyle name="_기안용지,인사기록형식_조직표_4.TEE조성_05.오수공" xfId="3597" xr:uid="{00000000-0005-0000-0000-000031050000}"/>
    <cellStyle name="_기안용지,인사기록형식_조직표_4.TEE조성_05.오수공_07.부대공사" xfId="3598" xr:uid="{00000000-0005-0000-0000-000032050000}"/>
    <cellStyle name="_기안용지,인사기록형식_조직표_4.TEE조성_05.오수공_07.부대공사_07.부대공사" xfId="3599" xr:uid="{00000000-0005-0000-0000-000033050000}"/>
    <cellStyle name="_기안용지,인사기록형식_조직표_4.TEE조성_05.오수공_07.포장공" xfId="3600" xr:uid="{00000000-0005-0000-0000-000034050000}"/>
    <cellStyle name="_기안용지,인사기록형식_조직표_4.TEE조성_07.부대공사" xfId="3601" xr:uid="{00000000-0005-0000-0000-000035050000}"/>
    <cellStyle name="_기안용지,인사기록형식_조직표_4.TEE조성_07.부대공사_07.부대공사" xfId="3602" xr:uid="{00000000-0005-0000-0000-000036050000}"/>
    <cellStyle name="_기안용지,인사기록형식_조직표_4.TEE조성_07.포장공" xfId="3603" xr:uid="{00000000-0005-0000-0000-000037050000}"/>
    <cellStyle name="_기안용지,인사기록형식_조직표_Book2" xfId="3604" xr:uid="{00000000-0005-0000-0000-000038050000}"/>
    <cellStyle name="_기안용지,인사기록형식_조직표_Book2_00.오수공(최종)" xfId="3605" xr:uid="{00000000-0005-0000-0000-000039050000}"/>
    <cellStyle name="_기안용지,인사기록형식_조직표_Book2_00.오수공(최종)_07.부대공사" xfId="3606" xr:uid="{00000000-0005-0000-0000-00003A050000}"/>
    <cellStyle name="_기안용지,인사기록형식_조직표_Book2_00.오수공(최종)_07.부대공사_07.부대공사" xfId="3607" xr:uid="{00000000-0005-0000-0000-00003B050000}"/>
    <cellStyle name="_기안용지,인사기록형식_조직표_Book2_00.오수공(최종)_07.포장공" xfId="3608" xr:uid="{00000000-0005-0000-0000-00003C050000}"/>
    <cellStyle name="_기안용지,인사기록형식_조직표_Book2_00.우수공" xfId="3609" xr:uid="{00000000-0005-0000-0000-00003D050000}"/>
    <cellStyle name="_기안용지,인사기록형식_조직표_Book2_00.우수공_07.부대공사" xfId="3610" xr:uid="{00000000-0005-0000-0000-00003E050000}"/>
    <cellStyle name="_기안용지,인사기록형식_조직표_Book2_00.우수공_07.부대공사_07.부대공사" xfId="3611" xr:uid="{00000000-0005-0000-0000-00003F050000}"/>
    <cellStyle name="_기안용지,인사기록형식_조직표_Book2_00.우수공_07.포장공" xfId="3612" xr:uid="{00000000-0005-0000-0000-000040050000}"/>
    <cellStyle name="_기안용지,인사기록형식_조직표_Book2_04.우수공(단지부)" xfId="3613" xr:uid="{00000000-0005-0000-0000-000041050000}"/>
    <cellStyle name="_기안용지,인사기록형식_조직표_Book2_04.우수공(단지부)_07.부대공사" xfId="3614" xr:uid="{00000000-0005-0000-0000-000042050000}"/>
    <cellStyle name="_기안용지,인사기록형식_조직표_Book2_04.우수공(단지부)_07.부대공사_07.부대공사" xfId="3615" xr:uid="{00000000-0005-0000-0000-000043050000}"/>
    <cellStyle name="_기안용지,인사기록형식_조직표_Book2_04.우수공(단지부)_07.포장공" xfId="3616" xr:uid="{00000000-0005-0000-0000-000044050000}"/>
    <cellStyle name="_기안용지,인사기록형식_조직표_Book2_05.오수공" xfId="3617" xr:uid="{00000000-0005-0000-0000-000045050000}"/>
    <cellStyle name="_기안용지,인사기록형식_조직표_Book2_05.오수공_07.부대공사" xfId="3618" xr:uid="{00000000-0005-0000-0000-000046050000}"/>
    <cellStyle name="_기안용지,인사기록형식_조직표_Book2_05.오수공_07.부대공사_07.부대공사" xfId="3619" xr:uid="{00000000-0005-0000-0000-000047050000}"/>
    <cellStyle name="_기안용지,인사기록형식_조직표_Book2_05.오수공_07.포장공" xfId="3620" xr:uid="{00000000-0005-0000-0000-000048050000}"/>
    <cellStyle name="_기안용지,인사기록형식_조직표_Book2_07.부대공사" xfId="3621" xr:uid="{00000000-0005-0000-0000-000049050000}"/>
    <cellStyle name="_기안용지,인사기록형식_조직표_Book2_07.부대공사_07.부대공사" xfId="3622" xr:uid="{00000000-0005-0000-0000-00004A050000}"/>
    <cellStyle name="_기안용지,인사기록형식_조직표_Book2_07.포장공" xfId="3623" xr:uid="{00000000-0005-0000-0000-00004B050000}"/>
    <cellStyle name="_기안용지,인사기록형식_조직표_조직표" xfId="3624" xr:uid="{00000000-0005-0000-0000-00004C050000}"/>
    <cellStyle name="_기안용지,인사기록형식_조직표_조직표_00.오수공(최종)" xfId="3625" xr:uid="{00000000-0005-0000-0000-00004D050000}"/>
    <cellStyle name="_기안용지,인사기록형식_조직표_조직표_00.오수공(최종)_07.부대공사" xfId="3626" xr:uid="{00000000-0005-0000-0000-00004E050000}"/>
    <cellStyle name="_기안용지,인사기록형식_조직표_조직표_00.오수공(최종)_07.부대공사_07.부대공사" xfId="3627" xr:uid="{00000000-0005-0000-0000-00004F050000}"/>
    <cellStyle name="_기안용지,인사기록형식_조직표_조직표_00.오수공(최종)_07.포장공" xfId="3628" xr:uid="{00000000-0005-0000-0000-000050050000}"/>
    <cellStyle name="_기안용지,인사기록형식_조직표_조직표_00.우수공" xfId="3629" xr:uid="{00000000-0005-0000-0000-000051050000}"/>
    <cellStyle name="_기안용지,인사기록형식_조직표_조직표_00.우수공_07.부대공사" xfId="3630" xr:uid="{00000000-0005-0000-0000-000052050000}"/>
    <cellStyle name="_기안용지,인사기록형식_조직표_조직표_00.우수공_07.부대공사_07.부대공사" xfId="3631" xr:uid="{00000000-0005-0000-0000-000053050000}"/>
    <cellStyle name="_기안용지,인사기록형식_조직표_조직표_00.우수공_07.포장공" xfId="3632" xr:uid="{00000000-0005-0000-0000-000054050000}"/>
    <cellStyle name="_기안용지,인사기록형식_조직표_조직표_01.측구공사" xfId="3633" xr:uid="{00000000-0005-0000-0000-000055050000}"/>
    <cellStyle name="_기안용지,인사기록형식_조직표_조직표_01.측구공사_00.오수공(최종)" xfId="3634" xr:uid="{00000000-0005-0000-0000-000056050000}"/>
    <cellStyle name="_기안용지,인사기록형식_조직표_조직표_01.측구공사_00.오수공(최종)_07.부대공사" xfId="3635" xr:uid="{00000000-0005-0000-0000-000057050000}"/>
    <cellStyle name="_기안용지,인사기록형식_조직표_조직표_01.측구공사_00.오수공(최종)_07.부대공사_07.부대공사" xfId="3636" xr:uid="{00000000-0005-0000-0000-000058050000}"/>
    <cellStyle name="_기안용지,인사기록형식_조직표_조직표_01.측구공사_00.오수공(최종)_07.포장공" xfId="3637" xr:uid="{00000000-0005-0000-0000-000059050000}"/>
    <cellStyle name="_기안용지,인사기록형식_조직표_조직표_01.측구공사_00.우수공" xfId="3638" xr:uid="{00000000-0005-0000-0000-00005A050000}"/>
    <cellStyle name="_기안용지,인사기록형식_조직표_조직표_01.측구공사_00.우수공_07.부대공사" xfId="3639" xr:uid="{00000000-0005-0000-0000-00005B050000}"/>
    <cellStyle name="_기안용지,인사기록형식_조직표_조직표_01.측구공사_00.우수공_07.부대공사_07.부대공사" xfId="3640" xr:uid="{00000000-0005-0000-0000-00005C050000}"/>
    <cellStyle name="_기안용지,인사기록형식_조직표_조직표_01.측구공사_00.우수공_07.포장공" xfId="3641" xr:uid="{00000000-0005-0000-0000-00005D050000}"/>
    <cellStyle name="_기안용지,인사기록형식_조직표_조직표_01.측구공사_04.우수공(단지부)" xfId="3642" xr:uid="{00000000-0005-0000-0000-00005E050000}"/>
    <cellStyle name="_기안용지,인사기록형식_조직표_조직표_01.측구공사_04.우수공(단지부)_07.부대공사" xfId="3643" xr:uid="{00000000-0005-0000-0000-00005F050000}"/>
    <cellStyle name="_기안용지,인사기록형식_조직표_조직표_01.측구공사_04.우수공(단지부)_07.부대공사_07.부대공사" xfId="3644" xr:uid="{00000000-0005-0000-0000-000060050000}"/>
    <cellStyle name="_기안용지,인사기록형식_조직표_조직표_01.측구공사_04.우수공(단지부)_07.포장공" xfId="3645" xr:uid="{00000000-0005-0000-0000-000061050000}"/>
    <cellStyle name="_기안용지,인사기록형식_조직표_조직표_01.측구공사_05.오수공" xfId="3646" xr:uid="{00000000-0005-0000-0000-000062050000}"/>
    <cellStyle name="_기안용지,인사기록형식_조직표_조직표_01.측구공사_05.오수공_07.부대공사" xfId="3647" xr:uid="{00000000-0005-0000-0000-000063050000}"/>
    <cellStyle name="_기안용지,인사기록형식_조직표_조직표_01.측구공사_05.오수공_07.부대공사_07.부대공사" xfId="3648" xr:uid="{00000000-0005-0000-0000-000064050000}"/>
    <cellStyle name="_기안용지,인사기록형식_조직표_조직표_01.측구공사_05.오수공_07.포장공" xfId="3649" xr:uid="{00000000-0005-0000-0000-000065050000}"/>
    <cellStyle name="_기안용지,인사기록형식_조직표_조직표_01.측구공사_07.부대공사" xfId="3650" xr:uid="{00000000-0005-0000-0000-000066050000}"/>
    <cellStyle name="_기안용지,인사기록형식_조직표_조직표_01.측구공사_07.부대공사_07.부대공사" xfId="3651" xr:uid="{00000000-0005-0000-0000-000067050000}"/>
    <cellStyle name="_기안용지,인사기록형식_조직표_조직표_01.측구공사_07.포장공" xfId="3652" xr:uid="{00000000-0005-0000-0000-000068050000}"/>
    <cellStyle name="_기안용지,인사기록형식_조직표_조직표_03.그린 조성공사" xfId="3653" xr:uid="{00000000-0005-0000-0000-000069050000}"/>
    <cellStyle name="_기안용지,인사기록형식_조직표_조직표_03.그린 조성공사_00.오수공(최종)" xfId="3654" xr:uid="{00000000-0005-0000-0000-00006A050000}"/>
    <cellStyle name="_기안용지,인사기록형식_조직표_조직표_03.그린 조성공사_00.오수공(최종)_07.부대공사" xfId="3655" xr:uid="{00000000-0005-0000-0000-00006B050000}"/>
    <cellStyle name="_기안용지,인사기록형식_조직표_조직표_03.그린 조성공사_00.오수공(최종)_07.부대공사_07.부대공사" xfId="3656" xr:uid="{00000000-0005-0000-0000-00006C050000}"/>
    <cellStyle name="_기안용지,인사기록형식_조직표_조직표_03.그린 조성공사_00.오수공(최종)_07.포장공" xfId="3657" xr:uid="{00000000-0005-0000-0000-00006D050000}"/>
    <cellStyle name="_기안용지,인사기록형식_조직표_조직표_03.그린 조성공사_00.우수공" xfId="3658" xr:uid="{00000000-0005-0000-0000-00006E050000}"/>
    <cellStyle name="_기안용지,인사기록형식_조직표_조직표_03.그린 조성공사_00.우수공_07.부대공사" xfId="3659" xr:uid="{00000000-0005-0000-0000-00006F050000}"/>
    <cellStyle name="_기안용지,인사기록형식_조직표_조직표_03.그린 조성공사_00.우수공_07.부대공사_07.부대공사" xfId="3660" xr:uid="{00000000-0005-0000-0000-000070050000}"/>
    <cellStyle name="_기안용지,인사기록형식_조직표_조직표_03.그린 조성공사_00.우수공_07.포장공" xfId="3661" xr:uid="{00000000-0005-0000-0000-000071050000}"/>
    <cellStyle name="_기안용지,인사기록형식_조직표_조직표_03.그린 조성공사_04.우수공(단지부)" xfId="3662" xr:uid="{00000000-0005-0000-0000-000072050000}"/>
    <cellStyle name="_기안용지,인사기록형식_조직표_조직표_03.그린 조성공사_04.우수공(단지부)_07.부대공사" xfId="3663" xr:uid="{00000000-0005-0000-0000-000073050000}"/>
    <cellStyle name="_기안용지,인사기록형식_조직표_조직표_03.그린 조성공사_04.우수공(단지부)_07.부대공사_07.부대공사" xfId="3664" xr:uid="{00000000-0005-0000-0000-000074050000}"/>
    <cellStyle name="_기안용지,인사기록형식_조직표_조직표_03.그린 조성공사_04.우수공(단지부)_07.포장공" xfId="3665" xr:uid="{00000000-0005-0000-0000-000075050000}"/>
    <cellStyle name="_기안용지,인사기록형식_조직표_조직표_03.그린 조성공사_05.오수공" xfId="3666" xr:uid="{00000000-0005-0000-0000-000076050000}"/>
    <cellStyle name="_기안용지,인사기록형식_조직표_조직표_03.그린 조성공사_05.오수공_07.부대공사" xfId="3667" xr:uid="{00000000-0005-0000-0000-000077050000}"/>
    <cellStyle name="_기안용지,인사기록형식_조직표_조직표_03.그린 조성공사_05.오수공_07.부대공사_07.부대공사" xfId="3668" xr:uid="{00000000-0005-0000-0000-000078050000}"/>
    <cellStyle name="_기안용지,인사기록형식_조직표_조직표_03.그린 조성공사_05.오수공_07.포장공" xfId="3669" xr:uid="{00000000-0005-0000-0000-000079050000}"/>
    <cellStyle name="_기안용지,인사기록형식_조직표_조직표_03.그린 조성공사_07.부대공사" xfId="3670" xr:uid="{00000000-0005-0000-0000-00007A050000}"/>
    <cellStyle name="_기안용지,인사기록형식_조직표_조직표_03.그린 조성공사_07.부대공사_07.부대공사" xfId="3671" xr:uid="{00000000-0005-0000-0000-00007B050000}"/>
    <cellStyle name="_기안용지,인사기록형식_조직표_조직표_03.그린 조성공사_07.포장공" xfId="3672" xr:uid="{00000000-0005-0000-0000-00007C050000}"/>
    <cellStyle name="_기안용지,인사기록형식_조직표_조직표_04.우수공(단지부)" xfId="3673" xr:uid="{00000000-0005-0000-0000-00007D050000}"/>
    <cellStyle name="_기안용지,인사기록형식_조직표_조직표_04.우수공(단지부)_07.부대공사" xfId="3674" xr:uid="{00000000-0005-0000-0000-00007E050000}"/>
    <cellStyle name="_기안용지,인사기록형식_조직표_조직표_04.우수공(단지부)_07.부대공사_07.부대공사" xfId="3675" xr:uid="{00000000-0005-0000-0000-00007F050000}"/>
    <cellStyle name="_기안용지,인사기록형식_조직표_조직표_04.우수공(단지부)_07.포장공" xfId="3676" xr:uid="{00000000-0005-0000-0000-000080050000}"/>
    <cellStyle name="_기안용지,인사기록형식_조직표_조직표_04.표면 배수공사" xfId="3677" xr:uid="{00000000-0005-0000-0000-000081050000}"/>
    <cellStyle name="_기안용지,인사기록형식_조직표_조직표_04.표면 배수공사_00.오수공(최종)" xfId="3678" xr:uid="{00000000-0005-0000-0000-000082050000}"/>
    <cellStyle name="_기안용지,인사기록형식_조직표_조직표_04.표면 배수공사_00.오수공(최종)_07.부대공사" xfId="3679" xr:uid="{00000000-0005-0000-0000-000083050000}"/>
    <cellStyle name="_기안용지,인사기록형식_조직표_조직표_04.표면 배수공사_00.오수공(최종)_07.부대공사_07.부대공사" xfId="3680" xr:uid="{00000000-0005-0000-0000-000084050000}"/>
    <cellStyle name="_기안용지,인사기록형식_조직표_조직표_04.표면 배수공사_00.오수공(최종)_07.포장공" xfId="3681" xr:uid="{00000000-0005-0000-0000-000085050000}"/>
    <cellStyle name="_기안용지,인사기록형식_조직표_조직표_04.표면 배수공사_00.우수공" xfId="3682" xr:uid="{00000000-0005-0000-0000-000086050000}"/>
    <cellStyle name="_기안용지,인사기록형식_조직표_조직표_04.표면 배수공사_00.우수공_07.부대공사" xfId="3683" xr:uid="{00000000-0005-0000-0000-000087050000}"/>
    <cellStyle name="_기안용지,인사기록형식_조직표_조직표_04.표면 배수공사_00.우수공_07.부대공사_07.부대공사" xfId="3684" xr:uid="{00000000-0005-0000-0000-000088050000}"/>
    <cellStyle name="_기안용지,인사기록형식_조직표_조직표_04.표면 배수공사_00.우수공_07.포장공" xfId="3685" xr:uid="{00000000-0005-0000-0000-000089050000}"/>
    <cellStyle name="_기안용지,인사기록형식_조직표_조직표_04.표면 배수공사_04.우수공(단지부)" xfId="3686" xr:uid="{00000000-0005-0000-0000-00008A050000}"/>
    <cellStyle name="_기안용지,인사기록형식_조직표_조직표_04.표면 배수공사_04.우수공(단지부)_07.부대공사" xfId="3687" xr:uid="{00000000-0005-0000-0000-00008B050000}"/>
    <cellStyle name="_기안용지,인사기록형식_조직표_조직표_04.표면 배수공사_04.우수공(단지부)_07.부대공사_07.부대공사" xfId="3688" xr:uid="{00000000-0005-0000-0000-00008C050000}"/>
    <cellStyle name="_기안용지,인사기록형식_조직표_조직표_04.표면 배수공사_04.우수공(단지부)_07.포장공" xfId="3689" xr:uid="{00000000-0005-0000-0000-00008D050000}"/>
    <cellStyle name="_기안용지,인사기록형식_조직표_조직표_04.표면 배수공사_05.오수공" xfId="3690" xr:uid="{00000000-0005-0000-0000-00008E050000}"/>
    <cellStyle name="_기안용지,인사기록형식_조직표_조직표_04.표면 배수공사_05.오수공_07.부대공사" xfId="3691" xr:uid="{00000000-0005-0000-0000-00008F050000}"/>
    <cellStyle name="_기안용지,인사기록형식_조직표_조직표_04.표면 배수공사_05.오수공_07.부대공사_07.부대공사" xfId="3692" xr:uid="{00000000-0005-0000-0000-000090050000}"/>
    <cellStyle name="_기안용지,인사기록형식_조직표_조직표_04.표면 배수공사_05.오수공_07.포장공" xfId="3693" xr:uid="{00000000-0005-0000-0000-000091050000}"/>
    <cellStyle name="_기안용지,인사기록형식_조직표_조직표_04.표면 배수공사_07.부대공사" xfId="3694" xr:uid="{00000000-0005-0000-0000-000092050000}"/>
    <cellStyle name="_기안용지,인사기록형식_조직표_조직표_04.표면 배수공사_07.부대공사_07.부대공사" xfId="3695" xr:uid="{00000000-0005-0000-0000-000093050000}"/>
    <cellStyle name="_기안용지,인사기록형식_조직표_조직표_04.표면 배수공사_07.포장공" xfId="3696" xr:uid="{00000000-0005-0000-0000-000094050000}"/>
    <cellStyle name="_기안용지,인사기록형식_조직표_조직표_05.그린 조성공사" xfId="3697" xr:uid="{00000000-0005-0000-0000-000095050000}"/>
    <cellStyle name="_기안용지,인사기록형식_조직표_조직표_05.그린 조성공사_00.오수공(최종)" xfId="3698" xr:uid="{00000000-0005-0000-0000-000096050000}"/>
    <cellStyle name="_기안용지,인사기록형식_조직표_조직표_05.그린 조성공사_00.오수공(최종)_07.부대공사" xfId="3699" xr:uid="{00000000-0005-0000-0000-000097050000}"/>
    <cellStyle name="_기안용지,인사기록형식_조직표_조직표_05.그린 조성공사_00.오수공(최종)_07.부대공사_07.부대공사" xfId="3700" xr:uid="{00000000-0005-0000-0000-000098050000}"/>
    <cellStyle name="_기안용지,인사기록형식_조직표_조직표_05.그린 조성공사_00.오수공(최종)_07.포장공" xfId="3701" xr:uid="{00000000-0005-0000-0000-000099050000}"/>
    <cellStyle name="_기안용지,인사기록형식_조직표_조직표_05.그린 조성공사_00.우수공" xfId="3702" xr:uid="{00000000-0005-0000-0000-00009A050000}"/>
    <cellStyle name="_기안용지,인사기록형식_조직표_조직표_05.그린 조성공사_00.우수공_07.부대공사" xfId="3703" xr:uid="{00000000-0005-0000-0000-00009B050000}"/>
    <cellStyle name="_기안용지,인사기록형식_조직표_조직표_05.그린 조성공사_00.우수공_07.부대공사_07.부대공사" xfId="3704" xr:uid="{00000000-0005-0000-0000-00009C050000}"/>
    <cellStyle name="_기안용지,인사기록형식_조직표_조직표_05.그린 조성공사_00.우수공_07.포장공" xfId="3705" xr:uid="{00000000-0005-0000-0000-00009D050000}"/>
    <cellStyle name="_기안용지,인사기록형식_조직표_조직표_05.그린 조성공사_04.우수공(단지부)" xfId="3706" xr:uid="{00000000-0005-0000-0000-00009E050000}"/>
    <cellStyle name="_기안용지,인사기록형식_조직표_조직표_05.그린 조성공사_04.우수공(단지부)_07.부대공사" xfId="3707" xr:uid="{00000000-0005-0000-0000-00009F050000}"/>
    <cellStyle name="_기안용지,인사기록형식_조직표_조직표_05.그린 조성공사_04.우수공(단지부)_07.부대공사_07.부대공사" xfId="3708" xr:uid="{00000000-0005-0000-0000-0000A0050000}"/>
    <cellStyle name="_기안용지,인사기록형식_조직표_조직표_05.그린 조성공사_04.우수공(단지부)_07.포장공" xfId="3709" xr:uid="{00000000-0005-0000-0000-0000A1050000}"/>
    <cellStyle name="_기안용지,인사기록형식_조직표_조직표_05.그린 조성공사_05.오수공" xfId="3710" xr:uid="{00000000-0005-0000-0000-0000A2050000}"/>
    <cellStyle name="_기안용지,인사기록형식_조직표_조직표_05.그린 조성공사_05.오수공_07.부대공사" xfId="3711" xr:uid="{00000000-0005-0000-0000-0000A3050000}"/>
    <cellStyle name="_기안용지,인사기록형식_조직표_조직표_05.그린 조성공사_05.오수공_07.부대공사_07.부대공사" xfId="3712" xr:uid="{00000000-0005-0000-0000-0000A4050000}"/>
    <cellStyle name="_기안용지,인사기록형식_조직표_조직표_05.그린 조성공사_05.오수공_07.포장공" xfId="3713" xr:uid="{00000000-0005-0000-0000-0000A5050000}"/>
    <cellStyle name="_기안용지,인사기록형식_조직표_조직표_05.그린 조성공사_07.부대공사" xfId="3714" xr:uid="{00000000-0005-0000-0000-0000A6050000}"/>
    <cellStyle name="_기안용지,인사기록형식_조직표_조직표_05.그린 조성공사_07.부대공사_07.부대공사" xfId="3715" xr:uid="{00000000-0005-0000-0000-0000A7050000}"/>
    <cellStyle name="_기안용지,인사기록형식_조직표_조직표_05.그린 조성공사_07.포장공" xfId="3716" xr:uid="{00000000-0005-0000-0000-0000A8050000}"/>
    <cellStyle name="_기안용지,인사기록형식_조직표_조직표_05.오수공" xfId="3717" xr:uid="{00000000-0005-0000-0000-0000A9050000}"/>
    <cellStyle name="_기안용지,인사기록형식_조직표_조직표_05.오수공_07.부대공사" xfId="3718" xr:uid="{00000000-0005-0000-0000-0000AA050000}"/>
    <cellStyle name="_기안용지,인사기록형식_조직표_조직표_05.오수공_07.부대공사_07.부대공사" xfId="3719" xr:uid="{00000000-0005-0000-0000-0000AB050000}"/>
    <cellStyle name="_기안용지,인사기록형식_조직표_조직표_05.오수공_07.포장공" xfId="3720" xr:uid="{00000000-0005-0000-0000-0000AC050000}"/>
    <cellStyle name="_기안용지,인사기록형식_조직표_조직표_07.부대공사" xfId="3721" xr:uid="{00000000-0005-0000-0000-0000AD050000}"/>
    <cellStyle name="_기안용지,인사기록형식_조직표_조직표_07.부대공사_07.부대공사" xfId="3722" xr:uid="{00000000-0005-0000-0000-0000AE050000}"/>
    <cellStyle name="_기안용지,인사기록형식_조직표_조직표_07.포장공" xfId="3723" xr:uid="{00000000-0005-0000-0000-0000AF050000}"/>
    <cellStyle name="_기안용지,인사기록형식_조직표_조직표_07.포장공(중2-57)" xfId="3724" xr:uid="{00000000-0005-0000-0000-0000B0050000}"/>
    <cellStyle name="_기안용지,인사기록형식_조직표_조직표_1.측구공사" xfId="3725" xr:uid="{00000000-0005-0000-0000-0000B1050000}"/>
    <cellStyle name="_기안용지,인사기록형식_조직표_조직표_1.측구공사_00.오수공(최종)" xfId="3726" xr:uid="{00000000-0005-0000-0000-0000B2050000}"/>
    <cellStyle name="_기안용지,인사기록형식_조직표_조직표_1.측구공사_00.오수공(최종)_07.부대공사" xfId="3727" xr:uid="{00000000-0005-0000-0000-0000B3050000}"/>
    <cellStyle name="_기안용지,인사기록형식_조직표_조직표_1.측구공사_00.오수공(최종)_07.부대공사_07.부대공사" xfId="3728" xr:uid="{00000000-0005-0000-0000-0000B4050000}"/>
    <cellStyle name="_기안용지,인사기록형식_조직표_조직표_1.측구공사_00.오수공(최종)_07.포장공" xfId="3729" xr:uid="{00000000-0005-0000-0000-0000B5050000}"/>
    <cellStyle name="_기안용지,인사기록형식_조직표_조직표_1.측구공사_00.우수공" xfId="3730" xr:uid="{00000000-0005-0000-0000-0000B6050000}"/>
    <cellStyle name="_기안용지,인사기록형식_조직표_조직표_1.측구공사_00.우수공_07.부대공사" xfId="3731" xr:uid="{00000000-0005-0000-0000-0000B7050000}"/>
    <cellStyle name="_기안용지,인사기록형식_조직표_조직표_1.측구공사_00.우수공_07.부대공사_07.부대공사" xfId="3732" xr:uid="{00000000-0005-0000-0000-0000B8050000}"/>
    <cellStyle name="_기안용지,인사기록형식_조직표_조직표_1.측구공사_00.우수공_07.포장공" xfId="3733" xr:uid="{00000000-0005-0000-0000-0000B9050000}"/>
    <cellStyle name="_기안용지,인사기록형식_조직표_조직표_1.측구공사_04.우수공(단지부)" xfId="3734" xr:uid="{00000000-0005-0000-0000-0000BA050000}"/>
    <cellStyle name="_기안용지,인사기록형식_조직표_조직표_1.측구공사_04.우수공(단지부)_07.부대공사" xfId="3735" xr:uid="{00000000-0005-0000-0000-0000BB050000}"/>
    <cellStyle name="_기안용지,인사기록형식_조직표_조직표_1.측구공사_04.우수공(단지부)_07.부대공사_07.부대공사" xfId="3736" xr:uid="{00000000-0005-0000-0000-0000BC050000}"/>
    <cellStyle name="_기안용지,인사기록형식_조직표_조직표_1.측구공사_04.우수공(단지부)_07.포장공" xfId="3737" xr:uid="{00000000-0005-0000-0000-0000BD050000}"/>
    <cellStyle name="_기안용지,인사기록형식_조직표_조직표_1.측구공사_05.오수공" xfId="3738" xr:uid="{00000000-0005-0000-0000-0000BE050000}"/>
    <cellStyle name="_기안용지,인사기록형식_조직표_조직표_1.측구공사_05.오수공_07.부대공사" xfId="3739" xr:uid="{00000000-0005-0000-0000-0000BF050000}"/>
    <cellStyle name="_기안용지,인사기록형식_조직표_조직표_1.측구공사_05.오수공_07.부대공사_07.부대공사" xfId="3740" xr:uid="{00000000-0005-0000-0000-0000C0050000}"/>
    <cellStyle name="_기안용지,인사기록형식_조직표_조직표_1.측구공사_05.오수공_07.포장공" xfId="3741" xr:uid="{00000000-0005-0000-0000-0000C1050000}"/>
    <cellStyle name="_기안용지,인사기록형식_조직표_조직표_1.측구공사_07.부대공사" xfId="3742" xr:uid="{00000000-0005-0000-0000-0000C2050000}"/>
    <cellStyle name="_기안용지,인사기록형식_조직표_조직표_1.측구공사_07.부대공사_07.부대공사" xfId="3743" xr:uid="{00000000-0005-0000-0000-0000C3050000}"/>
    <cellStyle name="_기안용지,인사기록형식_조직표_조직표_1.측구공사_07.포장공" xfId="3744" xr:uid="{00000000-0005-0000-0000-0000C4050000}"/>
    <cellStyle name="_기안용지,인사기록형식_조직표_조직표_1.측구공사-0" xfId="3745" xr:uid="{00000000-0005-0000-0000-0000C5050000}"/>
    <cellStyle name="_기안용지,인사기록형식_조직표_조직표_1.측구공사-0_00.오수공(최종)" xfId="3746" xr:uid="{00000000-0005-0000-0000-0000C6050000}"/>
    <cellStyle name="_기안용지,인사기록형식_조직표_조직표_1.측구공사-0_00.오수공(최종)_07.부대공사" xfId="3747" xr:uid="{00000000-0005-0000-0000-0000C7050000}"/>
    <cellStyle name="_기안용지,인사기록형식_조직표_조직표_1.측구공사-0_00.오수공(최종)_07.부대공사_07.부대공사" xfId="3748" xr:uid="{00000000-0005-0000-0000-0000C8050000}"/>
    <cellStyle name="_기안용지,인사기록형식_조직표_조직표_1.측구공사-0_00.오수공(최종)_07.포장공" xfId="3749" xr:uid="{00000000-0005-0000-0000-0000C9050000}"/>
    <cellStyle name="_기안용지,인사기록형식_조직표_조직표_1.측구공사-0_00.우수공" xfId="3750" xr:uid="{00000000-0005-0000-0000-0000CA050000}"/>
    <cellStyle name="_기안용지,인사기록형식_조직표_조직표_1.측구공사-0_00.우수공_07.부대공사" xfId="3751" xr:uid="{00000000-0005-0000-0000-0000CB050000}"/>
    <cellStyle name="_기안용지,인사기록형식_조직표_조직표_1.측구공사-0_00.우수공_07.부대공사_07.부대공사" xfId="3752" xr:uid="{00000000-0005-0000-0000-0000CC050000}"/>
    <cellStyle name="_기안용지,인사기록형식_조직표_조직표_1.측구공사-0_00.우수공_07.포장공" xfId="3753" xr:uid="{00000000-0005-0000-0000-0000CD050000}"/>
    <cellStyle name="_기안용지,인사기록형식_조직표_조직표_1.측구공사-0_04.우수공(단지부)" xfId="3754" xr:uid="{00000000-0005-0000-0000-0000CE050000}"/>
    <cellStyle name="_기안용지,인사기록형식_조직표_조직표_1.측구공사-0_04.우수공(단지부)_07.부대공사" xfId="3755" xr:uid="{00000000-0005-0000-0000-0000CF050000}"/>
    <cellStyle name="_기안용지,인사기록형식_조직표_조직표_1.측구공사-0_04.우수공(단지부)_07.부대공사_07.부대공사" xfId="3756" xr:uid="{00000000-0005-0000-0000-0000D0050000}"/>
    <cellStyle name="_기안용지,인사기록형식_조직표_조직표_1.측구공사-0_04.우수공(단지부)_07.포장공" xfId="3757" xr:uid="{00000000-0005-0000-0000-0000D1050000}"/>
    <cellStyle name="_기안용지,인사기록형식_조직표_조직표_1.측구공사-0_05.오수공" xfId="3758" xr:uid="{00000000-0005-0000-0000-0000D2050000}"/>
    <cellStyle name="_기안용지,인사기록형식_조직표_조직표_1.측구공사-0_05.오수공_07.부대공사" xfId="3759" xr:uid="{00000000-0005-0000-0000-0000D3050000}"/>
    <cellStyle name="_기안용지,인사기록형식_조직표_조직표_1.측구공사-0_05.오수공_07.부대공사_07.부대공사" xfId="3760" xr:uid="{00000000-0005-0000-0000-0000D4050000}"/>
    <cellStyle name="_기안용지,인사기록형식_조직표_조직표_1.측구공사-0_05.오수공_07.포장공" xfId="3761" xr:uid="{00000000-0005-0000-0000-0000D5050000}"/>
    <cellStyle name="_기안용지,인사기록형식_조직표_조직표_1.측구공사-0_07.부대공사" xfId="3762" xr:uid="{00000000-0005-0000-0000-0000D6050000}"/>
    <cellStyle name="_기안용지,인사기록형식_조직표_조직표_1.측구공사-0_07.부대공사_07.부대공사" xfId="3763" xr:uid="{00000000-0005-0000-0000-0000D7050000}"/>
    <cellStyle name="_기안용지,인사기록형식_조직표_조직표_1.측구공사-0_07.포장공" xfId="3764" xr:uid="{00000000-0005-0000-0000-0000D8050000}"/>
    <cellStyle name="_기안용지,인사기록형식_조직표_조직표_2.배수시설" xfId="3765" xr:uid="{00000000-0005-0000-0000-0000D9050000}"/>
    <cellStyle name="_기안용지,인사기록형식_조직표_조직표_2.배수시설_00.오수공(최종)" xfId="3766" xr:uid="{00000000-0005-0000-0000-0000DA050000}"/>
    <cellStyle name="_기안용지,인사기록형식_조직표_조직표_2.배수시설_00.오수공(최종)_07.부대공사" xfId="3767" xr:uid="{00000000-0005-0000-0000-0000DB050000}"/>
    <cellStyle name="_기안용지,인사기록형식_조직표_조직표_2.배수시설_00.오수공(최종)_07.부대공사_07.부대공사" xfId="3768" xr:uid="{00000000-0005-0000-0000-0000DC050000}"/>
    <cellStyle name="_기안용지,인사기록형식_조직표_조직표_2.배수시설_00.오수공(최종)_07.포장공" xfId="3769" xr:uid="{00000000-0005-0000-0000-0000DD050000}"/>
    <cellStyle name="_기안용지,인사기록형식_조직표_조직표_2.배수시설_00.우수공" xfId="3770" xr:uid="{00000000-0005-0000-0000-0000DE050000}"/>
    <cellStyle name="_기안용지,인사기록형식_조직표_조직표_2.배수시설_00.우수공_07.부대공사" xfId="3771" xr:uid="{00000000-0005-0000-0000-0000DF050000}"/>
    <cellStyle name="_기안용지,인사기록형식_조직표_조직표_2.배수시설_00.우수공_07.부대공사_07.부대공사" xfId="3772" xr:uid="{00000000-0005-0000-0000-0000E0050000}"/>
    <cellStyle name="_기안용지,인사기록형식_조직표_조직표_2.배수시설_00.우수공_07.포장공" xfId="3773" xr:uid="{00000000-0005-0000-0000-0000E1050000}"/>
    <cellStyle name="_기안용지,인사기록형식_조직표_조직표_2.배수시설_01.측구공사" xfId="3774" xr:uid="{00000000-0005-0000-0000-0000E2050000}"/>
    <cellStyle name="_기안용지,인사기록형식_조직표_조직표_2.배수시설_01.측구공사_00.오수공(최종)" xfId="3775" xr:uid="{00000000-0005-0000-0000-0000E3050000}"/>
    <cellStyle name="_기안용지,인사기록형식_조직표_조직표_2.배수시설_01.측구공사_00.오수공(최종)_07.부대공사" xfId="3776" xr:uid="{00000000-0005-0000-0000-0000E4050000}"/>
    <cellStyle name="_기안용지,인사기록형식_조직표_조직표_2.배수시설_01.측구공사_00.오수공(최종)_07.부대공사_07.부대공사" xfId="3777" xr:uid="{00000000-0005-0000-0000-0000E5050000}"/>
    <cellStyle name="_기안용지,인사기록형식_조직표_조직표_2.배수시설_01.측구공사_00.오수공(최종)_07.포장공" xfId="3778" xr:uid="{00000000-0005-0000-0000-0000E6050000}"/>
    <cellStyle name="_기안용지,인사기록형식_조직표_조직표_2.배수시설_01.측구공사_00.우수공" xfId="3779" xr:uid="{00000000-0005-0000-0000-0000E7050000}"/>
    <cellStyle name="_기안용지,인사기록형식_조직표_조직표_2.배수시설_01.측구공사_00.우수공_07.부대공사" xfId="3780" xr:uid="{00000000-0005-0000-0000-0000E8050000}"/>
    <cellStyle name="_기안용지,인사기록형식_조직표_조직표_2.배수시설_01.측구공사_00.우수공_07.부대공사_07.부대공사" xfId="3781" xr:uid="{00000000-0005-0000-0000-0000E9050000}"/>
    <cellStyle name="_기안용지,인사기록형식_조직표_조직표_2.배수시설_01.측구공사_00.우수공_07.포장공" xfId="3782" xr:uid="{00000000-0005-0000-0000-0000EA050000}"/>
    <cellStyle name="_기안용지,인사기록형식_조직표_조직표_2.배수시설_01.측구공사_04.우수공(단지부)" xfId="3783" xr:uid="{00000000-0005-0000-0000-0000EB050000}"/>
    <cellStyle name="_기안용지,인사기록형식_조직표_조직표_2.배수시설_01.측구공사_04.우수공(단지부)_07.부대공사" xfId="3784" xr:uid="{00000000-0005-0000-0000-0000EC050000}"/>
    <cellStyle name="_기안용지,인사기록형식_조직표_조직표_2.배수시설_01.측구공사_04.우수공(단지부)_07.부대공사_07.부대공사" xfId="3785" xr:uid="{00000000-0005-0000-0000-0000ED050000}"/>
    <cellStyle name="_기안용지,인사기록형식_조직표_조직표_2.배수시설_01.측구공사_04.우수공(단지부)_07.포장공" xfId="3786" xr:uid="{00000000-0005-0000-0000-0000EE050000}"/>
    <cellStyle name="_기안용지,인사기록형식_조직표_조직표_2.배수시설_01.측구공사_05.오수공" xfId="3787" xr:uid="{00000000-0005-0000-0000-0000EF050000}"/>
    <cellStyle name="_기안용지,인사기록형식_조직표_조직표_2.배수시설_01.측구공사_05.오수공_07.부대공사" xfId="3788" xr:uid="{00000000-0005-0000-0000-0000F0050000}"/>
    <cellStyle name="_기안용지,인사기록형식_조직표_조직표_2.배수시설_01.측구공사_05.오수공_07.부대공사_07.부대공사" xfId="3789" xr:uid="{00000000-0005-0000-0000-0000F1050000}"/>
    <cellStyle name="_기안용지,인사기록형식_조직표_조직표_2.배수시설_01.측구공사_05.오수공_07.포장공" xfId="3790" xr:uid="{00000000-0005-0000-0000-0000F2050000}"/>
    <cellStyle name="_기안용지,인사기록형식_조직표_조직표_2.배수시설_01.측구공사_07.부대공사" xfId="3791" xr:uid="{00000000-0005-0000-0000-0000F3050000}"/>
    <cellStyle name="_기안용지,인사기록형식_조직표_조직표_2.배수시설_01.측구공사_07.부대공사_07.부대공사" xfId="3792" xr:uid="{00000000-0005-0000-0000-0000F4050000}"/>
    <cellStyle name="_기안용지,인사기록형식_조직표_조직표_2.배수시설_01.측구공사_07.포장공" xfId="3793" xr:uid="{00000000-0005-0000-0000-0000F5050000}"/>
    <cellStyle name="_기안용지,인사기록형식_조직표_조직표_2.배수시설_04.우수공(단지부)" xfId="3794" xr:uid="{00000000-0005-0000-0000-0000F6050000}"/>
    <cellStyle name="_기안용지,인사기록형식_조직표_조직표_2.배수시설_04.우수공(단지부)_07.부대공사" xfId="3795" xr:uid="{00000000-0005-0000-0000-0000F7050000}"/>
    <cellStyle name="_기안용지,인사기록형식_조직표_조직표_2.배수시설_04.우수공(단지부)_07.부대공사_07.부대공사" xfId="3796" xr:uid="{00000000-0005-0000-0000-0000F8050000}"/>
    <cellStyle name="_기안용지,인사기록형식_조직표_조직표_2.배수시설_04.우수공(단지부)_07.포장공" xfId="3797" xr:uid="{00000000-0005-0000-0000-0000F9050000}"/>
    <cellStyle name="_기안용지,인사기록형식_조직표_조직표_2.배수시설_05.오수공" xfId="3798" xr:uid="{00000000-0005-0000-0000-0000FA050000}"/>
    <cellStyle name="_기안용지,인사기록형식_조직표_조직표_2.배수시설_05.오수공_07.부대공사" xfId="3799" xr:uid="{00000000-0005-0000-0000-0000FB050000}"/>
    <cellStyle name="_기안용지,인사기록형식_조직표_조직표_2.배수시설_05.오수공_07.부대공사_07.부대공사" xfId="3800" xr:uid="{00000000-0005-0000-0000-0000FC050000}"/>
    <cellStyle name="_기안용지,인사기록형식_조직표_조직표_2.배수시설_05.오수공_07.포장공" xfId="3801" xr:uid="{00000000-0005-0000-0000-0000FD050000}"/>
    <cellStyle name="_기안용지,인사기록형식_조직표_조직표_2.배수시설_07.부대공사" xfId="3802" xr:uid="{00000000-0005-0000-0000-0000FE050000}"/>
    <cellStyle name="_기안용지,인사기록형식_조직표_조직표_2.배수시설_07.부대공사_07.부대공사" xfId="3803" xr:uid="{00000000-0005-0000-0000-0000FF050000}"/>
    <cellStyle name="_기안용지,인사기록형식_조직표_조직표_2.배수시설_07.포장공" xfId="3804" xr:uid="{00000000-0005-0000-0000-000000060000}"/>
    <cellStyle name="_기안용지,인사기록형식_조직표_조직표_2.배수시설_1.측구공사" xfId="3805" xr:uid="{00000000-0005-0000-0000-000001060000}"/>
    <cellStyle name="_기안용지,인사기록형식_조직표_조직표_2.배수시설_1.측구공사_00.오수공(최종)" xfId="3806" xr:uid="{00000000-0005-0000-0000-000002060000}"/>
    <cellStyle name="_기안용지,인사기록형식_조직표_조직표_2.배수시설_1.측구공사_00.오수공(최종)_07.부대공사" xfId="3807" xr:uid="{00000000-0005-0000-0000-000003060000}"/>
    <cellStyle name="_기안용지,인사기록형식_조직표_조직표_2.배수시설_1.측구공사_00.오수공(최종)_07.부대공사_07.부대공사" xfId="3808" xr:uid="{00000000-0005-0000-0000-000004060000}"/>
    <cellStyle name="_기안용지,인사기록형식_조직표_조직표_2.배수시설_1.측구공사_00.오수공(최종)_07.포장공" xfId="3809" xr:uid="{00000000-0005-0000-0000-000005060000}"/>
    <cellStyle name="_기안용지,인사기록형식_조직표_조직표_2.배수시설_1.측구공사_00.우수공" xfId="3810" xr:uid="{00000000-0005-0000-0000-000006060000}"/>
    <cellStyle name="_기안용지,인사기록형식_조직표_조직표_2.배수시설_1.측구공사_00.우수공_07.부대공사" xfId="3811" xr:uid="{00000000-0005-0000-0000-000007060000}"/>
    <cellStyle name="_기안용지,인사기록형식_조직표_조직표_2.배수시설_1.측구공사_00.우수공_07.부대공사_07.부대공사" xfId="3812" xr:uid="{00000000-0005-0000-0000-000008060000}"/>
    <cellStyle name="_기안용지,인사기록형식_조직표_조직표_2.배수시설_1.측구공사_00.우수공_07.포장공" xfId="3813" xr:uid="{00000000-0005-0000-0000-000009060000}"/>
    <cellStyle name="_기안용지,인사기록형식_조직표_조직표_2.배수시설_1.측구공사_04.우수공(단지부)" xfId="3814" xr:uid="{00000000-0005-0000-0000-00000A060000}"/>
    <cellStyle name="_기안용지,인사기록형식_조직표_조직표_2.배수시설_1.측구공사_04.우수공(단지부)_07.부대공사" xfId="3815" xr:uid="{00000000-0005-0000-0000-00000B060000}"/>
    <cellStyle name="_기안용지,인사기록형식_조직표_조직표_2.배수시설_1.측구공사_04.우수공(단지부)_07.부대공사_07.부대공사" xfId="3816" xr:uid="{00000000-0005-0000-0000-00000C060000}"/>
    <cellStyle name="_기안용지,인사기록형식_조직표_조직표_2.배수시설_1.측구공사_04.우수공(단지부)_07.포장공" xfId="3817" xr:uid="{00000000-0005-0000-0000-00000D060000}"/>
    <cellStyle name="_기안용지,인사기록형식_조직표_조직표_2.배수시설_1.측구공사_05.오수공" xfId="3818" xr:uid="{00000000-0005-0000-0000-00000E060000}"/>
    <cellStyle name="_기안용지,인사기록형식_조직표_조직표_2.배수시설_1.측구공사_05.오수공_07.부대공사" xfId="3819" xr:uid="{00000000-0005-0000-0000-00000F060000}"/>
    <cellStyle name="_기안용지,인사기록형식_조직표_조직표_2.배수시설_1.측구공사_05.오수공_07.부대공사_07.부대공사" xfId="3820" xr:uid="{00000000-0005-0000-0000-000010060000}"/>
    <cellStyle name="_기안용지,인사기록형식_조직표_조직표_2.배수시설_1.측구공사_05.오수공_07.포장공" xfId="3821" xr:uid="{00000000-0005-0000-0000-000011060000}"/>
    <cellStyle name="_기안용지,인사기록형식_조직표_조직표_2.배수시설_1.측구공사_07.부대공사" xfId="3822" xr:uid="{00000000-0005-0000-0000-000012060000}"/>
    <cellStyle name="_기안용지,인사기록형식_조직표_조직표_2.배수시설_1.측구공사_07.부대공사_07.부대공사" xfId="3823" xr:uid="{00000000-0005-0000-0000-000013060000}"/>
    <cellStyle name="_기안용지,인사기록형식_조직표_조직표_2.배수시설_1.측구공사_07.포장공" xfId="3824" xr:uid="{00000000-0005-0000-0000-000014060000}"/>
    <cellStyle name="_기안용지,인사기록형식_조직표_조직표_2.배수시설_1.측구공사-0" xfId="3825" xr:uid="{00000000-0005-0000-0000-000015060000}"/>
    <cellStyle name="_기안용지,인사기록형식_조직표_조직표_2.배수시설_1.측구공사-0_00.오수공(최종)" xfId="3826" xr:uid="{00000000-0005-0000-0000-000016060000}"/>
    <cellStyle name="_기안용지,인사기록형식_조직표_조직표_2.배수시설_1.측구공사-0_00.오수공(최종)_07.부대공사" xfId="3827" xr:uid="{00000000-0005-0000-0000-000017060000}"/>
    <cellStyle name="_기안용지,인사기록형식_조직표_조직표_2.배수시설_1.측구공사-0_00.오수공(최종)_07.부대공사_07.부대공사" xfId="3828" xr:uid="{00000000-0005-0000-0000-000018060000}"/>
    <cellStyle name="_기안용지,인사기록형식_조직표_조직표_2.배수시설_1.측구공사-0_00.오수공(최종)_07.포장공" xfId="3829" xr:uid="{00000000-0005-0000-0000-000019060000}"/>
    <cellStyle name="_기안용지,인사기록형식_조직표_조직표_2.배수시설_1.측구공사-0_00.우수공" xfId="3830" xr:uid="{00000000-0005-0000-0000-00001A060000}"/>
    <cellStyle name="_기안용지,인사기록형식_조직표_조직표_2.배수시설_1.측구공사-0_00.우수공_07.부대공사" xfId="3831" xr:uid="{00000000-0005-0000-0000-00001B060000}"/>
    <cellStyle name="_기안용지,인사기록형식_조직표_조직표_2.배수시설_1.측구공사-0_00.우수공_07.부대공사_07.부대공사" xfId="3832" xr:uid="{00000000-0005-0000-0000-00001C060000}"/>
    <cellStyle name="_기안용지,인사기록형식_조직표_조직표_2.배수시설_1.측구공사-0_00.우수공_07.포장공" xfId="3833" xr:uid="{00000000-0005-0000-0000-00001D060000}"/>
    <cellStyle name="_기안용지,인사기록형식_조직표_조직표_2.배수시설_1.측구공사-0_04.우수공(단지부)" xfId="3834" xr:uid="{00000000-0005-0000-0000-00001E060000}"/>
    <cellStyle name="_기안용지,인사기록형식_조직표_조직표_2.배수시설_1.측구공사-0_04.우수공(단지부)_07.부대공사" xfId="3835" xr:uid="{00000000-0005-0000-0000-00001F060000}"/>
    <cellStyle name="_기안용지,인사기록형식_조직표_조직표_2.배수시설_1.측구공사-0_04.우수공(단지부)_07.부대공사_07.부대공사" xfId="3836" xr:uid="{00000000-0005-0000-0000-000020060000}"/>
    <cellStyle name="_기안용지,인사기록형식_조직표_조직표_2.배수시설_1.측구공사-0_04.우수공(단지부)_07.포장공" xfId="3837" xr:uid="{00000000-0005-0000-0000-000021060000}"/>
    <cellStyle name="_기안용지,인사기록형식_조직표_조직표_2.배수시설_1.측구공사-0_05.오수공" xfId="3838" xr:uid="{00000000-0005-0000-0000-000022060000}"/>
    <cellStyle name="_기안용지,인사기록형식_조직표_조직표_2.배수시설_1.측구공사-0_05.오수공_07.부대공사" xfId="3839" xr:uid="{00000000-0005-0000-0000-000023060000}"/>
    <cellStyle name="_기안용지,인사기록형식_조직표_조직표_2.배수시설_1.측구공사-0_05.오수공_07.부대공사_07.부대공사" xfId="3840" xr:uid="{00000000-0005-0000-0000-000024060000}"/>
    <cellStyle name="_기안용지,인사기록형식_조직표_조직표_2.배수시설_1.측구공사-0_05.오수공_07.포장공" xfId="3841" xr:uid="{00000000-0005-0000-0000-000025060000}"/>
    <cellStyle name="_기안용지,인사기록형식_조직표_조직표_2.배수시설_1.측구공사-0_07.부대공사" xfId="3842" xr:uid="{00000000-0005-0000-0000-000026060000}"/>
    <cellStyle name="_기안용지,인사기록형식_조직표_조직표_2.배수시설_1.측구공사-0_07.부대공사_07.부대공사" xfId="3843" xr:uid="{00000000-0005-0000-0000-000027060000}"/>
    <cellStyle name="_기안용지,인사기록형식_조직표_조직표_2.배수시설_1.측구공사-0_07.포장공" xfId="3844" xr:uid="{00000000-0005-0000-0000-000028060000}"/>
    <cellStyle name="_기안용지,인사기록형식_조직표_조직표_3.그린 조성공사" xfId="3845" xr:uid="{00000000-0005-0000-0000-000029060000}"/>
    <cellStyle name="_기안용지,인사기록형식_조직표_조직표_3.그린 조성공사_00.오수공(최종)" xfId="3846" xr:uid="{00000000-0005-0000-0000-00002A060000}"/>
    <cellStyle name="_기안용지,인사기록형식_조직표_조직표_3.그린 조성공사_00.오수공(최종)_07.부대공사" xfId="3847" xr:uid="{00000000-0005-0000-0000-00002B060000}"/>
    <cellStyle name="_기안용지,인사기록형식_조직표_조직표_3.그린 조성공사_00.오수공(최종)_07.부대공사_07.부대공사" xfId="3848" xr:uid="{00000000-0005-0000-0000-00002C060000}"/>
    <cellStyle name="_기안용지,인사기록형식_조직표_조직표_3.그린 조성공사_00.오수공(최종)_07.포장공" xfId="3849" xr:uid="{00000000-0005-0000-0000-00002D060000}"/>
    <cellStyle name="_기안용지,인사기록형식_조직표_조직표_3.그린 조성공사_00.우수공" xfId="3850" xr:uid="{00000000-0005-0000-0000-00002E060000}"/>
    <cellStyle name="_기안용지,인사기록형식_조직표_조직표_3.그린 조성공사_00.우수공_07.부대공사" xfId="3851" xr:uid="{00000000-0005-0000-0000-00002F060000}"/>
    <cellStyle name="_기안용지,인사기록형식_조직표_조직표_3.그린 조성공사_00.우수공_07.부대공사_07.부대공사" xfId="3852" xr:uid="{00000000-0005-0000-0000-000030060000}"/>
    <cellStyle name="_기안용지,인사기록형식_조직표_조직표_3.그린 조성공사_00.우수공_07.포장공" xfId="3853" xr:uid="{00000000-0005-0000-0000-000031060000}"/>
    <cellStyle name="_기안용지,인사기록형식_조직표_조직표_3.그린 조성공사_04.우수공(단지부)" xfId="3854" xr:uid="{00000000-0005-0000-0000-000032060000}"/>
    <cellStyle name="_기안용지,인사기록형식_조직표_조직표_3.그린 조성공사_04.우수공(단지부)_07.부대공사" xfId="3855" xr:uid="{00000000-0005-0000-0000-000033060000}"/>
    <cellStyle name="_기안용지,인사기록형식_조직표_조직표_3.그린 조성공사_04.우수공(단지부)_07.부대공사_07.부대공사" xfId="3856" xr:uid="{00000000-0005-0000-0000-000034060000}"/>
    <cellStyle name="_기안용지,인사기록형식_조직표_조직표_3.그린 조성공사_04.우수공(단지부)_07.포장공" xfId="3857" xr:uid="{00000000-0005-0000-0000-000035060000}"/>
    <cellStyle name="_기안용지,인사기록형식_조직표_조직표_3.그린 조성공사_05.오수공" xfId="3858" xr:uid="{00000000-0005-0000-0000-000036060000}"/>
    <cellStyle name="_기안용지,인사기록형식_조직표_조직표_3.그린 조성공사_05.오수공_07.부대공사" xfId="3859" xr:uid="{00000000-0005-0000-0000-000037060000}"/>
    <cellStyle name="_기안용지,인사기록형식_조직표_조직표_3.그린 조성공사_05.오수공_07.부대공사_07.부대공사" xfId="3860" xr:uid="{00000000-0005-0000-0000-000038060000}"/>
    <cellStyle name="_기안용지,인사기록형식_조직표_조직표_3.그린 조성공사_05.오수공_07.포장공" xfId="3861" xr:uid="{00000000-0005-0000-0000-000039060000}"/>
    <cellStyle name="_기안용지,인사기록형식_조직표_조직표_3.그린 조성공사_07.부대공사" xfId="3862" xr:uid="{00000000-0005-0000-0000-00003A060000}"/>
    <cellStyle name="_기안용지,인사기록형식_조직표_조직표_3.그린 조성공사_07.부대공사_07.부대공사" xfId="3863" xr:uid="{00000000-0005-0000-0000-00003B060000}"/>
    <cellStyle name="_기안용지,인사기록형식_조직표_조직표_3.그린 조성공사_07.포장공" xfId="3864" xr:uid="{00000000-0005-0000-0000-00003C060000}"/>
    <cellStyle name="_기안용지,인사기록형식_조직표_조직표_3.그린 조성공사-0" xfId="3865" xr:uid="{00000000-0005-0000-0000-00003D060000}"/>
    <cellStyle name="_기안용지,인사기록형식_조직표_조직표_3.그린 조성공사-0_00.오수공(최종)" xfId="3866" xr:uid="{00000000-0005-0000-0000-00003E060000}"/>
    <cellStyle name="_기안용지,인사기록형식_조직표_조직표_3.그린 조성공사-0_00.오수공(최종)_07.부대공사" xfId="3867" xr:uid="{00000000-0005-0000-0000-00003F060000}"/>
    <cellStyle name="_기안용지,인사기록형식_조직표_조직표_3.그린 조성공사-0_00.오수공(최종)_07.부대공사_07.부대공사" xfId="3868" xr:uid="{00000000-0005-0000-0000-000040060000}"/>
    <cellStyle name="_기안용지,인사기록형식_조직표_조직표_3.그린 조성공사-0_00.오수공(최종)_07.포장공" xfId="3869" xr:uid="{00000000-0005-0000-0000-000041060000}"/>
    <cellStyle name="_기안용지,인사기록형식_조직표_조직표_3.그린 조성공사-0_00.우수공" xfId="3870" xr:uid="{00000000-0005-0000-0000-000042060000}"/>
    <cellStyle name="_기안용지,인사기록형식_조직표_조직표_3.그린 조성공사-0_00.우수공_07.부대공사" xfId="3871" xr:uid="{00000000-0005-0000-0000-000043060000}"/>
    <cellStyle name="_기안용지,인사기록형식_조직표_조직표_3.그린 조성공사-0_00.우수공_07.부대공사_07.부대공사" xfId="3872" xr:uid="{00000000-0005-0000-0000-000044060000}"/>
    <cellStyle name="_기안용지,인사기록형식_조직표_조직표_3.그린 조성공사-0_00.우수공_07.포장공" xfId="3873" xr:uid="{00000000-0005-0000-0000-000045060000}"/>
    <cellStyle name="_기안용지,인사기록형식_조직표_조직표_3.그린 조성공사-0_04.우수공(단지부)" xfId="3874" xr:uid="{00000000-0005-0000-0000-000046060000}"/>
    <cellStyle name="_기안용지,인사기록형식_조직표_조직표_3.그린 조성공사-0_04.우수공(단지부)_07.부대공사" xfId="3875" xr:uid="{00000000-0005-0000-0000-000047060000}"/>
    <cellStyle name="_기안용지,인사기록형식_조직표_조직표_3.그린 조성공사-0_04.우수공(단지부)_07.부대공사_07.부대공사" xfId="3876" xr:uid="{00000000-0005-0000-0000-000048060000}"/>
    <cellStyle name="_기안용지,인사기록형식_조직표_조직표_3.그린 조성공사-0_04.우수공(단지부)_07.포장공" xfId="3877" xr:uid="{00000000-0005-0000-0000-000049060000}"/>
    <cellStyle name="_기안용지,인사기록형식_조직표_조직표_3.그린 조성공사-0_05.오수공" xfId="3878" xr:uid="{00000000-0005-0000-0000-00004A060000}"/>
    <cellStyle name="_기안용지,인사기록형식_조직표_조직표_3.그린 조성공사-0_05.오수공_07.부대공사" xfId="3879" xr:uid="{00000000-0005-0000-0000-00004B060000}"/>
    <cellStyle name="_기안용지,인사기록형식_조직표_조직표_3.그린 조성공사-0_05.오수공_07.부대공사_07.부대공사" xfId="3880" xr:uid="{00000000-0005-0000-0000-00004C060000}"/>
    <cellStyle name="_기안용지,인사기록형식_조직표_조직표_3.그린 조성공사-0_05.오수공_07.포장공" xfId="3881" xr:uid="{00000000-0005-0000-0000-00004D060000}"/>
    <cellStyle name="_기안용지,인사기록형식_조직표_조직표_3.그린 조성공사-0_07.부대공사" xfId="3882" xr:uid="{00000000-0005-0000-0000-00004E060000}"/>
    <cellStyle name="_기안용지,인사기록형식_조직표_조직표_3.그린 조성공사-0_07.부대공사_07.부대공사" xfId="3883" xr:uid="{00000000-0005-0000-0000-00004F060000}"/>
    <cellStyle name="_기안용지,인사기록형식_조직표_조직표_3.그린 조성공사-0_07.포장공" xfId="3884" xr:uid="{00000000-0005-0000-0000-000050060000}"/>
    <cellStyle name="_기안용지,인사기록형식_조직표_조직표_3.그린조성공사" xfId="3885" xr:uid="{00000000-0005-0000-0000-000051060000}"/>
    <cellStyle name="_기안용지,인사기록형식_조직표_조직표_3.그린조성공사_00.오수공(최종)" xfId="3886" xr:uid="{00000000-0005-0000-0000-000052060000}"/>
    <cellStyle name="_기안용지,인사기록형식_조직표_조직표_3.그린조성공사_00.오수공(최종)_07.부대공사" xfId="3887" xr:uid="{00000000-0005-0000-0000-000053060000}"/>
    <cellStyle name="_기안용지,인사기록형식_조직표_조직표_3.그린조성공사_00.오수공(최종)_07.부대공사_07.부대공사" xfId="3888" xr:uid="{00000000-0005-0000-0000-000054060000}"/>
    <cellStyle name="_기안용지,인사기록형식_조직표_조직표_3.그린조성공사_00.오수공(최종)_07.포장공" xfId="3889" xr:uid="{00000000-0005-0000-0000-000055060000}"/>
    <cellStyle name="_기안용지,인사기록형식_조직표_조직표_3.그린조성공사_00.우수공" xfId="3890" xr:uid="{00000000-0005-0000-0000-000056060000}"/>
    <cellStyle name="_기안용지,인사기록형식_조직표_조직표_3.그린조성공사_00.우수공_07.부대공사" xfId="3891" xr:uid="{00000000-0005-0000-0000-000057060000}"/>
    <cellStyle name="_기안용지,인사기록형식_조직표_조직표_3.그린조성공사_00.우수공_07.부대공사_07.부대공사" xfId="3892" xr:uid="{00000000-0005-0000-0000-000058060000}"/>
    <cellStyle name="_기안용지,인사기록형식_조직표_조직표_3.그린조성공사_00.우수공_07.포장공" xfId="3893" xr:uid="{00000000-0005-0000-0000-000059060000}"/>
    <cellStyle name="_기안용지,인사기록형식_조직표_조직표_3.그린조성공사_04.우수공(단지부)" xfId="3894" xr:uid="{00000000-0005-0000-0000-00005A060000}"/>
    <cellStyle name="_기안용지,인사기록형식_조직표_조직표_3.그린조성공사_04.우수공(단지부)_07.부대공사" xfId="3895" xr:uid="{00000000-0005-0000-0000-00005B060000}"/>
    <cellStyle name="_기안용지,인사기록형식_조직표_조직표_3.그린조성공사_04.우수공(단지부)_07.부대공사_07.부대공사" xfId="3896" xr:uid="{00000000-0005-0000-0000-00005C060000}"/>
    <cellStyle name="_기안용지,인사기록형식_조직표_조직표_3.그린조성공사_04.우수공(단지부)_07.포장공" xfId="3897" xr:uid="{00000000-0005-0000-0000-00005D060000}"/>
    <cellStyle name="_기안용지,인사기록형식_조직표_조직표_3.그린조성공사_05.오수공" xfId="3898" xr:uid="{00000000-0005-0000-0000-00005E060000}"/>
    <cellStyle name="_기안용지,인사기록형식_조직표_조직표_3.그린조성공사_05.오수공_07.부대공사" xfId="3899" xr:uid="{00000000-0005-0000-0000-00005F060000}"/>
    <cellStyle name="_기안용지,인사기록형식_조직표_조직표_3.그린조성공사_05.오수공_07.부대공사_07.부대공사" xfId="3900" xr:uid="{00000000-0005-0000-0000-000060060000}"/>
    <cellStyle name="_기안용지,인사기록형식_조직표_조직표_3.그린조성공사_05.오수공_07.포장공" xfId="3901" xr:uid="{00000000-0005-0000-0000-000061060000}"/>
    <cellStyle name="_기안용지,인사기록형식_조직표_조직표_3.그린조성공사_07.부대공사" xfId="3902" xr:uid="{00000000-0005-0000-0000-000062060000}"/>
    <cellStyle name="_기안용지,인사기록형식_조직표_조직표_3.그린조성공사_07.부대공사_07.부대공사" xfId="3903" xr:uid="{00000000-0005-0000-0000-000063060000}"/>
    <cellStyle name="_기안용지,인사기록형식_조직표_조직표_3.그린조성공사_07.포장공" xfId="3904" xr:uid="{00000000-0005-0000-0000-000064060000}"/>
    <cellStyle name="_기안용지,인사기록형식_조직표_조직표_4.TEE조성" xfId="3905" xr:uid="{00000000-0005-0000-0000-000065060000}"/>
    <cellStyle name="_기안용지,인사기록형식_조직표_조직표_4.TEE조성_00.오수공(최종)" xfId="3906" xr:uid="{00000000-0005-0000-0000-000066060000}"/>
    <cellStyle name="_기안용지,인사기록형식_조직표_조직표_4.TEE조성_00.오수공(최종)_07.부대공사" xfId="3907" xr:uid="{00000000-0005-0000-0000-000067060000}"/>
    <cellStyle name="_기안용지,인사기록형식_조직표_조직표_4.TEE조성_00.오수공(최종)_07.부대공사_07.부대공사" xfId="3908" xr:uid="{00000000-0005-0000-0000-000068060000}"/>
    <cellStyle name="_기안용지,인사기록형식_조직표_조직표_4.TEE조성_00.오수공(최종)_07.포장공" xfId="3909" xr:uid="{00000000-0005-0000-0000-000069060000}"/>
    <cellStyle name="_기안용지,인사기록형식_조직표_조직표_4.TEE조성_00.우수공" xfId="3910" xr:uid="{00000000-0005-0000-0000-00006A060000}"/>
    <cellStyle name="_기안용지,인사기록형식_조직표_조직표_4.TEE조성_00.우수공_07.부대공사" xfId="3911" xr:uid="{00000000-0005-0000-0000-00006B060000}"/>
    <cellStyle name="_기안용지,인사기록형식_조직표_조직표_4.TEE조성_00.우수공_07.부대공사_07.부대공사" xfId="3912" xr:uid="{00000000-0005-0000-0000-00006C060000}"/>
    <cellStyle name="_기안용지,인사기록형식_조직표_조직표_4.TEE조성_00.우수공_07.포장공" xfId="3913" xr:uid="{00000000-0005-0000-0000-00006D060000}"/>
    <cellStyle name="_기안용지,인사기록형식_조직표_조직표_4.TEE조성_04.우수공(단지부)" xfId="3914" xr:uid="{00000000-0005-0000-0000-00006E060000}"/>
    <cellStyle name="_기안용지,인사기록형식_조직표_조직표_4.TEE조성_04.우수공(단지부)_07.부대공사" xfId="3915" xr:uid="{00000000-0005-0000-0000-00006F060000}"/>
    <cellStyle name="_기안용지,인사기록형식_조직표_조직표_4.TEE조성_04.우수공(단지부)_07.부대공사_07.부대공사" xfId="3916" xr:uid="{00000000-0005-0000-0000-000070060000}"/>
    <cellStyle name="_기안용지,인사기록형식_조직표_조직표_4.TEE조성_04.우수공(단지부)_07.포장공" xfId="3917" xr:uid="{00000000-0005-0000-0000-000071060000}"/>
    <cellStyle name="_기안용지,인사기록형식_조직표_조직표_4.TEE조성_05.오수공" xfId="3918" xr:uid="{00000000-0005-0000-0000-000072060000}"/>
    <cellStyle name="_기안용지,인사기록형식_조직표_조직표_4.TEE조성_05.오수공_07.부대공사" xfId="3919" xr:uid="{00000000-0005-0000-0000-000073060000}"/>
    <cellStyle name="_기안용지,인사기록형식_조직표_조직표_4.TEE조성_05.오수공_07.부대공사_07.부대공사" xfId="3920" xr:uid="{00000000-0005-0000-0000-000074060000}"/>
    <cellStyle name="_기안용지,인사기록형식_조직표_조직표_4.TEE조성_05.오수공_07.포장공" xfId="3921" xr:uid="{00000000-0005-0000-0000-000075060000}"/>
    <cellStyle name="_기안용지,인사기록형식_조직표_조직표_4.TEE조성_07.부대공사" xfId="3922" xr:uid="{00000000-0005-0000-0000-000076060000}"/>
    <cellStyle name="_기안용지,인사기록형식_조직표_조직표_4.TEE조성_07.부대공사_07.부대공사" xfId="3923" xr:uid="{00000000-0005-0000-0000-000077060000}"/>
    <cellStyle name="_기안용지,인사기록형식_조직표_조직표_4.TEE조성_07.포장공" xfId="3924" xr:uid="{00000000-0005-0000-0000-000078060000}"/>
    <cellStyle name="_기안용지,인사기록형식_조직표_조직표_Book2" xfId="3925" xr:uid="{00000000-0005-0000-0000-000079060000}"/>
    <cellStyle name="_기안용지,인사기록형식_조직표_조직표_Book2_00.오수공(최종)" xfId="3926" xr:uid="{00000000-0005-0000-0000-00007A060000}"/>
    <cellStyle name="_기안용지,인사기록형식_조직표_조직표_Book2_00.오수공(최종)_07.부대공사" xfId="3927" xr:uid="{00000000-0005-0000-0000-00007B060000}"/>
    <cellStyle name="_기안용지,인사기록형식_조직표_조직표_Book2_00.오수공(최종)_07.부대공사_07.부대공사" xfId="3928" xr:uid="{00000000-0005-0000-0000-00007C060000}"/>
    <cellStyle name="_기안용지,인사기록형식_조직표_조직표_Book2_00.오수공(최종)_07.포장공" xfId="3929" xr:uid="{00000000-0005-0000-0000-00007D060000}"/>
    <cellStyle name="_기안용지,인사기록형식_조직표_조직표_Book2_00.우수공" xfId="3930" xr:uid="{00000000-0005-0000-0000-00007E060000}"/>
    <cellStyle name="_기안용지,인사기록형식_조직표_조직표_Book2_00.우수공_07.부대공사" xfId="3931" xr:uid="{00000000-0005-0000-0000-00007F060000}"/>
    <cellStyle name="_기안용지,인사기록형식_조직표_조직표_Book2_00.우수공_07.부대공사_07.부대공사" xfId="3932" xr:uid="{00000000-0005-0000-0000-000080060000}"/>
    <cellStyle name="_기안용지,인사기록형식_조직표_조직표_Book2_00.우수공_07.포장공" xfId="3933" xr:uid="{00000000-0005-0000-0000-000081060000}"/>
    <cellStyle name="_기안용지,인사기록형식_조직표_조직표_Book2_04.우수공(단지부)" xfId="3934" xr:uid="{00000000-0005-0000-0000-000082060000}"/>
    <cellStyle name="_기안용지,인사기록형식_조직표_조직표_Book2_04.우수공(단지부)_07.부대공사" xfId="3935" xr:uid="{00000000-0005-0000-0000-000083060000}"/>
    <cellStyle name="_기안용지,인사기록형식_조직표_조직표_Book2_04.우수공(단지부)_07.부대공사_07.부대공사" xfId="3936" xr:uid="{00000000-0005-0000-0000-000084060000}"/>
    <cellStyle name="_기안용지,인사기록형식_조직표_조직표_Book2_04.우수공(단지부)_07.포장공" xfId="3937" xr:uid="{00000000-0005-0000-0000-000085060000}"/>
    <cellStyle name="_기안용지,인사기록형식_조직표_조직표_Book2_05.오수공" xfId="3938" xr:uid="{00000000-0005-0000-0000-000086060000}"/>
    <cellStyle name="_기안용지,인사기록형식_조직표_조직표_Book2_05.오수공_07.부대공사" xfId="3939" xr:uid="{00000000-0005-0000-0000-000087060000}"/>
    <cellStyle name="_기안용지,인사기록형식_조직표_조직표_Book2_05.오수공_07.부대공사_07.부대공사" xfId="3940" xr:uid="{00000000-0005-0000-0000-000088060000}"/>
    <cellStyle name="_기안용지,인사기록형식_조직표_조직표_Book2_05.오수공_07.포장공" xfId="3941" xr:uid="{00000000-0005-0000-0000-000089060000}"/>
    <cellStyle name="_기안용지,인사기록형식_조직표_조직표_Book2_07.부대공사" xfId="3942" xr:uid="{00000000-0005-0000-0000-00008A060000}"/>
    <cellStyle name="_기안용지,인사기록형식_조직표_조직표_Book2_07.부대공사_07.부대공사" xfId="3943" xr:uid="{00000000-0005-0000-0000-00008B060000}"/>
    <cellStyle name="_기안용지,인사기록형식_조직표_조직표_Book2_07.포장공" xfId="3944" xr:uid="{00000000-0005-0000-0000-00008C060000}"/>
    <cellStyle name="_기타경비" xfId="3945" xr:uid="{00000000-0005-0000-0000-00008D060000}"/>
    <cellStyle name="_기흥읍청사신축공사(조원)" xfId="2031" xr:uid="{00000000-0005-0000-0000-00008E060000}"/>
    <cellStyle name="_김해2 실행" xfId="6026" xr:uid="{00000000-0005-0000-0000-00008F060000}"/>
    <cellStyle name="_김해2 실행_낙금지구실행" xfId="6025" xr:uid="{00000000-0005-0000-0000-000090060000}"/>
    <cellStyle name="_김해분성고(동성)" xfId="2032" xr:uid="{00000000-0005-0000-0000-000091060000}"/>
    <cellStyle name="_나곡소하천1공구" xfId="6024" xr:uid="{00000000-0005-0000-0000-000092060000}"/>
    <cellStyle name="_낙금지구실행" xfId="6023" xr:uid="{00000000-0005-0000-0000-000093060000}"/>
    <cellStyle name="_내역서(밀양시)" xfId="3946" xr:uid="{00000000-0005-0000-0000-000094060000}"/>
    <cellStyle name="_내역서적용수량" xfId="30" xr:uid="{00000000-0005-0000-0000-000095060000}"/>
    <cellStyle name="_내역서적용수량(참고)" xfId="3947" xr:uid="{00000000-0005-0000-0000-000096060000}"/>
    <cellStyle name="_노물1공구" xfId="6022" xr:uid="{00000000-0005-0000-0000-000097060000}"/>
    <cellStyle name="_노물안길" xfId="6021" xr:uid="{00000000-0005-0000-0000-000098060000}"/>
    <cellStyle name="_녹래제(금회)" xfId="6020" xr:uid="{00000000-0005-0000-0000-000099060000}"/>
    <cellStyle name="_녹래제(금회)_(5)부대공" xfId="6019" xr:uid="{00000000-0005-0000-0000-00009A060000}"/>
    <cellStyle name="_단계천(수량)" xfId="6018" xr:uid="{00000000-0005-0000-0000-00009B060000}"/>
    <cellStyle name="_단계천(수량)_(5)부대공" xfId="6017" xr:uid="{00000000-0005-0000-0000-00009C060000}"/>
    <cellStyle name="_당동(청강)" xfId="2033" xr:uid="{00000000-0005-0000-0000-00009D060000}"/>
    <cellStyle name="_당동(청강디스켓1)" xfId="2034" xr:uid="{00000000-0005-0000-0000-00009E060000}"/>
    <cellStyle name="_대신고등학교 견적서 07.02.13" xfId="6016" xr:uid="{00000000-0005-0000-0000-00009F060000}"/>
    <cellStyle name="_대전서붕고하도급" xfId="2035" xr:uid="{00000000-0005-0000-0000-0000A0060000}"/>
    <cellStyle name="_대호지~석문간지방도확포장공사(신일)" xfId="2036" xr:uid="{00000000-0005-0000-0000-0000A1060000}"/>
    <cellStyle name="_덕구온천수로개체" xfId="6015" xr:uid="{00000000-0005-0000-0000-0000A2060000}"/>
    <cellStyle name="_덕산도로(총집계)" xfId="6014" xr:uid="{00000000-0005-0000-0000-0000A3060000}"/>
    <cellStyle name="_덕산도로10공구" xfId="6013" xr:uid="{00000000-0005-0000-0000-0000A4060000}"/>
    <cellStyle name="_덕산도로2공구" xfId="6012" xr:uid="{00000000-0005-0000-0000-0000A5060000}"/>
    <cellStyle name="_덕산도로2공구1" xfId="6011" xr:uid="{00000000-0005-0000-0000-0000A6060000}"/>
    <cellStyle name="_도로공사대전지사" xfId="2037" xr:uid="{00000000-0005-0000-0000-0000A7060000}"/>
    <cellStyle name="_동대문실내체육관(천마낙찰)" xfId="2038" xr:uid="{00000000-0005-0000-0000-0000A8060000}"/>
    <cellStyle name="_동원꽃농원" xfId="2039" xr:uid="{00000000-0005-0000-0000-0000A9060000}"/>
    <cellStyle name="_두계변전소하도급" xfId="2040" xr:uid="{00000000-0005-0000-0000-0000AA060000}"/>
    <cellStyle name="_등촌고등총괄(동현하도급)" xfId="2041" xr:uid="{00000000-0005-0000-0000-0000AB060000}"/>
    <cellStyle name="_마현~생창국도건설공사" xfId="2042" xr:uid="{00000000-0005-0000-0000-0000AC060000}"/>
    <cellStyle name="_매곡" xfId="31" xr:uid="{00000000-0005-0000-0000-0000AD060000}"/>
    <cellStyle name="_매일제" xfId="6010" xr:uid="{00000000-0005-0000-0000-0000AE060000}"/>
    <cellStyle name="_맨홀위치조서1" xfId="3948" xr:uid="{00000000-0005-0000-0000-0000AF060000}"/>
    <cellStyle name="_맨홀위치조서1_전체집계및진입로포장수량(수정)" xfId="3949" xr:uid="{00000000-0005-0000-0000-0000B0060000}"/>
    <cellStyle name="_맨홀위치조서1_전체집계및진입로포장수량(수정)_전체집계및진입로포장수량(수정)" xfId="3950" xr:uid="{00000000-0005-0000-0000-0000B1060000}"/>
    <cellStyle name="_맹암거" xfId="3951" xr:uid="{00000000-0005-0000-0000-0000B2060000}"/>
    <cellStyle name="_맹암거_P포장공" xfId="3952" xr:uid="{00000000-0005-0000-0000-0000B3060000}"/>
    <cellStyle name="_맹암거_P포장공_전체집계및진입로포장수량(수정)" xfId="3953" xr:uid="{00000000-0005-0000-0000-0000B4060000}"/>
    <cellStyle name="_맹암거_P포장공_전체집계및진입로포장수량(수정)_전체집계및진입로포장수량(수정)" xfId="3954" xr:uid="{00000000-0005-0000-0000-0000B5060000}"/>
    <cellStyle name="_맹암거_전체집계및진입로포장수량(수정)" xfId="3955" xr:uid="{00000000-0005-0000-0000-0000B6060000}"/>
    <cellStyle name="_맹암거_전체집계및진입로포장수량(수정)_전체집계및진입로포장수량(수정)" xfId="3956" xr:uid="{00000000-0005-0000-0000-0000B7060000}"/>
    <cellStyle name="_맹암거_포장공" xfId="3957" xr:uid="{00000000-0005-0000-0000-0000B8060000}"/>
    <cellStyle name="_맹암거_포장공_전체집계및진입로포장수량(수정)" xfId="3958" xr:uid="{00000000-0005-0000-0000-0000B9060000}"/>
    <cellStyle name="_맹암거_포장공_전체집계및진입로포장수량(수정)_전체집계및진입로포장수량(수정)" xfId="3959" xr:uid="{00000000-0005-0000-0000-0000BA060000}"/>
    <cellStyle name="_명암지-산성간" xfId="2043" xr:uid="{00000000-0005-0000-0000-0000BB060000}"/>
    <cellStyle name="_모정배수계획(토적,재료)" xfId="32" xr:uid="{00000000-0005-0000-0000-0000BC060000}"/>
    <cellStyle name="_받거래이" xfId="6009" xr:uid="{00000000-0005-0000-0000-0000BD060000}"/>
    <cellStyle name="_배수공-박스" xfId="6008" xr:uid="{00000000-0005-0000-0000-0000BE060000}"/>
    <cellStyle name="_배수공-박스_위천현황카드(도)" xfId="6007" xr:uid="{00000000-0005-0000-0000-0000BF060000}"/>
    <cellStyle name="_배수공집계" xfId="6006" xr:uid="{00000000-0005-0000-0000-0000C0060000}"/>
    <cellStyle name="_배수공집계_(5)부대공" xfId="6005" xr:uid="{00000000-0005-0000-0000-0000C1060000}"/>
    <cellStyle name="_배수공집계_상청량보" xfId="6004" xr:uid="{00000000-0005-0000-0000-0000C2060000}"/>
    <cellStyle name="_배수공집계_상청량보_(5)부대공" xfId="6003" xr:uid="{00000000-0005-0000-0000-0000C3060000}"/>
    <cellStyle name="_배수공집계_위천현황카드(도)" xfId="6002" xr:uid="{00000000-0005-0000-0000-0000C4060000}"/>
    <cellStyle name="_백공실행" xfId="6001" xr:uid="{00000000-0005-0000-0000-0000C5060000}"/>
    <cellStyle name="_범서척과(관로자료)" xfId="33" xr:uid="{00000000-0005-0000-0000-0000C6060000}"/>
    <cellStyle name="_법면보호공(수량-내역서0323)" xfId="3960" xr:uid="{00000000-0005-0000-0000-0000C7060000}"/>
    <cellStyle name="_벽계1(new)" xfId="6000" xr:uid="{00000000-0005-0000-0000-0000C8060000}"/>
    <cellStyle name="_벽계1(new)_(5)부대공" xfId="5999" xr:uid="{00000000-0005-0000-0000-0000C9060000}"/>
    <cellStyle name="_벽계2(new)" xfId="5998" xr:uid="{00000000-0005-0000-0000-0000CA060000}"/>
    <cellStyle name="_벽계2(new)_(5)부대공" xfId="5997" xr:uid="{00000000-0005-0000-0000-0000CB060000}"/>
    <cellStyle name="_벽계2공구" xfId="5996" xr:uid="{00000000-0005-0000-0000-0000CC060000}"/>
    <cellStyle name="_벽계2공구_(5)부대공" xfId="5995" xr:uid="{00000000-0005-0000-0000-0000CD060000}"/>
    <cellStyle name="_벽계소하천(1공구)" xfId="5994" xr:uid="{00000000-0005-0000-0000-0000CE060000}"/>
    <cellStyle name="_벽계소하천(1공구)_(5)부대공" xfId="5993" xr:uid="{00000000-0005-0000-0000-0000CF060000}"/>
    <cellStyle name="_별첨(계획서및실적서양식)" xfId="2044" xr:uid="{00000000-0005-0000-0000-0000D0060000}"/>
    <cellStyle name="_별첨(계획서및실적서양식)_1" xfId="2045" xr:uid="{00000000-0005-0000-0000-0000D1060000}"/>
    <cellStyle name="_본포~한어간도로" xfId="5992" xr:uid="{00000000-0005-0000-0000-0000D2060000}"/>
    <cellStyle name="_본포~한어간도로_(5)부대공" xfId="5991" xr:uid="{00000000-0005-0000-0000-0000D3060000}"/>
    <cellStyle name="_봉곡중내역서(대지건설)" xfId="2046" xr:uid="{00000000-0005-0000-0000-0000D4060000}"/>
    <cellStyle name="_봉곡중총괄(대지완결)" xfId="2047" xr:uid="{00000000-0005-0000-0000-0000D5060000}"/>
    <cellStyle name="_부대공1" xfId="3961" xr:uid="{00000000-0005-0000-0000-0000D6060000}"/>
    <cellStyle name="_부대공1_전체집계및진입로포장수량(수정)" xfId="3962" xr:uid="{00000000-0005-0000-0000-0000D7060000}"/>
    <cellStyle name="_부대공1_전체집계및진입로포장수량(수정)_전체집계및진입로포장수량(수정)" xfId="3963" xr:uid="{00000000-0005-0000-0000-0000D8060000}"/>
    <cellStyle name="_부대공A" xfId="5990" xr:uid="{00000000-0005-0000-0000-0000D9060000}"/>
    <cellStyle name="_부대공A_(5)부대공" xfId="5989" xr:uid="{00000000-0005-0000-0000-0000DA060000}"/>
    <cellStyle name="_부대입찰확약서" xfId="2048" xr:uid="{00000000-0005-0000-0000-0000DB060000}"/>
    <cellStyle name="_부림제(혁성종합)" xfId="2049" xr:uid="{00000000-0005-0000-0000-0000DC060000}"/>
    <cellStyle name="_부산메리어트호텔(명세표)" xfId="3964" xr:uid="{00000000-0005-0000-0000-0000DD060000}"/>
    <cellStyle name="_부산시 해운대구" xfId="3965" xr:uid="{00000000-0005-0000-0000-0000DE060000}"/>
    <cellStyle name="_사본 - 승본도로수량(금회분)" xfId="5988" xr:uid="{00000000-0005-0000-0000-0000DF060000}"/>
    <cellStyle name="_사본 - 승본도로수량(금회분)_(5)부대공" xfId="5987" xr:uid="{00000000-0005-0000-0000-0000E0060000}"/>
    <cellStyle name="_사본 - 토공" xfId="5986" xr:uid="{00000000-0005-0000-0000-0000E1060000}"/>
    <cellStyle name="_사유서" xfId="2050" xr:uid="{00000000-0005-0000-0000-0000E2060000}"/>
    <cellStyle name="_사유서_내역서" xfId="2051" xr:uid="{00000000-0005-0000-0000-0000E3060000}"/>
    <cellStyle name="_상리~사천간국도4차로공사내역" xfId="2052" xr:uid="{00000000-0005-0000-0000-0000E4060000}"/>
    <cellStyle name="_상북산전농로" xfId="34" xr:uid="{00000000-0005-0000-0000-0000E5060000}"/>
    <cellStyle name="_상청량보" xfId="5985" xr:uid="{00000000-0005-0000-0000-0000E6060000}"/>
    <cellStyle name="_상청량보_(5)부대공" xfId="5755" xr:uid="{00000000-0005-0000-0000-0000E7060000}"/>
    <cellStyle name="_새들초등학교(동성)" xfId="2053" xr:uid="{00000000-0005-0000-0000-0000E8060000}"/>
    <cellStyle name="_서삼소하천정비공사" xfId="5862" xr:uid="{00000000-0005-0000-0000-0000E9060000}"/>
    <cellStyle name="_서삼소하천정비공사_(5)부대공" xfId="5861" xr:uid="{00000000-0005-0000-0000-0000EA060000}"/>
    <cellStyle name="_서울대학교사범대교육정보관(에스와이비작업완료)" xfId="2054" xr:uid="{00000000-0005-0000-0000-0000EB060000}"/>
    <cellStyle name="_서울화일초(덕동)" xfId="2055" xr:uid="{00000000-0005-0000-0000-0000EC060000}"/>
    <cellStyle name="_서창초" xfId="2056" xr:uid="{00000000-0005-0000-0000-0000ED060000}"/>
    <cellStyle name="_석 축A" xfId="5860" xr:uid="{00000000-0005-0000-0000-0000EE060000}"/>
    <cellStyle name="_석 축A_(5)부대공" xfId="5859" xr:uid="{00000000-0005-0000-0000-0000EF060000}"/>
    <cellStyle name="_석수고" xfId="2057" xr:uid="{00000000-0005-0000-0000-0000F0060000}"/>
    <cellStyle name="_성덕초,명진초,신길(토목)" xfId="2058" xr:uid="{00000000-0005-0000-0000-0000F1060000}"/>
    <cellStyle name="_성산배수지건설공사(덕동)" xfId="2059" xr:uid="{00000000-0005-0000-0000-0000F2060000}"/>
    <cellStyle name="_소사도잘해라" xfId="3966" xr:uid="{00000000-0005-0000-0000-0000F3060000}"/>
    <cellStyle name="_송산고(백산하도급포함)" xfId="2060" xr:uid="{00000000-0005-0000-0000-0000F4060000}"/>
    <cellStyle name="_수 량 연화.내감" xfId="5858" xr:uid="{00000000-0005-0000-0000-0000F5060000}"/>
    <cellStyle name="_수 량 연화.내감_(5)부대공" xfId="5984" xr:uid="{00000000-0005-0000-0000-0000F6060000}"/>
    <cellStyle name="_수 량 연화.내감_금산제수량(전체최종)" xfId="5754" xr:uid="{00000000-0005-0000-0000-0000F7060000}"/>
    <cellStyle name="_수 량 연화.내감_금산제수량(전체최종)_(5)부대공" xfId="5753" xr:uid="{00000000-0005-0000-0000-0000F8060000}"/>
    <cellStyle name="_수 량 연화.내감_상청량보" xfId="5983" xr:uid="{00000000-0005-0000-0000-0000F9060000}"/>
    <cellStyle name="_수 량 연화.내감_상청량보_(5)부대공" xfId="5857" xr:uid="{00000000-0005-0000-0000-0000FA060000}"/>
    <cellStyle name="_수 량 연화.내감_위천현황카드(도)" xfId="5856" xr:uid="{00000000-0005-0000-0000-0000FB060000}"/>
    <cellStyle name="_수도권매립지" xfId="2061" xr:uid="{00000000-0005-0000-0000-0000FC060000}"/>
    <cellStyle name="_수도권매립지하도급(명도)" xfId="2062" xr:uid="{00000000-0005-0000-0000-0000FD060000}"/>
    <cellStyle name="_수량" xfId="3967" xr:uid="{00000000-0005-0000-0000-0000FE060000}"/>
    <cellStyle name="_수량 2" xfId="5855" xr:uid="{00000000-0005-0000-0000-0000FF060000}"/>
    <cellStyle name="_수량(1호선)" xfId="5854" xr:uid="{00000000-0005-0000-0000-000000070000}"/>
    <cellStyle name="_수량(1호선)_(5)부대공" xfId="5853" xr:uid="{00000000-0005-0000-0000-000001070000}"/>
    <cellStyle name="_수량(2공구)" xfId="5852" xr:uid="{00000000-0005-0000-0000-000002070000}"/>
    <cellStyle name="_수량(2공구)_(5)부대공" xfId="5982" xr:uid="{00000000-0005-0000-0000-000003070000}"/>
    <cellStyle name="_수량(2호선)" xfId="5981" xr:uid="{00000000-0005-0000-0000-000004070000}"/>
    <cellStyle name="_수량(2호선)_(5)부대공" xfId="5872" xr:uid="{00000000-0005-0000-0000-000005070000}"/>
    <cellStyle name="_수량(기층제외)" xfId="6110" xr:uid="{00000000-0005-0000-0000-000006070000}"/>
    <cellStyle name="_수량(기층제외)_(5)부대공" xfId="5980" xr:uid="{00000000-0005-0000-0000-000007070000}"/>
    <cellStyle name="_수량(노견제외)" xfId="5979" xr:uid="{00000000-0005-0000-0000-000008070000}"/>
    <cellStyle name="_수량(노견제외)_(5)부대공" xfId="5978" xr:uid="{00000000-0005-0000-0000-000009070000}"/>
    <cellStyle name="_수량(북면검성2공구)" xfId="5752" xr:uid="{00000000-0005-0000-0000-00000A070000}"/>
    <cellStyle name="_수량(북면검성2공구)_(5)부대공" xfId="5851" xr:uid="{00000000-0005-0000-0000-00000B070000}"/>
    <cellStyle name="_수량(북면검성세천)" xfId="5977" xr:uid="{00000000-0005-0000-0000-00000C070000}"/>
    <cellStyle name="_수량(쌍전도로)" xfId="5751" xr:uid="{00000000-0005-0000-0000-00000D070000}"/>
    <cellStyle name="_수량(완)" xfId="5976" xr:uid="{00000000-0005-0000-0000-00000E070000}"/>
    <cellStyle name="_수량(완)_(5)부대공" xfId="5750" xr:uid="{00000000-0005-0000-0000-00000F070000}"/>
    <cellStyle name="_수량(전석쌓기)" xfId="5975" xr:uid="{00000000-0005-0000-0000-000010070000}"/>
    <cellStyle name="_수량(전석쌓기)_(5)부대공" xfId="5749" xr:uid="{00000000-0005-0000-0000-000011070000}"/>
    <cellStyle name="_수량_(5)부대공" xfId="5850" xr:uid="{00000000-0005-0000-0000-000012070000}"/>
    <cellStyle name="_수량1" xfId="5849" xr:uid="{00000000-0005-0000-0000-000013070000}"/>
    <cellStyle name="_수량1_(5)부대공" xfId="5848" xr:uid="{00000000-0005-0000-0000-000014070000}"/>
    <cellStyle name="_수량금회 연화.내감" xfId="5847" xr:uid="{00000000-0005-0000-0000-000015070000}"/>
    <cellStyle name="_수량금회 연화.내감_(5)부대공" xfId="5846" xr:uid="{00000000-0005-0000-0000-000016070000}"/>
    <cellStyle name="_수량금회 연화.내감_금산제수량(전체최종)" xfId="5748" xr:uid="{00000000-0005-0000-0000-000017070000}"/>
    <cellStyle name="_수량금회 연화.내감_금산제수량(전체최종)_(5)부대공" xfId="5845" xr:uid="{00000000-0005-0000-0000-000018070000}"/>
    <cellStyle name="_수량산출  (차광석)" xfId="35" xr:uid="{00000000-0005-0000-0000-000019070000}"/>
    <cellStyle name="_수량산출 구눌하수도" xfId="5974" xr:uid="{00000000-0005-0000-0000-00001A070000}"/>
    <cellStyle name="_수량산출 구눌하수도_(5)부대공" xfId="5973" xr:uid="{00000000-0005-0000-0000-00001B070000}"/>
    <cellStyle name="_수량산출 구눌하수도_금산제수량(전체최종)" xfId="5745" xr:uid="{00000000-0005-0000-0000-00001C070000}"/>
    <cellStyle name="_수량산출 구눌하수도_금산제수량(전체최종)_(5)부대공" xfId="5744" xr:uid="{00000000-0005-0000-0000-00001D070000}"/>
    <cellStyle name="_수량산출 구눌하수도_상청량보" xfId="5743" xr:uid="{00000000-0005-0000-0000-00001E070000}"/>
    <cellStyle name="_수량산출 구눌하수도_상청량보_(5)부대공" xfId="5742" xr:uid="{00000000-0005-0000-0000-00001F070000}"/>
    <cellStyle name="_수량산출 구눌하수도_위천현황카드(도)" xfId="5741" xr:uid="{00000000-0005-0000-0000-000020070000}"/>
    <cellStyle name="_수량산출 음지하천" xfId="5740" xr:uid="{00000000-0005-0000-0000-000021070000}"/>
    <cellStyle name="_수량산출 음지하천_(5)부대공" xfId="5739" xr:uid="{00000000-0005-0000-0000-000022070000}"/>
    <cellStyle name="_수량산출 음지하천_금산제수량(전체최종)" xfId="5738" xr:uid="{00000000-0005-0000-0000-000023070000}"/>
    <cellStyle name="_수량산출 음지하천_금산제수량(전체최종)_(5)부대공" xfId="5737" xr:uid="{00000000-0005-0000-0000-000024070000}"/>
    <cellStyle name="_수량산출(생초전교부체도로)" xfId="5844" xr:uid="{00000000-0005-0000-0000-000025070000}"/>
    <cellStyle name="_수량산출서" xfId="36" xr:uid="{00000000-0005-0000-0000-000026070000}"/>
    <cellStyle name="_수량산출서(1공구)" xfId="37" xr:uid="{00000000-0005-0000-0000-000027070000}"/>
    <cellStyle name="_수량산출서(귀지1)" xfId="38" xr:uid="{00000000-0005-0000-0000-000028070000}"/>
    <cellStyle name="_수량산출서(수정)" xfId="39" xr:uid="{00000000-0005-0000-0000-000029070000}"/>
    <cellStyle name="_수량산출서(신명1공구)" xfId="40" xr:uid="{00000000-0005-0000-0000-00002A070000}"/>
    <cellStyle name="_수량산출서(신명2-1공구)" xfId="41" xr:uid="{00000000-0005-0000-0000-00002B070000}"/>
    <cellStyle name="_수량산출서(신명2-2공구)" xfId="42" xr:uid="{00000000-0005-0000-0000-00002C070000}"/>
    <cellStyle name="_수량산출서(청량화창농로)" xfId="43" xr:uid="{00000000-0005-0000-0000-00002D070000}"/>
    <cellStyle name="_수량제목" xfId="2063" xr:uid="{00000000-0005-0000-0000-00002E070000}"/>
    <cellStyle name="_수량제목_내역서" xfId="2064" xr:uid="{00000000-0005-0000-0000-00002F070000}"/>
    <cellStyle name="_수송2 실행" xfId="5843" xr:uid="{00000000-0005-0000-0000-000030070000}"/>
    <cellStyle name="_수송2 실행_낙금지구실행" xfId="5842" xr:uid="{00000000-0005-0000-0000-000031070000}"/>
    <cellStyle name="_수송2 실행_수송2 실행" xfId="5736" xr:uid="{00000000-0005-0000-0000-000032070000}"/>
    <cellStyle name="_수송2 실행_수송2 실행_김해2 실행" xfId="5841" xr:uid="{00000000-0005-0000-0000-000033070000}"/>
    <cellStyle name="_수송2 실행_수송2 실행_김해2 실행_낙금지구실행" xfId="5735" xr:uid="{00000000-0005-0000-0000-000034070000}"/>
    <cellStyle name="_수송2 실행_수송2 실행_낙금지구실행" xfId="5840" xr:uid="{00000000-0005-0000-0000-000035070000}"/>
    <cellStyle name="_수정갑지" xfId="2065" xr:uid="{00000000-0005-0000-0000-000036070000}"/>
    <cellStyle name="_승본도로수량(금회분)" xfId="5839" xr:uid="{00000000-0005-0000-0000-000037070000}"/>
    <cellStyle name="_승본도로수량(금회분)_(5)부대공" xfId="5734" xr:uid="{00000000-0005-0000-0000-000038070000}"/>
    <cellStyle name="_승본도로수량산출" xfId="5838" xr:uid="{00000000-0005-0000-0000-000039070000}"/>
    <cellStyle name="_승본도로수량산출_(5)부대공" xfId="5837" xr:uid="{00000000-0005-0000-0000-00003A070000}"/>
    <cellStyle name="_시목소하천" xfId="5733" xr:uid="{00000000-0005-0000-0000-00003B070000}"/>
    <cellStyle name="_신당천수량 변경(전체)" xfId="5836" xr:uid="{00000000-0005-0000-0000-00003C070000}"/>
    <cellStyle name="_신당천수량 변경(전체)_(5)부대공" xfId="5835" xr:uid="{00000000-0005-0000-0000-00003D070000}"/>
    <cellStyle name="_신화1리(새마)안길" xfId="5834" xr:uid="{00000000-0005-0000-0000-00003E070000}"/>
    <cellStyle name="_아시아" xfId="3968" xr:uid="{00000000-0005-0000-0000-00003F070000}"/>
    <cellStyle name="_안전보건11대 기본수칙" xfId="5833" xr:uid="{00000000-0005-0000-0000-000040070000}"/>
    <cellStyle name="_암  거" xfId="5732" xr:uid="{00000000-0005-0000-0000-000041070000}"/>
    <cellStyle name="_암  거_(5)부대공" xfId="5832" xr:uid="{00000000-0005-0000-0000-000042070000}"/>
    <cellStyle name="_암  거04" xfId="5831" xr:uid="{00000000-0005-0000-0000-000043070000}"/>
    <cellStyle name="_암  거04_(5)부대공" xfId="5830" xr:uid="{00000000-0005-0000-0000-000044070000}"/>
    <cellStyle name="_암거공" xfId="3969" xr:uid="{00000000-0005-0000-0000-000045070000}"/>
    <cellStyle name="_암거공_05-소락1교-부대공수량" xfId="3970" xr:uid="{00000000-0005-0000-0000-000046070000}"/>
    <cellStyle name="_양등중보들농로포장" xfId="44" xr:uid="{00000000-0005-0000-0000-000047070000}"/>
    <cellStyle name="_양식" xfId="2066" xr:uid="{00000000-0005-0000-0000-000048070000}"/>
    <cellStyle name="_양식_1" xfId="2067" xr:uid="{00000000-0005-0000-0000-000049070000}"/>
    <cellStyle name="_양식_2" xfId="2068" xr:uid="{00000000-0005-0000-0000-00004A070000}"/>
    <cellStyle name="_연결관" xfId="3971" xr:uid="{00000000-0005-0000-0000-00004B070000}"/>
    <cellStyle name="_연제구측 연결로 수량산출" xfId="45" xr:uid="{00000000-0005-0000-0000-00004C070000}"/>
    <cellStyle name="_연제구측 연결로 수량산출_00.수영4호교 도로공 구조물 자재집계" xfId="46" xr:uid="{00000000-0005-0000-0000-00004D070000}"/>
    <cellStyle name="_연제구측 연결로 수량산출_01.연제구측 연결로 수량산출" xfId="47" xr:uid="{00000000-0005-0000-0000-00004E070000}"/>
    <cellStyle name="_연제구측 연결로 수량산출_03.구조물공 수량산출" xfId="48" xr:uid="{00000000-0005-0000-0000-00004F070000}"/>
    <cellStyle name="_연제구측 연결로 수량산출_구조물공 수량산출" xfId="49" xr:uid="{00000000-0005-0000-0000-000050070000}"/>
    <cellStyle name="_연화지제(3공구) 수량" xfId="5829" xr:uid="{00000000-0005-0000-0000-000051070000}"/>
    <cellStyle name="_연화지제(3공구) 수량_(5)부대공" xfId="5972" xr:uid="{00000000-0005-0000-0000-000052070000}"/>
    <cellStyle name="_염경초공내역서(건축,토목,조경,기계)" xfId="2069" xr:uid="{00000000-0005-0000-0000-000053070000}"/>
    <cellStyle name="_오궁리내역" xfId="50" xr:uid="{00000000-0005-0000-0000-000054070000}"/>
    <cellStyle name="_오궁리백년서당" xfId="51" xr:uid="{00000000-0005-0000-0000-000055070000}"/>
    <cellStyle name="_오궁리백년서당_감곡지구(설계내역서-1018)" xfId="52" xr:uid="{00000000-0005-0000-0000-000056070000}"/>
    <cellStyle name="_오대앞수량산출서(1공구)" xfId="53" xr:uid="{00000000-0005-0000-0000-000057070000}"/>
    <cellStyle name="_옥계세월교(전체)" xfId="5971" xr:uid="{00000000-0005-0000-0000-000058070000}"/>
    <cellStyle name="_옥계세월교수량(수정)" xfId="5828" xr:uid="{00000000-0005-0000-0000-000059070000}"/>
    <cellStyle name="_옥계세월교수량(수정)_(5)부대공" xfId="5731" xr:uid="{00000000-0005-0000-0000-00005A070000}"/>
    <cellStyle name="_옥련고총괄(100%)" xfId="2070" xr:uid="{00000000-0005-0000-0000-00005B070000}"/>
    <cellStyle name="_옥성 대원소하천(금회)" xfId="5730" xr:uid="{00000000-0005-0000-0000-00005C070000}"/>
    <cellStyle name="_옥성 대원소하천(금회)_(5)부대공" xfId="5827" xr:uid="{00000000-0005-0000-0000-00005D070000}"/>
    <cellStyle name="_옥포실행" xfId="5826" xr:uid="{00000000-0005-0000-0000-00005E070000}"/>
    <cellStyle name="_옥포실행_낙금지구실행" xfId="5825" xr:uid="{00000000-0005-0000-0000-00005F070000}"/>
    <cellStyle name="_옥포실행_자유로실행" xfId="5824" xr:uid="{00000000-0005-0000-0000-000060070000}"/>
    <cellStyle name="_옥포실행_자유로실행_낙금지구실행" xfId="5729" xr:uid="{00000000-0005-0000-0000-000061070000}"/>
    <cellStyle name="_왕가봉정비공사" xfId="2071" xr:uid="{00000000-0005-0000-0000-000062070000}"/>
    <cellStyle name="_용덕수량" xfId="5823" xr:uid="{00000000-0005-0000-0000-000063070000}"/>
    <cellStyle name="_용화고등학교하도급(명신)" xfId="2072" xr:uid="{00000000-0005-0000-0000-000064070000}"/>
    <cellStyle name="_우수공(대중)" xfId="3972" xr:uid="{00000000-0005-0000-0000-000065070000}"/>
    <cellStyle name="_우수관공" xfId="3973" xr:uid="{00000000-0005-0000-0000-000066070000}"/>
    <cellStyle name="_우수관공_1" xfId="3974" xr:uid="{00000000-0005-0000-0000-000067070000}"/>
    <cellStyle name="_우수관공_1_P포장공" xfId="3975" xr:uid="{00000000-0005-0000-0000-000068070000}"/>
    <cellStyle name="_우수관공_1_P포장공_전체집계및진입로포장수량(수정)" xfId="3976" xr:uid="{00000000-0005-0000-0000-000069070000}"/>
    <cellStyle name="_우수관공_1_P포장공_전체집계및진입로포장수량(수정)_전체집계및진입로포장수량(수정)" xfId="3977" xr:uid="{00000000-0005-0000-0000-00006A070000}"/>
    <cellStyle name="_우수관공_1_전체집계및진입로포장수량(수정)" xfId="3978" xr:uid="{00000000-0005-0000-0000-00006B070000}"/>
    <cellStyle name="_우수관공_1_전체집계및진입로포장수량(수정)_전체집계및진입로포장수량(수정)" xfId="3979" xr:uid="{00000000-0005-0000-0000-00006C070000}"/>
    <cellStyle name="_우수관공_1_포장공" xfId="3980" xr:uid="{00000000-0005-0000-0000-00006D070000}"/>
    <cellStyle name="_우수관공_1_포장공_전체집계및진입로포장수량(수정)" xfId="3981" xr:uid="{00000000-0005-0000-0000-00006E070000}"/>
    <cellStyle name="_우수관공_1_포장공_전체집계및진입로포장수량(수정)_전체집계및진입로포장수량(수정)" xfId="3982" xr:uid="{00000000-0005-0000-0000-00006F070000}"/>
    <cellStyle name="_우수관공_P포장공" xfId="3983" xr:uid="{00000000-0005-0000-0000-000070070000}"/>
    <cellStyle name="_우수관공_P포장공_전체집계및진입로포장수량(수정)" xfId="3984" xr:uid="{00000000-0005-0000-0000-000071070000}"/>
    <cellStyle name="_우수관공_P포장공_전체집계및진입로포장수량(수정)_전체집계및진입로포장수량(수정)" xfId="3985" xr:uid="{00000000-0005-0000-0000-000072070000}"/>
    <cellStyle name="_우수관공_우수관공" xfId="3986" xr:uid="{00000000-0005-0000-0000-000073070000}"/>
    <cellStyle name="_우수관공_우수관공_P포장공" xfId="3987" xr:uid="{00000000-0005-0000-0000-000074070000}"/>
    <cellStyle name="_우수관공_우수관공_P포장공_전체집계및진입로포장수량(수정)" xfId="3988" xr:uid="{00000000-0005-0000-0000-000075070000}"/>
    <cellStyle name="_우수관공_우수관공_P포장공_전체집계및진입로포장수량(수정)_전체집계및진입로포장수량(수정)" xfId="3989" xr:uid="{00000000-0005-0000-0000-000076070000}"/>
    <cellStyle name="_우수관공_우수관공_전체집계및진입로포장수량(수정)" xfId="3990" xr:uid="{00000000-0005-0000-0000-000077070000}"/>
    <cellStyle name="_우수관공_우수관공_전체집계및진입로포장수량(수정)_전체집계및진입로포장수량(수정)" xfId="3991" xr:uid="{00000000-0005-0000-0000-000078070000}"/>
    <cellStyle name="_우수관공_우수관공_포장공" xfId="3992" xr:uid="{00000000-0005-0000-0000-000079070000}"/>
    <cellStyle name="_우수관공_우수관공_포장공_전체집계및진입로포장수량(수정)" xfId="3993" xr:uid="{00000000-0005-0000-0000-00007A070000}"/>
    <cellStyle name="_우수관공_우수관공_포장공_전체집계및진입로포장수량(수정)_전체집계및진입로포장수량(수정)" xfId="3994" xr:uid="{00000000-0005-0000-0000-00007B070000}"/>
    <cellStyle name="_우수관공_우수관공1" xfId="3995" xr:uid="{00000000-0005-0000-0000-00007C070000}"/>
    <cellStyle name="_우수관공_우수관공1_P포장공" xfId="3996" xr:uid="{00000000-0005-0000-0000-00007D070000}"/>
    <cellStyle name="_우수관공_우수관공1_P포장공_전체집계및진입로포장수량(수정)" xfId="3997" xr:uid="{00000000-0005-0000-0000-00007E070000}"/>
    <cellStyle name="_우수관공_우수관공1_P포장공_전체집계및진입로포장수량(수정)_전체집계및진입로포장수량(수정)" xfId="3998" xr:uid="{00000000-0005-0000-0000-00007F070000}"/>
    <cellStyle name="_우수관공_우수관공1_전체집계및진입로포장수량(수정)" xfId="3999" xr:uid="{00000000-0005-0000-0000-000080070000}"/>
    <cellStyle name="_우수관공_우수관공1_전체집계및진입로포장수량(수정)_전체집계및진입로포장수량(수정)" xfId="4000" xr:uid="{00000000-0005-0000-0000-000081070000}"/>
    <cellStyle name="_우수관공_우수관공1_포장공" xfId="4001" xr:uid="{00000000-0005-0000-0000-000082070000}"/>
    <cellStyle name="_우수관공_우수관공1_포장공_전체집계및진입로포장수량(수정)" xfId="4002" xr:uid="{00000000-0005-0000-0000-000083070000}"/>
    <cellStyle name="_우수관공_우수관공1_포장공_전체집계및진입로포장수량(수정)_전체집계및진입로포장수량(수정)" xfId="4003" xr:uid="{00000000-0005-0000-0000-000084070000}"/>
    <cellStyle name="_우수관공_전체집계및진입로포장수량(수정)" xfId="4004" xr:uid="{00000000-0005-0000-0000-000085070000}"/>
    <cellStyle name="_우수관공_전체집계및진입로포장수량(수정)_전체집계및진입로포장수량(수정)" xfId="4005" xr:uid="{00000000-0005-0000-0000-000086070000}"/>
    <cellStyle name="_우수관공_포장공" xfId="4006" xr:uid="{00000000-0005-0000-0000-000087070000}"/>
    <cellStyle name="_우수관공_포장공_전체집계및진입로포장수량(수정)" xfId="4007" xr:uid="{00000000-0005-0000-0000-000088070000}"/>
    <cellStyle name="_우수관공_포장공_전체집계및진입로포장수량(수정)_전체집계및진입로포장수량(수정)" xfId="4008" xr:uid="{00000000-0005-0000-0000-000089070000}"/>
    <cellStyle name="_우수관공1" xfId="4009" xr:uid="{00000000-0005-0000-0000-00008A070000}"/>
    <cellStyle name="_우수관공1_P포장공" xfId="4010" xr:uid="{00000000-0005-0000-0000-00008B070000}"/>
    <cellStyle name="_우수관공1_P포장공_전체집계및진입로포장수량(수정)" xfId="4011" xr:uid="{00000000-0005-0000-0000-00008C070000}"/>
    <cellStyle name="_우수관공1_P포장공_전체집계및진입로포장수량(수정)_전체집계및진입로포장수량(수정)" xfId="4012" xr:uid="{00000000-0005-0000-0000-00008D070000}"/>
    <cellStyle name="_우수관공1_전체집계및진입로포장수량(수정)" xfId="4013" xr:uid="{00000000-0005-0000-0000-00008E070000}"/>
    <cellStyle name="_우수관공1_전체집계및진입로포장수량(수정)_전체집계및진입로포장수량(수정)" xfId="4014" xr:uid="{00000000-0005-0000-0000-00008F070000}"/>
    <cellStyle name="_우수관공1_포장공" xfId="4015" xr:uid="{00000000-0005-0000-0000-000090070000}"/>
    <cellStyle name="_우수관공1_포장공_전체집계및진입로포장수량(수정)" xfId="4016" xr:uid="{00000000-0005-0000-0000-000091070000}"/>
    <cellStyle name="_우수관공1_포장공_전체집계및진입로포장수량(수정)_전체집계및진입로포장수량(수정)" xfId="4017" xr:uid="{00000000-0005-0000-0000-000092070000}"/>
    <cellStyle name="_우수받이" xfId="4018" xr:uid="{00000000-0005-0000-0000-000093070000}"/>
    <cellStyle name="_우수받이_P포장공" xfId="4019" xr:uid="{00000000-0005-0000-0000-000094070000}"/>
    <cellStyle name="_우수받이_P포장공_전체집계및진입로포장수량(수정)" xfId="4020" xr:uid="{00000000-0005-0000-0000-000095070000}"/>
    <cellStyle name="_우수받이_P포장공_전체집계및진입로포장수량(수정)_전체집계및진입로포장수량(수정)" xfId="4021" xr:uid="{00000000-0005-0000-0000-000096070000}"/>
    <cellStyle name="_우수받이_우수관공" xfId="4022" xr:uid="{00000000-0005-0000-0000-000097070000}"/>
    <cellStyle name="_우수받이_우수관공_P포장공" xfId="4023" xr:uid="{00000000-0005-0000-0000-000098070000}"/>
    <cellStyle name="_우수받이_우수관공_P포장공_전체집계및진입로포장수량(수정)" xfId="4024" xr:uid="{00000000-0005-0000-0000-000099070000}"/>
    <cellStyle name="_우수받이_우수관공_P포장공_전체집계및진입로포장수량(수정)_전체집계및진입로포장수량(수정)" xfId="4025" xr:uid="{00000000-0005-0000-0000-00009A070000}"/>
    <cellStyle name="_우수받이_우수관공_전체집계및진입로포장수량(수정)" xfId="4026" xr:uid="{00000000-0005-0000-0000-00009B070000}"/>
    <cellStyle name="_우수받이_우수관공_전체집계및진입로포장수량(수정)_전체집계및진입로포장수량(수정)" xfId="4027" xr:uid="{00000000-0005-0000-0000-00009C070000}"/>
    <cellStyle name="_우수받이_우수관공_포장공" xfId="4028" xr:uid="{00000000-0005-0000-0000-00009D070000}"/>
    <cellStyle name="_우수받이_우수관공_포장공_전체집계및진입로포장수량(수정)" xfId="4029" xr:uid="{00000000-0005-0000-0000-00009E070000}"/>
    <cellStyle name="_우수받이_우수관공_포장공_전체집계및진입로포장수량(수정)_전체집계및진입로포장수량(수정)" xfId="4030" xr:uid="{00000000-0005-0000-0000-00009F070000}"/>
    <cellStyle name="_우수받이_우수관공1" xfId="4031" xr:uid="{00000000-0005-0000-0000-0000A0070000}"/>
    <cellStyle name="_우수받이_우수관공1_P포장공" xfId="4032" xr:uid="{00000000-0005-0000-0000-0000A1070000}"/>
    <cellStyle name="_우수받이_우수관공1_P포장공_전체집계및진입로포장수량(수정)" xfId="4033" xr:uid="{00000000-0005-0000-0000-0000A2070000}"/>
    <cellStyle name="_우수받이_우수관공1_P포장공_전체집계및진입로포장수량(수정)_전체집계및진입로포장수량(수정)" xfId="4034" xr:uid="{00000000-0005-0000-0000-0000A3070000}"/>
    <cellStyle name="_우수받이_우수관공1_전체집계및진입로포장수량(수정)" xfId="4035" xr:uid="{00000000-0005-0000-0000-0000A4070000}"/>
    <cellStyle name="_우수받이_우수관공1_전체집계및진입로포장수량(수정)_전체집계및진입로포장수량(수정)" xfId="4036" xr:uid="{00000000-0005-0000-0000-0000A5070000}"/>
    <cellStyle name="_우수받이_우수관공1_포장공" xfId="4037" xr:uid="{00000000-0005-0000-0000-0000A6070000}"/>
    <cellStyle name="_우수받이_우수관공1_포장공_전체집계및진입로포장수량(수정)" xfId="4038" xr:uid="{00000000-0005-0000-0000-0000A7070000}"/>
    <cellStyle name="_우수받이_우수관공1_포장공_전체집계및진입로포장수량(수정)_전체집계및진입로포장수량(수정)" xfId="4039" xr:uid="{00000000-0005-0000-0000-0000A8070000}"/>
    <cellStyle name="_우수받이_전체집계및진입로포장수량(수정)" xfId="4040" xr:uid="{00000000-0005-0000-0000-0000A9070000}"/>
    <cellStyle name="_우수받이_전체집계및진입로포장수량(수정)_전체집계및진입로포장수량(수정)" xfId="4041" xr:uid="{00000000-0005-0000-0000-0000AA070000}"/>
    <cellStyle name="_우수받이_포장공" xfId="4042" xr:uid="{00000000-0005-0000-0000-0000AB070000}"/>
    <cellStyle name="_우수받이_포장공_전체집계및진입로포장수량(수정)" xfId="4043" xr:uid="{00000000-0005-0000-0000-0000AC070000}"/>
    <cellStyle name="_우수받이_포장공_전체집계및진입로포장수량(수정)_전체집계및진입로포장수량(수정)" xfId="4044" xr:uid="{00000000-0005-0000-0000-0000AD070000}"/>
    <cellStyle name="_울진군폐기물처리시설" xfId="2073" xr:uid="{00000000-0005-0000-0000-0000AE070000}"/>
    <cellStyle name="_웅촌앵미들수량(최종)" xfId="54" xr:uid="{00000000-0005-0000-0000-0000AF070000}"/>
    <cellStyle name="_원미고등학교2007.2.15" xfId="5822" xr:uid="{00000000-0005-0000-0000-0000B0070000}"/>
    <cellStyle name="_유첨3(서식)" xfId="2074" xr:uid="{00000000-0005-0000-0000-0000B1070000}"/>
    <cellStyle name="_유첨3(서식)_1" xfId="2075" xr:uid="{00000000-0005-0000-0000-0000B2070000}"/>
    <cellStyle name="_은평공원테니스장정비공사" xfId="2076" xr:uid="{00000000-0005-0000-0000-0000B3070000}"/>
    <cellStyle name="_인원계획표 " xfId="5821" xr:uid="{00000000-0005-0000-0000-0000B4070000}"/>
    <cellStyle name="_인원계획표 _낙금지구실행" xfId="5728" xr:uid="{00000000-0005-0000-0000-0000B5070000}"/>
    <cellStyle name="_인원계획표 _적격 " xfId="5727" xr:uid="{00000000-0005-0000-0000-0000B6070000}"/>
    <cellStyle name="_인원계획표 _적격 _낙금지구실행" xfId="5970" xr:uid="{00000000-0005-0000-0000-0000B7070000}"/>
    <cellStyle name="_인천북항관공선부두(수정내역)" xfId="2077" xr:uid="{00000000-0005-0000-0000-0000B8070000}"/>
    <cellStyle name="_일리안길수량산출" xfId="4045" xr:uid="{00000000-0005-0000-0000-0000B9070000}"/>
    <cellStyle name="_일반수량(교량)" xfId="5820" xr:uid="{00000000-0005-0000-0000-0000BA070000}"/>
    <cellStyle name="_입찰표지 " xfId="5819" xr:uid="{00000000-0005-0000-0000-0000BB070000}"/>
    <cellStyle name="_입찰표지 _낙금지구실행" xfId="5726" xr:uid="{00000000-0005-0000-0000-0000BC070000}"/>
    <cellStyle name="_자재집계" xfId="55" xr:uid="{00000000-0005-0000-0000-0000BD070000}"/>
    <cellStyle name="_자재집계C" xfId="5818" xr:uid="{00000000-0005-0000-0000-0000BE070000}"/>
    <cellStyle name="_장산중학교내역(혁성)" xfId="2078" xr:uid="{00000000-0005-0000-0000-0000BF070000}"/>
    <cellStyle name="_장산중학교내역(혁성업체)" xfId="2079" xr:uid="{00000000-0005-0000-0000-0000C0070000}"/>
    <cellStyle name="_장산중학교내역하도급(혁성)" xfId="2080" xr:uid="{00000000-0005-0000-0000-0000C1070000}"/>
    <cellStyle name="_장성바들보" xfId="56" xr:uid="{00000000-0005-0000-0000-0000C2070000}"/>
    <cellStyle name="_적격 " xfId="5817" xr:uid="{00000000-0005-0000-0000-0000C3070000}"/>
    <cellStyle name="_적격 _낙금지구실행" xfId="5816" xr:uid="{00000000-0005-0000-0000-0000C4070000}"/>
    <cellStyle name="_적격 _집행갑지 " xfId="5969" xr:uid="{00000000-0005-0000-0000-0000C5070000}"/>
    <cellStyle name="_적격 _집행갑지 _낙금지구실행" xfId="5968" xr:uid="{00000000-0005-0000-0000-0000C6070000}"/>
    <cellStyle name="_적격(화산) " xfId="5815" xr:uid="{00000000-0005-0000-0000-0000C7070000}"/>
    <cellStyle name="_적격(화산) _낙금지구실행" xfId="5967" xr:uid="{00000000-0005-0000-0000-0000C8070000}"/>
    <cellStyle name="_전주시관내(이서~용정)건설공사(신화)" xfId="2081" xr:uid="{00000000-0005-0000-0000-0000C9070000}"/>
    <cellStyle name="_전체분자재집계표" xfId="5966" xr:uid="{00000000-0005-0000-0000-0000CA070000}"/>
    <cellStyle name="_전체분자재집계표_(5)부대공" xfId="5814" xr:uid="{00000000-0005-0000-0000-0000CB070000}"/>
    <cellStyle name="_전체분자재집계표_금산제수량(전체최종)" xfId="5725" xr:uid="{00000000-0005-0000-0000-0000CC070000}"/>
    <cellStyle name="_전체분자재집계표_금산제수량(전체최종)_(5)부대공" xfId="5747" xr:uid="{00000000-0005-0000-0000-0000CD070000}"/>
    <cellStyle name="_전체분자재집계표_상청량보" xfId="5746" xr:uid="{00000000-0005-0000-0000-0000CE070000}"/>
    <cellStyle name="_전체분자재집계표_상청량보_(5)부대공" xfId="5813" xr:uid="{00000000-0005-0000-0000-0000CF070000}"/>
    <cellStyle name="_전체분자재집계표_위천현황카드(도)" xfId="5812" xr:uid="{00000000-0005-0000-0000-0000D0070000}"/>
    <cellStyle name="_제목" xfId="2082" xr:uid="{00000000-0005-0000-0000-0000D1070000}"/>
    <cellStyle name="_제목_내역서" xfId="2083" xr:uid="{00000000-0005-0000-0000-0000D2070000}"/>
    <cellStyle name="_조경" xfId="2084" xr:uid="{00000000-0005-0000-0000-0000D3070000}"/>
    <cellStyle name="_조직표" xfId="4046" xr:uid="{00000000-0005-0000-0000-0000D4070000}"/>
    <cellStyle name="_조직표_00.오수공(최종)" xfId="4047" xr:uid="{00000000-0005-0000-0000-0000D5070000}"/>
    <cellStyle name="_조직표_00.오수공(최종)_07.부대공사" xfId="4048" xr:uid="{00000000-0005-0000-0000-0000D6070000}"/>
    <cellStyle name="_조직표_00.오수공(최종)_07.부대공사_07.부대공사" xfId="4049" xr:uid="{00000000-0005-0000-0000-0000D7070000}"/>
    <cellStyle name="_조직표_00.오수공(최종)_07.포장공" xfId="4050" xr:uid="{00000000-0005-0000-0000-0000D8070000}"/>
    <cellStyle name="_조직표_00.우수공" xfId="4051" xr:uid="{00000000-0005-0000-0000-0000D9070000}"/>
    <cellStyle name="_조직표_00.우수공_07.부대공사" xfId="4052" xr:uid="{00000000-0005-0000-0000-0000DA070000}"/>
    <cellStyle name="_조직표_00.우수공_07.부대공사_07.부대공사" xfId="4053" xr:uid="{00000000-0005-0000-0000-0000DB070000}"/>
    <cellStyle name="_조직표_00.우수공_07.포장공" xfId="4054" xr:uid="{00000000-0005-0000-0000-0000DC070000}"/>
    <cellStyle name="_조직표_01.측구공사" xfId="4055" xr:uid="{00000000-0005-0000-0000-0000DD070000}"/>
    <cellStyle name="_조직표_01.측구공사_00.오수공(최종)" xfId="4056" xr:uid="{00000000-0005-0000-0000-0000DE070000}"/>
    <cellStyle name="_조직표_01.측구공사_00.오수공(최종)_07.부대공사" xfId="4057" xr:uid="{00000000-0005-0000-0000-0000DF070000}"/>
    <cellStyle name="_조직표_01.측구공사_00.오수공(최종)_07.부대공사_07.부대공사" xfId="4058" xr:uid="{00000000-0005-0000-0000-0000E0070000}"/>
    <cellStyle name="_조직표_01.측구공사_00.오수공(최종)_07.포장공" xfId="4059" xr:uid="{00000000-0005-0000-0000-0000E1070000}"/>
    <cellStyle name="_조직표_01.측구공사_00.우수공" xfId="4060" xr:uid="{00000000-0005-0000-0000-0000E2070000}"/>
    <cellStyle name="_조직표_01.측구공사_00.우수공_07.부대공사" xfId="4061" xr:uid="{00000000-0005-0000-0000-0000E3070000}"/>
    <cellStyle name="_조직표_01.측구공사_00.우수공_07.부대공사_07.부대공사" xfId="4062" xr:uid="{00000000-0005-0000-0000-0000E4070000}"/>
    <cellStyle name="_조직표_01.측구공사_00.우수공_07.포장공" xfId="4063" xr:uid="{00000000-0005-0000-0000-0000E5070000}"/>
    <cellStyle name="_조직표_01.측구공사_04.우수공(단지부)" xfId="4064" xr:uid="{00000000-0005-0000-0000-0000E6070000}"/>
    <cellStyle name="_조직표_01.측구공사_04.우수공(단지부)_07.부대공사" xfId="4065" xr:uid="{00000000-0005-0000-0000-0000E7070000}"/>
    <cellStyle name="_조직표_01.측구공사_04.우수공(단지부)_07.부대공사_07.부대공사" xfId="4066" xr:uid="{00000000-0005-0000-0000-0000E8070000}"/>
    <cellStyle name="_조직표_01.측구공사_04.우수공(단지부)_07.포장공" xfId="4067" xr:uid="{00000000-0005-0000-0000-0000E9070000}"/>
    <cellStyle name="_조직표_01.측구공사_05.오수공" xfId="4068" xr:uid="{00000000-0005-0000-0000-0000EA070000}"/>
    <cellStyle name="_조직표_01.측구공사_05.오수공_07.부대공사" xfId="4069" xr:uid="{00000000-0005-0000-0000-0000EB070000}"/>
    <cellStyle name="_조직표_01.측구공사_05.오수공_07.부대공사_07.부대공사" xfId="4070" xr:uid="{00000000-0005-0000-0000-0000EC070000}"/>
    <cellStyle name="_조직표_01.측구공사_05.오수공_07.포장공" xfId="4071" xr:uid="{00000000-0005-0000-0000-0000ED070000}"/>
    <cellStyle name="_조직표_01.측구공사_07.부대공사" xfId="4072" xr:uid="{00000000-0005-0000-0000-0000EE070000}"/>
    <cellStyle name="_조직표_01.측구공사_07.부대공사_07.부대공사" xfId="4073" xr:uid="{00000000-0005-0000-0000-0000EF070000}"/>
    <cellStyle name="_조직표_01.측구공사_07.포장공" xfId="4074" xr:uid="{00000000-0005-0000-0000-0000F0070000}"/>
    <cellStyle name="_조직표_03.그린 조성공사" xfId="4075" xr:uid="{00000000-0005-0000-0000-0000F1070000}"/>
    <cellStyle name="_조직표_03.그린 조성공사_00.오수공(최종)" xfId="4076" xr:uid="{00000000-0005-0000-0000-0000F2070000}"/>
    <cellStyle name="_조직표_03.그린 조성공사_00.오수공(최종)_07.부대공사" xfId="4077" xr:uid="{00000000-0005-0000-0000-0000F3070000}"/>
    <cellStyle name="_조직표_03.그린 조성공사_00.오수공(최종)_07.부대공사_07.부대공사" xfId="4078" xr:uid="{00000000-0005-0000-0000-0000F4070000}"/>
    <cellStyle name="_조직표_03.그린 조성공사_00.오수공(최종)_07.포장공" xfId="4079" xr:uid="{00000000-0005-0000-0000-0000F5070000}"/>
    <cellStyle name="_조직표_03.그린 조성공사_00.우수공" xfId="4080" xr:uid="{00000000-0005-0000-0000-0000F6070000}"/>
    <cellStyle name="_조직표_03.그린 조성공사_00.우수공_07.부대공사" xfId="4081" xr:uid="{00000000-0005-0000-0000-0000F7070000}"/>
    <cellStyle name="_조직표_03.그린 조성공사_00.우수공_07.부대공사_07.부대공사" xfId="4082" xr:uid="{00000000-0005-0000-0000-0000F8070000}"/>
    <cellStyle name="_조직표_03.그린 조성공사_00.우수공_07.포장공" xfId="4083" xr:uid="{00000000-0005-0000-0000-0000F9070000}"/>
    <cellStyle name="_조직표_03.그린 조성공사_04.우수공(단지부)" xfId="4084" xr:uid="{00000000-0005-0000-0000-0000FA070000}"/>
    <cellStyle name="_조직표_03.그린 조성공사_04.우수공(단지부)_07.부대공사" xfId="4085" xr:uid="{00000000-0005-0000-0000-0000FB070000}"/>
    <cellStyle name="_조직표_03.그린 조성공사_04.우수공(단지부)_07.부대공사_07.부대공사" xfId="4086" xr:uid="{00000000-0005-0000-0000-0000FC070000}"/>
    <cellStyle name="_조직표_03.그린 조성공사_04.우수공(단지부)_07.포장공" xfId="4087" xr:uid="{00000000-0005-0000-0000-0000FD070000}"/>
    <cellStyle name="_조직표_03.그린 조성공사_05.오수공" xfId="4088" xr:uid="{00000000-0005-0000-0000-0000FE070000}"/>
    <cellStyle name="_조직표_03.그린 조성공사_05.오수공_07.부대공사" xfId="4089" xr:uid="{00000000-0005-0000-0000-0000FF070000}"/>
    <cellStyle name="_조직표_03.그린 조성공사_05.오수공_07.부대공사_07.부대공사" xfId="4090" xr:uid="{00000000-0005-0000-0000-000000080000}"/>
    <cellStyle name="_조직표_03.그린 조성공사_05.오수공_07.포장공" xfId="4091" xr:uid="{00000000-0005-0000-0000-000001080000}"/>
    <cellStyle name="_조직표_03.그린 조성공사_07.부대공사" xfId="4092" xr:uid="{00000000-0005-0000-0000-000002080000}"/>
    <cellStyle name="_조직표_03.그린 조성공사_07.부대공사_07.부대공사" xfId="4093" xr:uid="{00000000-0005-0000-0000-000003080000}"/>
    <cellStyle name="_조직표_03.그린 조성공사_07.포장공" xfId="4094" xr:uid="{00000000-0005-0000-0000-000004080000}"/>
    <cellStyle name="_조직표_04.우수공(단지부)" xfId="4095" xr:uid="{00000000-0005-0000-0000-000005080000}"/>
    <cellStyle name="_조직표_04.우수공(단지부)_07.부대공사" xfId="4096" xr:uid="{00000000-0005-0000-0000-000006080000}"/>
    <cellStyle name="_조직표_04.우수공(단지부)_07.부대공사_07.부대공사" xfId="4097" xr:uid="{00000000-0005-0000-0000-000007080000}"/>
    <cellStyle name="_조직표_04.우수공(단지부)_07.포장공" xfId="4098" xr:uid="{00000000-0005-0000-0000-000008080000}"/>
    <cellStyle name="_조직표_04.표면 배수공사" xfId="4099" xr:uid="{00000000-0005-0000-0000-000009080000}"/>
    <cellStyle name="_조직표_04.표면 배수공사_00.오수공(최종)" xfId="4100" xr:uid="{00000000-0005-0000-0000-00000A080000}"/>
    <cellStyle name="_조직표_04.표면 배수공사_00.오수공(최종)_07.부대공사" xfId="4101" xr:uid="{00000000-0005-0000-0000-00000B080000}"/>
    <cellStyle name="_조직표_04.표면 배수공사_00.오수공(최종)_07.부대공사_07.부대공사" xfId="4102" xr:uid="{00000000-0005-0000-0000-00000C080000}"/>
    <cellStyle name="_조직표_04.표면 배수공사_00.오수공(최종)_07.포장공" xfId="4103" xr:uid="{00000000-0005-0000-0000-00000D080000}"/>
    <cellStyle name="_조직표_04.표면 배수공사_00.우수공" xfId="4104" xr:uid="{00000000-0005-0000-0000-00000E080000}"/>
    <cellStyle name="_조직표_04.표면 배수공사_00.우수공_07.부대공사" xfId="4105" xr:uid="{00000000-0005-0000-0000-00000F080000}"/>
    <cellStyle name="_조직표_04.표면 배수공사_00.우수공_07.부대공사_07.부대공사" xfId="4106" xr:uid="{00000000-0005-0000-0000-000010080000}"/>
    <cellStyle name="_조직표_04.표면 배수공사_00.우수공_07.포장공" xfId="4107" xr:uid="{00000000-0005-0000-0000-000011080000}"/>
    <cellStyle name="_조직표_04.표면 배수공사_04.우수공(단지부)" xfId="4108" xr:uid="{00000000-0005-0000-0000-000012080000}"/>
    <cellStyle name="_조직표_04.표면 배수공사_04.우수공(단지부)_07.부대공사" xfId="4109" xr:uid="{00000000-0005-0000-0000-000013080000}"/>
    <cellStyle name="_조직표_04.표면 배수공사_04.우수공(단지부)_07.부대공사_07.부대공사" xfId="4110" xr:uid="{00000000-0005-0000-0000-000014080000}"/>
    <cellStyle name="_조직표_04.표면 배수공사_04.우수공(단지부)_07.포장공" xfId="4111" xr:uid="{00000000-0005-0000-0000-000015080000}"/>
    <cellStyle name="_조직표_04.표면 배수공사_05.오수공" xfId="4112" xr:uid="{00000000-0005-0000-0000-000016080000}"/>
    <cellStyle name="_조직표_04.표면 배수공사_05.오수공_07.부대공사" xfId="4113" xr:uid="{00000000-0005-0000-0000-000017080000}"/>
    <cellStyle name="_조직표_04.표면 배수공사_05.오수공_07.부대공사_07.부대공사" xfId="4114" xr:uid="{00000000-0005-0000-0000-000018080000}"/>
    <cellStyle name="_조직표_04.표면 배수공사_05.오수공_07.포장공" xfId="4115" xr:uid="{00000000-0005-0000-0000-000019080000}"/>
    <cellStyle name="_조직표_04.표면 배수공사_07.부대공사" xfId="4116" xr:uid="{00000000-0005-0000-0000-00001A080000}"/>
    <cellStyle name="_조직표_04.표면 배수공사_07.부대공사_07.부대공사" xfId="4117" xr:uid="{00000000-0005-0000-0000-00001B080000}"/>
    <cellStyle name="_조직표_04.표면 배수공사_07.포장공" xfId="4118" xr:uid="{00000000-0005-0000-0000-00001C080000}"/>
    <cellStyle name="_조직표_05.그린 조성공사" xfId="4119" xr:uid="{00000000-0005-0000-0000-00001D080000}"/>
    <cellStyle name="_조직표_05.그린 조성공사_00.오수공(최종)" xfId="4120" xr:uid="{00000000-0005-0000-0000-00001E080000}"/>
    <cellStyle name="_조직표_05.그린 조성공사_00.오수공(최종)_07.부대공사" xfId="4121" xr:uid="{00000000-0005-0000-0000-00001F080000}"/>
    <cellStyle name="_조직표_05.그린 조성공사_00.오수공(최종)_07.부대공사_07.부대공사" xfId="4122" xr:uid="{00000000-0005-0000-0000-000020080000}"/>
    <cellStyle name="_조직표_05.그린 조성공사_00.오수공(최종)_07.포장공" xfId="4123" xr:uid="{00000000-0005-0000-0000-000021080000}"/>
    <cellStyle name="_조직표_05.그린 조성공사_00.우수공" xfId="4124" xr:uid="{00000000-0005-0000-0000-000022080000}"/>
    <cellStyle name="_조직표_05.그린 조성공사_00.우수공_07.부대공사" xfId="4125" xr:uid="{00000000-0005-0000-0000-000023080000}"/>
    <cellStyle name="_조직표_05.그린 조성공사_00.우수공_07.부대공사_07.부대공사" xfId="4126" xr:uid="{00000000-0005-0000-0000-000024080000}"/>
    <cellStyle name="_조직표_05.그린 조성공사_00.우수공_07.포장공" xfId="4127" xr:uid="{00000000-0005-0000-0000-000025080000}"/>
    <cellStyle name="_조직표_05.그린 조성공사_04.우수공(단지부)" xfId="4128" xr:uid="{00000000-0005-0000-0000-000026080000}"/>
    <cellStyle name="_조직표_05.그린 조성공사_04.우수공(단지부)_07.부대공사" xfId="4129" xr:uid="{00000000-0005-0000-0000-000027080000}"/>
    <cellStyle name="_조직표_05.그린 조성공사_04.우수공(단지부)_07.부대공사_07.부대공사" xfId="4130" xr:uid="{00000000-0005-0000-0000-000028080000}"/>
    <cellStyle name="_조직표_05.그린 조성공사_04.우수공(단지부)_07.포장공" xfId="4131" xr:uid="{00000000-0005-0000-0000-000029080000}"/>
    <cellStyle name="_조직표_05.그린 조성공사_05.오수공" xfId="4132" xr:uid="{00000000-0005-0000-0000-00002A080000}"/>
    <cellStyle name="_조직표_05.그린 조성공사_05.오수공_07.부대공사" xfId="4133" xr:uid="{00000000-0005-0000-0000-00002B080000}"/>
    <cellStyle name="_조직표_05.그린 조성공사_05.오수공_07.부대공사_07.부대공사" xfId="4134" xr:uid="{00000000-0005-0000-0000-00002C080000}"/>
    <cellStyle name="_조직표_05.그린 조성공사_05.오수공_07.포장공" xfId="4135" xr:uid="{00000000-0005-0000-0000-00002D080000}"/>
    <cellStyle name="_조직표_05.그린 조성공사_07.부대공사" xfId="4136" xr:uid="{00000000-0005-0000-0000-00002E080000}"/>
    <cellStyle name="_조직표_05.그린 조성공사_07.부대공사_07.부대공사" xfId="4137" xr:uid="{00000000-0005-0000-0000-00002F080000}"/>
    <cellStyle name="_조직표_05.그린 조성공사_07.포장공" xfId="4138" xr:uid="{00000000-0005-0000-0000-000030080000}"/>
    <cellStyle name="_조직표_05.오수공" xfId="4139" xr:uid="{00000000-0005-0000-0000-000031080000}"/>
    <cellStyle name="_조직표_05.오수공_07.부대공사" xfId="4140" xr:uid="{00000000-0005-0000-0000-000032080000}"/>
    <cellStyle name="_조직표_05.오수공_07.부대공사_07.부대공사" xfId="4141" xr:uid="{00000000-0005-0000-0000-000033080000}"/>
    <cellStyle name="_조직표_05.오수공_07.포장공" xfId="4142" xr:uid="{00000000-0005-0000-0000-000034080000}"/>
    <cellStyle name="_조직표_07.부대공사" xfId="4143" xr:uid="{00000000-0005-0000-0000-000035080000}"/>
    <cellStyle name="_조직표_07.부대공사_07.부대공사" xfId="4144" xr:uid="{00000000-0005-0000-0000-000036080000}"/>
    <cellStyle name="_조직표_07.포장공" xfId="4145" xr:uid="{00000000-0005-0000-0000-000037080000}"/>
    <cellStyle name="_조직표_07.포장공(중2-57)" xfId="4146" xr:uid="{00000000-0005-0000-0000-000038080000}"/>
    <cellStyle name="_조직표_1.측구공사" xfId="4147" xr:uid="{00000000-0005-0000-0000-000039080000}"/>
    <cellStyle name="_조직표_1.측구공사_00.오수공(최종)" xfId="4148" xr:uid="{00000000-0005-0000-0000-00003A080000}"/>
    <cellStyle name="_조직표_1.측구공사_00.오수공(최종)_07.부대공사" xfId="4149" xr:uid="{00000000-0005-0000-0000-00003B080000}"/>
    <cellStyle name="_조직표_1.측구공사_00.오수공(최종)_07.부대공사_07.부대공사" xfId="4150" xr:uid="{00000000-0005-0000-0000-00003C080000}"/>
    <cellStyle name="_조직표_1.측구공사_00.오수공(최종)_07.포장공" xfId="4151" xr:uid="{00000000-0005-0000-0000-00003D080000}"/>
    <cellStyle name="_조직표_1.측구공사_00.우수공" xfId="4152" xr:uid="{00000000-0005-0000-0000-00003E080000}"/>
    <cellStyle name="_조직표_1.측구공사_00.우수공_07.부대공사" xfId="4153" xr:uid="{00000000-0005-0000-0000-00003F080000}"/>
    <cellStyle name="_조직표_1.측구공사_00.우수공_07.부대공사_07.부대공사" xfId="4154" xr:uid="{00000000-0005-0000-0000-000040080000}"/>
    <cellStyle name="_조직표_1.측구공사_00.우수공_07.포장공" xfId="4155" xr:uid="{00000000-0005-0000-0000-000041080000}"/>
    <cellStyle name="_조직표_1.측구공사_04.우수공(단지부)" xfId="4156" xr:uid="{00000000-0005-0000-0000-000042080000}"/>
    <cellStyle name="_조직표_1.측구공사_04.우수공(단지부)_07.부대공사" xfId="4157" xr:uid="{00000000-0005-0000-0000-000043080000}"/>
    <cellStyle name="_조직표_1.측구공사_04.우수공(단지부)_07.부대공사_07.부대공사" xfId="4158" xr:uid="{00000000-0005-0000-0000-000044080000}"/>
    <cellStyle name="_조직표_1.측구공사_04.우수공(단지부)_07.포장공" xfId="4159" xr:uid="{00000000-0005-0000-0000-000045080000}"/>
    <cellStyle name="_조직표_1.측구공사_05.오수공" xfId="4160" xr:uid="{00000000-0005-0000-0000-000046080000}"/>
    <cellStyle name="_조직표_1.측구공사_05.오수공_07.부대공사" xfId="4161" xr:uid="{00000000-0005-0000-0000-000047080000}"/>
    <cellStyle name="_조직표_1.측구공사_05.오수공_07.부대공사_07.부대공사" xfId="4162" xr:uid="{00000000-0005-0000-0000-000048080000}"/>
    <cellStyle name="_조직표_1.측구공사_05.오수공_07.포장공" xfId="4163" xr:uid="{00000000-0005-0000-0000-000049080000}"/>
    <cellStyle name="_조직표_1.측구공사_07.부대공사" xfId="4164" xr:uid="{00000000-0005-0000-0000-00004A080000}"/>
    <cellStyle name="_조직표_1.측구공사_07.부대공사_07.부대공사" xfId="4165" xr:uid="{00000000-0005-0000-0000-00004B080000}"/>
    <cellStyle name="_조직표_1.측구공사_07.포장공" xfId="4166" xr:uid="{00000000-0005-0000-0000-00004C080000}"/>
    <cellStyle name="_조직표_1.측구공사-0" xfId="4167" xr:uid="{00000000-0005-0000-0000-00004D080000}"/>
    <cellStyle name="_조직표_1.측구공사-0_00.오수공(최종)" xfId="4168" xr:uid="{00000000-0005-0000-0000-00004E080000}"/>
    <cellStyle name="_조직표_1.측구공사-0_00.오수공(최종)_07.부대공사" xfId="4169" xr:uid="{00000000-0005-0000-0000-00004F080000}"/>
    <cellStyle name="_조직표_1.측구공사-0_00.오수공(최종)_07.부대공사_07.부대공사" xfId="4170" xr:uid="{00000000-0005-0000-0000-000050080000}"/>
    <cellStyle name="_조직표_1.측구공사-0_00.오수공(최종)_07.포장공" xfId="4171" xr:uid="{00000000-0005-0000-0000-000051080000}"/>
    <cellStyle name="_조직표_1.측구공사-0_00.우수공" xfId="4172" xr:uid="{00000000-0005-0000-0000-000052080000}"/>
    <cellStyle name="_조직표_1.측구공사-0_00.우수공_07.부대공사" xfId="4173" xr:uid="{00000000-0005-0000-0000-000053080000}"/>
    <cellStyle name="_조직표_1.측구공사-0_00.우수공_07.부대공사_07.부대공사" xfId="4174" xr:uid="{00000000-0005-0000-0000-000054080000}"/>
    <cellStyle name="_조직표_1.측구공사-0_00.우수공_07.포장공" xfId="4175" xr:uid="{00000000-0005-0000-0000-000055080000}"/>
    <cellStyle name="_조직표_1.측구공사-0_04.우수공(단지부)" xfId="4176" xr:uid="{00000000-0005-0000-0000-000056080000}"/>
    <cellStyle name="_조직표_1.측구공사-0_04.우수공(단지부)_07.부대공사" xfId="4177" xr:uid="{00000000-0005-0000-0000-000057080000}"/>
    <cellStyle name="_조직표_1.측구공사-0_04.우수공(단지부)_07.부대공사_07.부대공사" xfId="4178" xr:uid="{00000000-0005-0000-0000-000058080000}"/>
    <cellStyle name="_조직표_1.측구공사-0_04.우수공(단지부)_07.포장공" xfId="4179" xr:uid="{00000000-0005-0000-0000-000059080000}"/>
    <cellStyle name="_조직표_1.측구공사-0_05.오수공" xfId="4180" xr:uid="{00000000-0005-0000-0000-00005A080000}"/>
    <cellStyle name="_조직표_1.측구공사-0_05.오수공_07.부대공사" xfId="4181" xr:uid="{00000000-0005-0000-0000-00005B080000}"/>
    <cellStyle name="_조직표_1.측구공사-0_05.오수공_07.부대공사_07.부대공사" xfId="4182" xr:uid="{00000000-0005-0000-0000-00005C080000}"/>
    <cellStyle name="_조직표_1.측구공사-0_05.오수공_07.포장공" xfId="4183" xr:uid="{00000000-0005-0000-0000-00005D080000}"/>
    <cellStyle name="_조직표_1.측구공사-0_07.부대공사" xfId="4184" xr:uid="{00000000-0005-0000-0000-00005E080000}"/>
    <cellStyle name="_조직표_1.측구공사-0_07.부대공사_07.부대공사" xfId="4185" xr:uid="{00000000-0005-0000-0000-00005F080000}"/>
    <cellStyle name="_조직표_1.측구공사-0_07.포장공" xfId="4186" xr:uid="{00000000-0005-0000-0000-000060080000}"/>
    <cellStyle name="_조직표_2.배수시설" xfId="4187" xr:uid="{00000000-0005-0000-0000-000061080000}"/>
    <cellStyle name="_조직표_2.배수시설_00.오수공(최종)" xfId="4188" xr:uid="{00000000-0005-0000-0000-000062080000}"/>
    <cellStyle name="_조직표_2.배수시설_00.오수공(최종)_07.부대공사" xfId="4189" xr:uid="{00000000-0005-0000-0000-000063080000}"/>
    <cellStyle name="_조직표_2.배수시설_00.오수공(최종)_07.부대공사_07.부대공사" xfId="4190" xr:uid="{00000000-0005-0000-0000-000064080000}"/>
    <cellStyle name="_조직표_2.배수시설_00.오수공(최종)_07.포장공" xfId="4191" xr:uid="{00000000-0005-0000-0000-000065080000}"/>
    <cellStyle name="_조직표_2.배수시설_00.우수공" xfId="4192" xr:uid="{00000000-0005-0000-0000-000066080000}"/>
    <cellStyle name="_조직표_2.배수시설_00.우수공_07.부대공사" xfId="4193" xr:uid="{00000000-0005-0000-0000-000067080000}"/>
    <cellStyle name="_조직표_2.배수시설_00.우수공_07.부대공사_07.부대공사" xfId="4194" xr:uid="{00000000-0005-0000-0000-000068080000}"/>
    <cellStyle name="_조직표_2.배수시설_00.우수공_07.포장공" xfId="4195" xr:uid="{00000000-0005-0000-0000-000069080000}"/>
    <cellStyle name="_조직표_2.배수시설_01.측구공사" xfId="4196" xr:uid="{00000000-0005-0000-0000-00006A080000}"/>
    <cellStyle name="_조직표_2.배수시설_01.측구공사_00.오수공(최종)" xfId="4197" xr:uid="{00000000-0005-0000-0000-00006B080000}"/>
    <cellStyle name="_조직표_2.배수시설_01.측구공사_00.오수공(최종)_07.부대공사" xfId="4198" xr:uid="{00000000-0005-0000-0000-00006C080000}"/>
    <cellStyle name="_조직표_2.배수시설_01.측구공사_00.오수공(최종)_07.부대공사_07.부대공사" xfId="4199" xr:uid="{00000000-0005-0000-0000-00006D080000}"/>
    <cellStyle name="_조직표_2.배수시설_01.측구공사_00.오수공(최종)_07.포장공" xfId="4200" xr:uid="{00000000-0005-0000-0000-00006E080000}"/>
    <cellStyle name="_조직표_2.배수시설_01.측구공사_00.우수공" xfId="4201" xr:uid="{00000000-0005-0000-0000-00006F080000}"/>
    <cellStyle name="_조직표_2.배수시설_01.측구공사_00.우수공_07.부대공사" xfId="4202" xr:uid="{00000000-0005-0000-0000-000070080000}"/>
    <cellStyle name="_조직표_2.배수시설_01.측구공사_00.우수공_07.부대공사_07.부대공사" xfId="4203" xr:uid="{00000000-0005-0000-0000-000071080000}"/>
    <cellStyle name="_조직표_2.배수시설_01.측구공사_00.우수공_07.포장공" xfId="4204" xr:uid="{00000000-0005-0000-0000-000072080000}"/>
    <cellStyle name="_조직표_2.배수시설_01.측구공사_04.우수공(단지부)" xfId="4205" xr:uid="{00000000-0005-0000-0000-000073080000}"/>
    <cellStyle name="_조직표_2.배수시설_01.측구공사_04.우수공(단지부)_07.부대공사" xfId="4206" xr:uid="{00000000-0005-0000-0000-000074080000}"/>
    <cellStyle name="_조직표_2.배수시설_01.측구공사_04.우수공(단지부)_07.부대공사_07.부대공사" xfId="4207" xr:uid="{00000000-0005-0000-0000-000075080000}"/>
    <cellStyle name="_조직표_2.배수시설_01.측구공사_04.우수공(단지부)_07.포장공" xfId="4208" xr:uid="{00000000-0005-0000-0000-000076080000}"/>
    <cellStyle name="_조직표_2.배수시설_01.측구공사_05.오수공" xfId="4209" xr:uid="{00000000-0005-0000-0000-000077080000}"/>
    <cellStyle name="_조직표_2.배수시설_01.측구공사_05.오수공_07.부대공사" xfId="4210" xr:uid="{00000000-0005-0000-0000-000078080000}"/>
    <cellStyle name="_조직표_2.배수시설_01.측구공사_05.오수공_07.부대공사_07.부대공사" xfId="4211" xr:uid="{00000000-0005-0000-0000-000079080000}"/>
    <cellStyle name="_조직표_2.배수시설_01.측구공사_05.오수공_07.포장공" xfId="4212" xr:uid="{00000000-0005-0000-0000-00007A080000}"/>
    <cellStyle name="_조직표_2.배수시설_01.측구공사_07.부대공사" xfId="4213" xr:uid="{00000000-0005-0000-0000-00007B080000}"/>
    <cellStyle name="_조직표_2.배수시설_01.측구공사_07.부대공사_07.부대공사" xfId="4214" xr:uid="{00000000-0005-0000-0000-00007C080000}"/>
    <cellStyle name="_조직표_2.배수시설_01.측구공사_07.포장공" xfId="4215" xr:uid="{00000000-0005-0000-0000-00007D080000}"/>
    <cellStyle name="_조직표_2.배수시설_04.우수공(단지부)" xfId="4216" xr:uid="{00000000-0005-0000-0000-00007E080000}"/>
    <cellStyle name="_조직표_2.배수시설_04.우수공(단지부)_07.부대공사" xfId="4217" xr:uid="{00000000-0005-0000-0000-00007F080000}"/>
    <cellStyle name="_조직표_2.배수시설_04.우수공(단지부)_07.부대공사_07.부대공사" xfId="4218" xr:uid="{00000000-0005-0000-0000-000080080000}"/>
    <cellStyle name="_조직표_2.배수시설_04.우수공(단지부)_07.포장공" xfId="4219" xr:uid="{00000000-0005-0000-0000-000081080000}"/>
    <cellStyle name="_조직표_2.배수시설_05.오수공" xfId="4220" xr:uid="{00000000-0005-0000-0000-000082080000}"/>
    <cellStyle name="_조직표_2.배수시설_05.오수공_07.부대공사" xfId="4221" xr:uid="{00000000-0005-0000-0000-000083080000}"/>
    <cellStyle name="_조직표_2.배수시설_05.오수공_07.부대공사_07.부대공사" xfId="4222" xr:uid="{00000000-0005-0000-0000-000084080000}"/>
    <cellStyle name="_조직표_2.배수시설_05.오수공_07.포장공" xfId="4223" xr:uid="{00000000-0005-0000-0000-000085080000}"/>
    <cellStyle name="_조직표_2.배수시설_07.부대공사" xfId="4224" xr:uid="{00000000-0005-0000-0000-000086080000}"/>
    <cellStyle name="_조직표_2.배수시설_07.부대공사_07.부대공사" xfId="4225" xr:uid="{00000000-0005-0000-0000-000087080000}"/>
    <cellStyle name="_조직표_2.배수시설_07.포장공" xfId="4226" xr:uid="{00000000-0005-0000-0000-000088080000}"/>
    <cellStyle name="_조직표_2.배수시설_1.측구공사" xfId="4227" xr:uid="{00000000-0005-0000-0000-000089080000}"/>
    <cellStyle name="_조직표_2.배수시설_1.측구공사_00.오수공(최종)" xfId="4228" xr:uid="{00000000-0005-0000-0000-00008A080000}"/>
    <cellStyle name="_조직표_2.배수시설_1.측구공사_00.오수공(최종)_07.부대공사" xfId="4229" xr:uid="{00000000-0005-0000-0000-00008B080000}"/>
    <cellStyle name="_조직표_2.배수시설_1.측구공사_00.오수공(최종)_07.부대공사_07.부대공사" xfId="4230" xr:uid="{00000000-0005-0000-0000-00008C080000}"/>
    <cellStyle name="_조직표_2.배수시설_1.측구공사_00.오수공(최종)_07.포장공" xfId="4231" xr:uid="{00000000-0005-0000-0000-00008D080000}"/>
    <cellStyle name="_조직표_2.배수시설_1.측구공사_00.우수공" xfId="4232" xr:uid="{00000000-0005-0000-0000-00008E080000}"/>
    <cellStyle name="_조직표_2.배수시설_1.측구공사_00.우수공_07.부대공사" xfId="4233" xr:uid="{00000000-0005-0000-0000-00008F080000}"/>
    <cellStyle name="_조직표_2.배수시설_1.측구공사_00.우수공_07.부대공사_07.부대공사" xfId="4234" xr:uid="{00000000-0005-0000-0000-000090080000}"/>
    <cellStyle name="_조직표_2.배수시설_1.측구공사_00.우수공_07.포장공" xfId="4235" xr:uid="{00000000-0005-0000-0000-000091080000}"/>
    <cellStyle name="_조직표_2.배수시설_1.측구공사_04.우수공(단지부)" xfId="4236" xr:uid="{00000000-0005-0000-0000-000092080000}"/>
    <cellStyle name="_조직표_2.배수시설_1.측구공사_04.우수공(단지부)_07.부대공사" xfId="4237" xr:uid="{00000000-0005-0000-0000-000093080000}"/>
    <cellStyle name="_조직표_2.배수시설_1.측구공사_04.우수공(단지부)_07.부대공사_07.부대공사" xfId="4238" xr:uid="{00000000-0005-0000-0000-000094080000}"/>
    <cellStyle name="_조직표_2.배수시설_1.측구공사_04.우수공(단지부)_07.포장공" xfId="4239" xr:uid="{00000000-0005-0000-0000-000095080000}"/>
    <cellStyle name="_조직표_2.배수시설_1.측구공사_05.오수공" xfId="4240" xr:uid="{00000000-0005-0000-0000-000096080000}"/>
    <cellStyle name="_조직표_2.배수시설_1.측구공사_05.오수공_07.부대공사" xfId="4241" xr:uid="{00000000-0005-0000-0000-000097080000}"/>
    <cellStyle name="_조직표_2.배수시설_1.측구공사_05.오수공_07.부대공사_07.부대공사" xfId="4242" xr:uid="{00000000-0005-0000-0000-000098080000}"/>
    <cellStyle name="_조직표_2.배수시설_1.측구공사_05.오수공_07.포장공" xfId="4243" xr:uid="{00000000-0005-0000-0000-000099080000}"/>
    <cellStyle name="_조직표_2.배수시설_1.측구공사_07.부대공사" xfId="4244" xr:uid="{00000000-0005-0000-0000-00009A080000}"/>
    <cellStyle name="_조직표_2.배수시설_1.측구공사_07.부대공사_07.부대공사" xfId="4245" xr:uid="{00000000-0005-0000-0000-00009B080000}"/>
    <cellStyle name="_조직표_2.배수시설_1.측구공사_07.포장공" xfId="4246" xr:uid="{00000000-0005-0000-0000-00009C080000}"/>
    <cellStyle name="_조직표_2.배수시설_1.측구공사-0" xfId="4247" xr:uid="{00000000-0005-0000-0000-00009D080000}"/>
    <cellStyle name="_조직표_2.배수시설_1.측구공사-0_00.오수공(최종)" xfId="4248" xr:uid="{00000000-0005-0000-0000-00009E080000}"/>
    <cellStyle name="_조직표_2.배수시설_1.측구공사-0_00.오수공(최종)_07.부대공사" xfId="4249" xr:uid="{00000000-0005-0000-0000-00009F080000}"/>
    <cellStyle name="_조직표_2.배수시설_1.측구공사-0_00.오수공(최종)_07.부대공사_07.부대공사" xfId="4250" xr:uid="{00000000-0005-0000-0000-0000A0080000}"/>
    <cellStyle name="_조직표_2.배수시설_1.측구공사-0_00.오수공(최종)_07.포장공" xfId="4251" xr:uid="{00000000-0005-0000-0000-0000A1080000}"/>
    <cellStyle name="_조직표_2.배수시설_1.측구공사-0_00.우수공" xfId="4252" xr:uid="{00000000-0005-0000-0000-0000A2080000}"/>
    <cellStyle name="_조직표_2.배수시설_1.측구공사-0_00.우수공_07.부대공사" xfId="4253" xr:uid="{00000000-0005-0000-0000-0000A3080000}"/>
    <cellStyle name="_조직표_2.배수시설_1.측구공사-0_00.우수공_07.부대공사_07.부대공사" xfId="4254" xr:uid="{00000000-0005-0000-0000-0000A4080000}"/>
    <cellStyle name="_조직표_2.배수시설_1.측구공사-0_00.우수공_07.포장공" xfId="4255" xr:uid="{00000000-0005-0000-0000-0000A5080000}"/>
    <cellStyle name="_조직표_2.배수시설_1.측구공사-0_04.우수공(단지부)" xfId="4256" xr:uid="{00000000-0005-0000-0000-0000A6080000}"/>
    <cellStyle name="_조직표_2.배수시설_1.측구공사-0_04.우수공(단지부)_07.부대공사" xfId="4257" xr:uid="{00000000-0005-0000-0000-0000A7080000}"/>
    <cellStyle name="_조직표_2.배수시설_1.측구공사-0_04.우수공(단지부)_07.부대공사_07.부대공사" xfId="4258" xr:uid="{00000000-0005-0000-0000-0000A8080000}"/>
    <cellStyle name="_조직표_2.배수시설_1.측구공사-0_04.우수공(단지부)_07.포장공" xfId="4259" xr:uid="{00000000-0005-0000-0000-0000A9080000}"/>
    <cellStyle name="_조직표_2.배수시설_1.측구공사-0_05.오수공" xfId="4260" xr:uid="{00000000-0005-0000-0000-0000AA080000}"/>
    <cellStyle name="_조직표_2.배수시설_1.측구공사-0_05.오수공_07.부대공사" xfId="4261" xr:uid="{00000000-0005-0000-0000-0000AB080000}"/>
    <cellStyle name="_조직표_2.배수시설_1.측구공사-0_05.오수공_07.부대공사_07.부대공사" xfId="4262" xr:uid="{00000000-0005-0000-0000-0000AC080000}"/>
    <cellStyle name="_조직표_2.배수시설_1.측구공사-0_05.오수공_07.포장공" xfId="4263" xr:uid="{00000000-0005-0000-0000-0000AD080000}"/>
    <cellStyle name="_조직표_2.배수시설_1.측구공사-0_07.부대공사" xfId="4264" xr:uid="{00000000-0005-0000-0000-0000AE080000}"/>
    <cellStyle name="_조직표_2.배수시설_1.측구공사-0_07.부대공사_07.부대공사" xfId="4265" xr:uid="{00000000-0005-0000-0000-0000AF080000}"/>
    <cellStyle name="_조직표_2.배수시설_1.측구공사-0_07.포장공" xfId="4266" xr:uid="{00000000-0005-0000-0000-0000B0080000}"/>
    <cellStyle name="_조직표_3.그린 조성공사" xfId="4267" xr:uid="{00000000-0005-0000-0000-0000B1080000}"/>
    <cellStyle name="_조직표_3.그린 조성공사_00.오수공(최종)" xfId="4268" xr:uid="{00000000-0005-0000-0000-0000B2080000}"/>
    <cellStyle name="_조직표_3.그린 조성공사_00.오수공(최종)_07.부대공사" xfId="4269" xr:uid="{00000000-0005-0000-0000-0000B3080000}"/>
    <cellStyle name="_조직표_3.그린 조성공사_00.오수공(최종)_07.부대공사_07.부대공사" xfId="4270" xr:uid="{00000000-0005-0000-0000-0000B4080000}"/>
    <cellStyle name="_조직표_3.그린 조성공사_00.오수공(최종)_07.포장공" xfId="4271" xr:uid="{00000000-0005-0000-0000-0000B5080000}"/>
    <cellStyle name="_조직표_3.그린 조성공사_00.우수공" xfId="4272" xr:uid="{00000000-0005-0000-0000-0000B6080000}"/>
    <cellStyle name="_조직표_3.그린 조성공사_00.우수공_07.부대공사" xfId="4273" xr:uid="{00000000-0005-0000-0000-0000B7080000}"/>
    <cellStyle name="_조직표_3.그린 조성공사_00.우수공_07.부대공사_07.부대공사" xfId="4274" xr:uid="{00000000-0005-0000-0000-0000B8080000}"/>
    <cellStyle name="_조직표_3.그린 조성공사_00.우수공_07.포장공" xfId="4275" xr:uid="{00000000-0005-0000-0000-0000B9080000}"/>
    <cellStyle name="_조직표_3.그린 조성공사_04.우수공(단지부)" xfId="4276" xr:uid="{00000000-0005-0000-0000-0000BA080000}"/>
    <cellStyle name="_조직표_3.그린 조성공사_04.우수공(단지부)_07.부대공사" xfId="4277" xr:uid="{00000000-0005-0000-0000-0000BB080000}"/>
    <cellStyle name="_조직표_3.그린 조성공사_04.우수공(단지부)_07.부대공사_07.부대공사" xfId="4278" xr:uid="{00000000-0005-0000-0000-0000BC080000}"/>
    <cellStyle name="_조직표_3.그린 조성공사_04.우수공(단지부)_07.포장공" xfId="4279" xr:uid="{00000000-0005-0000-0000-0000BD080000}"/>
    <cellStyle name="_조직표_3.그린 조성공사_05.오수공" xfId="4280" xr:uid="{00000000-0005-0000-0000-0000BE080000}"/>
    <cellStyle name="_조직표_3.그린 조성공사_05.오수공_07.부대공사" xfId="4281" xr:uid="{00000000-0005-0000-0000-0000BF080000}"/>
    <cellStyle name="_조직표_3.그린 조성공사_05.오수공_07.부대공사_07.부대공사" xfId="4282" xr:uid="{00000000-0005-0000-0000-0000C0080000}"/>
    <cellStyle name="_조직표_3.그린 조성공사_05.오수공_07.포장공" xfId="4283" xr:uid="{00000000-0005-0000-0000-0000C1080000}"/>
    <cellStyle name="_조직표_3.그린 조성공사_07.부대공사" xfId="4284" xr:uid="{00000000-0005-0000-0000-0000C2080000}"/>
    <cellStyle name="_조직표_3.그린 조성공사_07.부대공사_07.부대공사" xfId="4285" xr:uid="{00000000-0005-0000-0000-0000C3080000}"/>
    <cellStyle name="_조직표_3.그린 조성공사_07.포장공" xfId="4286" xr:uid="{00000000-0005-0000-0000-0000C4080000}"/>
    <cellStyle name="_조직표_3.그린 조성공사-0" xfId="4287" xr:uid="{00000000-0005-0000-0000-0000C5080000}"/>
    <cellStyle name="_조직표_3.그린 조성공사-0_00.오수공(최종)" xfId="4288" xr:uid="{00000000-0005-0000-0000-0000C6080000}"/>
    <cellStyle name="_조직표_3.그린 조성공사-0_00.오수공(최종)_07.부대공사" xfId="4289" xr:uid="{00000000-0005-0000-0000-0000C7080000}"/>
    <cellStyle name="_조직표_3.그린 조성공사-0_00.오수공(최종)_07.부대공사_07.부대공사" xfId="4290" xr:uid="{00000000-0005-0000-0000-0000C8080000}"/>
    <cellStyle name="_조직표_3.그린 조성공사-0_00.오수공(최종)_07.포장공" xfId="4291" xr:uid="{00000000-0005-0000-0000-0000C9080000}"/>
    <cellStyle name="_조직표_3.그린 조성공사-0_00.우수공" xfId="4292" xr:uid="{00000000-0005-0000-0000-0000CA080000}"/>
    <cellStyle name="_조직표_3.그린 조성공사-0_00.우수공_07.부대공사" xfId="4293" xr:uid="{00000000-0005-0000-0000-0000CB080000}"/>
    <cellStyle name="_조직표_3.그린 조성공사-0_00.우수공_07.부대공사_07.부대공사" xfId="4294" xr:uid="{00000000-0005-0000-0000-0000CC080000}"/>
    <cellStyle name="_조직표_3.그린 조성공사-0_00.우수공_07.포장공" xfId="4295" xr:uid="{00000000-0005-0000-0000-0000CD080000}"/>
    <cellStyle name="_조직표_3.그린 조성공사-0_04.우수공(단지부)" xfId="4296" xr:uid="{00000000-0005-0000-0000-0000CE080000}"/>
    <cellStyle name="_조직표_3.그린 조성공사-0_04.우수공(단지부)_07.부대공사" xfId="4297" xr:uid="{00000000-0005-0000-0000-0000CF080000}"/>
    <cellStyle name="_조직표_3.그린 조성공사-0_04.우수공(단지부)_07.부대공사_07.부대공사" xfId="4298" xr:uid="{00000000-0005-0000-0000-0000D0080000}"/>
    <cellStyle name="_조직표_3.그린 조성공사-0_04.우수공(단지부)_07.포장공" xfId="4299" xr:uid="{00000000-0005-0000-0000-0000D1080000}"/>
    <cellStyle name="_조직표_3.그린 조성공사-0_05.오수공" xfId="4300" xr:uid="{00000000-0005-0000-0000-0000D2080000}"/>
    <cellStyle name="_조직표_3.그린 조성공사-0_05.오수공_07.부대공사" xfId="4301" xr:uid="{00000000-0005-0000-0000-0000D3080000}"/>
    <cellStyle name="_조직표_3.그린 조성공사-0_05.오수공_07.부대공사_07.부대공사" xfId="4302" xr:uid="{00000000-0005-0000-0000-0000D4080000}"/>
    <cellStyle name="_조직표_3.그린 조성공사-0_05.오수공_07.포장공" xfId="4303" xr:uid="{00000000-0005-0000-0000-0000D5080000}"/>
    <cellStyle name="_조직표_3.그린 조성공사-0_07.부대공사" xfId="4304" xr:uid="{00000000-0005-0000-0000-0000D6080000}"/>
    <cellStyle name="_조직표_3.그린 조성공사-0_07.부대공사_07.부대공사" xfId="4305" xr:uid="{00000000-0005-0000-0000-0000D7080000}"/>
    <cellStyle name="_조직표_3.그린 조성공사-0_07.포장공" xfId="4306" xr:uid="{00000000-0005-0000-0000-0000D8080000}"/>
    <cellStyle name="_조직표_3.그린조성공사" xfId="4307" xr:uid="{00000000-0005-0000-0000-0000D9080000}"/>
    <cellStyle name="_조직표_3.그린조성공사_00.오수공(최종)" xfId="4308" xr:uid="{00000000-0005-0000-0000-0000DA080000}"/>
    <cellStyle name="_조직표_3.그린조성공사_00.오수공(최종)_07.부대공사" xfId="4309" xr:uid="{00000000-0005-0000-0000-0000DB080000}"/>
    <cellStyle name="_조직표_3.그린조성공사_00.오수공(최종)_07.부대공사_07.부대공사" xfId="4310" xr:uid="{00000000-0005-0000-0000-0000DC080000}"/>
    <cellStyle name="_조직표_3.그린조성공사_00.오수공(최종)_07.포장공" xfId="4311" xr:uid="{00000000-0005-0000-0000-0000DD080000}"/>
    <cellStyle name="_조직표_3.그린조성공사_00.우수공" xfId="4312" xr:uid="{00000000-0005-0000-0000-0000DE080000}"/>
    <cellStyle name="_조직표_3.그린조성공사_00.우수공_07.부대공사" xfId="4313" xr:uid="{00000000-0005-0000-0000-0000DF080000}"/>
    <cellStyle name="_조직표_3.그린조성공사_00.우수공_07.부대공사_07.부대공사" xfId="4314" xr:uid="{00000000-0005-0000-0000-0000E0080000}"/>
    <cellStyle name="_조직표_3.그린조성공사_00.우수공_07.포장공" xfId="4315" xr:uid="{00000000-0005-0000-0000-0000E1080000}"/>
    <cellStyle name="_조직표_3.그린조성공사_04.우수공(단지부)" xfId="4316" xr:uid="{00000000-0005-0000-0000-0000E2080000}"/>
    <cellStyle name="_조직표_3.그린조성공사_04.우수공(단지부)_07.부대공사" xfId="4317" xr:uid="{00000000-0005-0000-0000-0000E3080000}"/>
    <cellStyle name="_조직표_3.그린조성공사_04.우수공(단지부)_07.부대공사_07.부대공사" xfId="4318" xr:uid="{00000000-0005-0000-0000-0000E4080000}"/>
    <cellStyle name="_조직표_3.그린조성공사_04.우수공(단지부)_07.포장공" xfId="4319" xr:uid="{00000000-0005-0000-0000-0000E5080000}"/>
    <cellStyle name="_조직표_3.그린조성공사_05.오수공" xfId="4320" xr:uid="{00000000-0005-0000-0000-0000E6080000}"/>
    <cellStyle name="_조직표_3.그린조성공사_05.오수공_07.부대공사" xfId="4321" xr:uid="{00000000-0005-0000-0000-0000E7080000}"/>
    <cellStyle name="_조직표_3.그린조성공사_05.오수공_07.부대공사_07.부대공사" xfId="4322" xr:uid="{00000000-0005-0000-0000-0000E8080000}"/>
    <cellStyle name="_조직표_3.그린조성공사_05.오수공_07.포장공" xfId="4323" xr:uid="{00000000-0005-0000-0000-0000E9080000}"/>
    <cellStyle name="_조직표_3.그린조성공사_07.부대공사" xfId="4324" xr:uid="{00000000-0005-0000-0000-0000EA080000}"/>
    <cellStyle name="_조직표_3.그린조성공사_07.부대공사_07.부대공사" xfId="4325" xr:uid="{00000000-0005-0000-0000-0000EB080000}"/>
    <cellStyle name="_조직표_3.그린조성공사_07.포장공" xfId="4326" xr:uid="{00000000-0005-0000-0000-0000EC080000}"/>
    <cellStyle name="_조직표_4.TEE조성" xfId="4327" xr:uid="{00000000-0005-0000-0000-0000ED080000}"/>
    <cellStyle name="_조직표_4.TEE조성_00.오수공(최종)" xfId="4328" xr:uid="{00000000-0005-0000-0000-0000EE080000}"/>
    <cellStyle name="_조직표_4.TEE조성_00.오수공(최종)_07.부대공사" xfId="4329" xr:uid="{00000000-0005-0000-0000-0000EF080000}"/>
    <cellStyle name="_조직표_4.TEE조성_00.오수공(최종)_07.부대공사_07.부대공사" xfId="4330" xr:uid="{00000000-0005-0000-0000-0000F0080000}"/>
    <cellStyle name="_조직표_4.TEE조성_00.오수공(최종)_07.포장공" xfId="4331" xr:uid="{00000000-0005-0000-0000-0000F1080000}"/>
    <cellStyle name="_조직표_4.TEE조성_00.우수공" xfId="4332" xr:uid="{00000000-0005-0000-0000-0000F2080000}"/>
    <cellStyle name="_조직표_4.TEE조성_00.우수공_07.부대공사" xfId="4333" xr:uid="{00000000-0005-0000-0000-0000F3080000}"/>
    <cellStyle name="_조직표_4.TEE조성_00.우수공_07.부대공사_07.부대공사" xfId="4334" xr:uid="{00000000-0005-0000-0000-0000F4080000}"/>
    <cellStyle name="_조직표_4.TEE조성_00.우수공_07.포장공" xfId="4335" xr:uid="{00000000-0005-0000-0000-0000F5080000}"/>
    <cellStyle name="_조직표_4.TEE조성_04.우수공(단지부)" xfId="4336" xr:uid="{00000000-0005-0000-0000-0000F6080000}"/>
    <cellStyle name="_조직표_4.TEE조성_04.우수공(단지부)_07.부대공사" xfId="4337" xr:uid="{00000000-0005-0000-0000-0000F7080000}"/>
    <cellStyle name="_조직표_4.TEE조성_04.우수공(단지부)_07.부대공사_07.부대공사" xfId="4338" xr:uid="{00000000-0005-0000-0000-0000F8080000}"/>
    <cellStyle name="_조직표_4.TEE조성_04.우수공(단지부)_07.포장공" xfId="4339" xr:uid="{00000000-0005-0000-0000-0000F9080000}"/>
    <cellStyle name="_조직표_4.TEE조성_05.오수공" xfId="4340" xr:uid="{00000000-0005-0000-0000-0000FA080000}"/>
    <cellStyle name="_조직표_4.TEE조성_05.오수공_07.부대공사" xfId="4341" xr:uid="{00000000-0005-0000-0000-0000FB080000}"/>
    <cellStyle name="_조직표_4.TEE조성_05.오수공_07.부대공사_07.부대공사" xfId="4342" xr:uid="{00000000-0005-0000-0000-0000FC080000}"/>
    <cellStyle name="_조직표_4.TEE조성_05.오수공_07.포장공" xfId="4343" xr:uid="{00000000-0005-0000-0000-0000FD080000}"/>
    <cellStyle name="_조직표_4.TEE조성_07.부대공사" xfId="4344" xr:uid="{00000000-0005-0000-0000-0000FE080000}"/>
    <cellStyle name="_조직표_4.TEE조성_07.부대공사_07.부대공사" xfId="4345" xr:uid="{00000000-0005-0000-0000-0000FF080000}"/>
    <cellStyle name="_조직표_4.TEE조성_07.포장공" xfId="4346" xr:uid="{00000000-0005-0000-0000-000000090000}"/>
    <cellStyle name="_조직표_Book2" xfId="4347" xr:uid="{00000000-0005-0000-0000-000001090000}"/>
    <cellStyle name="_조직표_Book2_00.오수공(최종)" xfId="4348" xr:uid="{00000000-0005-0000-0000-000002090000}"/>
    <cellStyle name="_조직표_Book2_00.오수공(최종)_07.부대공사" xfId="4349" xr:uid="{00000000-0005-0000-0000-000003090000}"/>
    <cellStyle name="_조직표_Book2_00.오수공(최종)_07.부대공사_07.부대공사" xfId="4350" xr:uid="{00000000-0005-0000-0000-000004090000}"/>
    <cellStyle name="_조직표_Book2_00.오수공(최종)_07.포장공" xfId="4351" xr:uid="{00000000-0005-0000-0000-000005090000}"/>
    <cellStyle name="_조직표_Book2_00.우수공" xfId="4352" xr:uid="{00000000-0005-0000-0000-000006090000}"/>
    <cellStyle name="_조직표_Book2_00.우수공_07.부대공사" xfId="4353" xr:uid="{00000000-0005-0000-0000-000007090000}"/>
    <cellStyle name="_조직표_Book2_00.우수공_07.부대공사_07.부대공사" xfId="4354" xr:uid="{00000000-0005-0000-0000-000008090000}"/>
    <cellStyle name="_조직표_Book2_00.우수공_07.포장공" xfId="4355" xr:uid="{00000000-0005-0000-0000-000009090000}"/>
    <cellStyle name="_조직표_Book2_04.우수공(단지부)" xfId="4356" xr:uid="{00000000-0005-0000-0000-00000A090000}"/>
    <cellStyle name="_조직표_Book2_04.우수공(단지부)_07.부대공사" xfId="4357" xr:uid="{00000000-0005-0000-0000-00000B090000}"/>
    <cellStyle name="_조직표_Book2_04.우수공(단지부)_07.부대공사_07.부대공사" xfId="4358" xr:uid="{00000000-0005-0000-0000-00000C090000}"/>
    <cellStyle name="_조직표_Book2_04.우수공(단지부)_07.포장공" xfId="4359" xr:uid="{00000000-0005-0000-0000-00000D090000}"/>
    <cellStyle name="_조직표_Book2_05.오수공" xfId="4360" xr:uid="{00000000-0005-0000-0000-00000E090000}"/>
    <cellStyle name="_조직표_Book2_05.오수공_07.부대공사" xfId="4361" xr:uid="{00000000-0005-0000-0000-00000F090000}"/>
    <cellStyle name="_조직표_Book2_05.오수공_07.부대공사_07.부대공사" xfId="4362" xr:uid="{00000000-0005-0000-0000-000010090000}"/>
    <cellStyle name="_조직표_Book2_05.오수공_07.포장공" xfId="4363" xr:uid="{00000000-0005-0000-0000-000011090000}"/>
    <cellStyle name="_조직표_Book2_07.부대공사" xfId="4364" xr:uid="{00000000-0005-0000-0000-000012090000}"/>
    <cellStyle name="_조직표_Book2_07.부대공사_07.부대공사" xfId="4365" xr:uid="{00000000-0005-0000-0000-000013090000}"/>
    <cellStyle name="_조직표_Book2_07.포장공" xfId="4366" xr:uid="{00000000-0005-0000-0000-000014090000}"/>
    <cellStyle name="_조직표_조직표" xfId="4367" xr:uid="{00000000-0005-0000-0000-000015090000}"/>
    <cellStyle name="_조직표_조직표_00.오수공(최종)" xfId="4368" xr:uid="{00000000-0005-0000-0000-000016090000}"/>
    <cellStyle name="_조직표_조직표_00.오수공(최종)_07.부대공사" xfId="4369" xr:uid="{00000000-0005-0000-0000-000017090000}"/>
    <cellStyle name="_조직표_조직표_00.오수공(최종)_07.부대공사_07.부대공사" xfId="4370" xr:uid="{00000000-0005-0000-0000-000018090000}"/>
    <cellStyle name="_조직표_조직표_00.오수공(최종)_07.포장공" xfId="4371" xr:uid="{00000000-0005-0000-0000-000019090000}"/>
    <cellStyle name="_조직표_조직표_00.우수공" xfId="4372" xr:uid="{00000000-0005-0000-0000-00001A090000}"/>
    <cellStyle name="_조직표_조직표_00.우수공_07.부대공사" xfId="4373" xr:uid="{00000000-0005-0000-0000-00001B090000}"/>
    <cellStyle name="_조직표_조직표_00.우수공_07.부대공사_07.부대공사" xfId="4374" xr:uid="{00000000-0005-0000-0000-00001C090000}"/>
    <cellStyle name="_조직표_조직표_00.우수공_07.포장공" xfId="4375" xr:uid="{00000000-0005-0000-0000-00001D090000}"/>
    <cellStyle name="_조직표_조직표_01.측구공사" xfId="4376" xr:uid="{00000000-0005-0000-0000-00001E090000}"/>
    <cellStyle name="_조직표_조직표_01.측구공사_00.오수공(최종)" xfId="4377" xr:uid="{00000000-0005-0000-0000-00001F090000}"/>
    <cellStyle name="_조직표_조직표_01.측구공사_00.오수공(최종)_07.부대공사" xfId="4378" xr:uid="{00000000-0005-0000-0000-000020090000}"/>
    <cellStyle name="_조직표_조직표_01.측구공사_00.오수공(최종)_07.부대공사_07.부대공사" xfId="4379" xr:uid="{00000000-0005-0000-0000-000021090000}"/>
    <cellStyle name="_조직표_조직표_01.측구공사_00.오수공(최종)_07.포장공" xfId="4380" xr:uid="{00000000-0005-0000-0000-000022090000}"/>
    <cellStyle name="_조직표_조직표_01.측구공사_00.우수공" xfId="4381" xr:uid="{00000000-0005-0000-0000-000023090000}"/>
    <cellStyle name="_조직표_조직표_01.측구공사_00.우수공_07.부대공사" xfId="4382" xr:uid="{00000000-0005-0000-0000-000024090000}"/>
    <cellStyle name="_조직표_조직표_01.측구공사_00.우수공_07.부대공사_07.부대공사" xfId="4383" xr:uid="{00000000-0005-0000-0000-000025090000}"/>
    <cellStyle name="_조직표_조직표_01.측구공사_00.우수공_07.포장공" xfId="4384" xr:uid="{00000000-0005-0000-0000-000026090000}"/>
    <cellStyle name="_조직표_조직표_01.측구공사_04.우수공(단지부)" xfId="4385" xr:uid="{00000000-0005-0000-0000-000027090000}"/>
    <cellStyle name="_조직표_조직표_01.측구공사_04.우수공(단지부)_07.부대공사" xfId="4386" xr:uid="{00000000-0005-0000-0000-000028090000}"/>
    <cellStyle name="_조직표_조직표_01.측구공사_04.우수공(단지부)_07.부대공사_07.부대공사" xfId="4387" xr:uid="{00000000-0005-0000-0000-000029090000}"/>
    <cellStyle name="_조직표_조직표_01.측구공사_04.우수공(단지부)_07.포장공" xfId="4388" xr:uid="{00000000-0005-0000-0000-00002A090000}"/>
    <cellStyle name="_조직표_조직표_01.측구공사_05.오수공" xfId="4389" xr:uid="{00000000-0005-0000-0000-00002B090000}"/>
    <cellStyle name="_조직표_조직표_01.측구공사_05.오수공_07.부대공사" xfId="4390" xr:uid="{00000000-0005-0000-0000-00002C090000}"/>
    <cellStyle name="_조직표_조직표_01.측구공사_05.오수공_07.부대공사_07.부대공사" xfId="4391" xr:uid="{00000000-0005-0000-0000-00002D090000}"/>
    <cellStyle name="_조직표_조직표_01.측구공사_05.오수공_07.포장공" xfId="4392" xr:uid="{00000000-0005-0000-0000-00002E090000}"/>
    <cellStyle name="_조직표_조직표_01.측구공사_07.부대공사" xfId="4393" xr:uid="{00000000-0005-0000-0000-00002F090000}"/>
    <cellStyle name="_조직표_조직표_01.측구공사_07.부대공사_07.부대공사" xfId="4394" xr:uid="{00000000-0005-0000-0000-000030090000}"/>
    <cellStyle name="_조직표_조직표_01.측구공사_07.포장공" xfId="4395" xr:uid="{00000000-0005-0000-0000-000031090000}"/>
    <cellStyle name="_조직표_조직표_03.그린 조성공사" xfId="4396" xr:uid="{00000000-0005-0000-0000-000032090000}"/>
    <cellStyle name="_조직표_조직표_03.그린 조성공사_00.오수공(최종)" xfId="4397" xr:uid="{00000000-0005-0000-0000-000033090000}"/>
    <cellStyle name="_조직표_조직표_03.그린 조성공사_00.오수공(최종)_07.부대공사" xfId="4398" xr:uid="{00000000-0005-0000-0000-000034090000}"/>
    <cellStyle name="_조직표_조직표_03.그린 조성공사_00.오수공(최종)_07.부대공사_07.부대공사" xfId="4399" xr:uid="{00000000-0005-0000-0000-000035090000}"/>
    <cellStyle name="_조직표_조직표_03.그린 조성공사_00.오수공(최종)_07.포장공" xfId="4400" xr:uid="{00000000-0005-0000-0000-000036090000}"/>
    <cellStyle name="_조직표_조직표_03.그린 조성공사_00.우수공" xfId="4401" xr:uid="{00000000-0005-0000-0000-000037090000}"/>
    <cellStyle name="_조직표_조직표_03.그린 조성공사_00.우수공_07.부대공사" xfId="4402" xr:uid="{00000000-0005-0000-0000-000038090000}"/>
    <cellStyle name="_조직표_조직표_03.그린 조성공사_00.우수공_07.부대공사_07.부대공사" xfId="4403" xr:uid="{00000000-0005-0000-0000-000039090000}"/>
    <cellStyle name="_조직표_조직표_03.그린 조성공사_00.우수공_07.포장공" xfId="4404" xr:uid="{00000000-0005-0000-0000-00003A090000}"/>
    <cellStyle name="_조직표_조직표_03.그린 조성공사_04.우수공(단지부)" xfId="4405" xr:uid="{00000000-0005-0000-0000-00003B090000}"/>
    <cellStyle name="_조직표_조직표_03.그린 조성공사_04.우수공(단지부)_07.부대공사" xfId="4406" xr:uid="{00000000-0005-0000-0000-00003C090000}"/>
    <cellStyle name="_조직표_조직표_03.그린 조성공사_04.우수공(단지부)_07.부대공사_07.부대공사" xfId="4407" xr:uid="{00000000-0005-0000-0000-00003D090000}"/>
    <cellStyle name="_조직표_조직표_03.그린 조성공사_04.우수공(단지부)_07.포장공" xfId="4408" xr:uid="{00000000-0005-0000-0000-00003E090000}"/>
    <cellStyle name="_조직표_조직표_03.그린 조성공사_05.오수공" xfId="4409" xr:uid="{00000000-0005-0000-0000-00003F090000}"/>
    <cellStyle name="_조직표_조직표_03.그린 조성공사_05.오수공_07.부대공사" xfId="4410" xr:uid="{00000000-0005-0000-0000-000040090000}"/>
    <cellStyle name="_조직표_조직표_03.그린 조성공사_05.오수공_07.부대공사_07.부대공사" xfId="4411" xr:uid="{00000000-0005-0000-0000-000041090000}"/>
    <cellStyle name="_조직표_조직표_03.그린 조성공사_05.오수공_07.포장공" xfId="4412" xr:uid="{00000000-0005-0000-0000-000042090000}"/>
    <cellStyle name="_조직표_조직표_03.그린 조성공사_07.부대공사" xfId="4413" xr:uid="{00000000-0005-0000-0000-000043090000}"/>
    <cellStyle name="_조직표_조직표_03.그린 조성공사_07.부대공사_07.부대공사" xfId="4414" xr:uid="{00000000-0005-0000-0000-000044090000}"/>
    <cellStyle name="_조직표_조직표_03.그린 조성공사_07.포장공" xfId="4415" xr:uid="{00000000-0005-0000-0000-000045090000}"/>
    <cellStyle name="_조직표_조직표_04.우수공(단지부)" xfId="4416" xr:uid="{00000000-0005-0000-0000-000046090000}"/>
    <cellStyle name="_조직표_조직표_04.우수공(단지부)_07.부대공사" xfId="4417" xr:uid="{00000000-0005-0000-0000-000047090000}"/>
    <cellStyle name="_조직표_조직표_04.우수공(단지부)_07.부대공사_07.부대공사" xfId="4418" xr:uid="{00000000-0005-0000-0000-000048090000}"/>
    <cellStyle name="_조직표_조직표_04.우수공(단지부)_07.포장공" xfId="4419" xr:uid="{00000000-0005-0000-0000-000049090000}"/>
    <cellStyle name="_조직표_조직표_04.표면 배수공사" xfId="4420" xr:uid="{00000000-0005-0000-0000-00004A090000}"/>
    <cellStyle name="_조직표_조직표_04.표면 배수공사_00.오수공(최종)" xfId="4421" xr:uid="{00000000-0005-0000-0000-00004B090000}"/>
    <cellStyle name="_조직표_조직표_04.표면 배수공사_00.오수공(최종)_07.부대공사" xfId="4422" xr:uid="{00000000-0005-0000-0000-00004C090000}"/>
    <cellStyle name="_조직표_조직표_04.표면 배수공사_00.오수공(최종)_07.부대공사_07.부대공사" xfId="4423" xr:uid="{00000000-0005-0000-0000-00004D090000}"/>
    <cellStyle name="_조직표_조직표_04.표면 배수공사_00.오수공(최종)_07.포장공" xfId="4424" xr:uid="{00000000-0005-0000-0000-00004E090000}"/>
    <cellStyle name="_조직표_조직표_04.표면 배수공사_00.우수공" xfId="4425" xr:uid="{00000000-0005-0000-0000-00004F090000}"/>
    <cellStyle name="_조직표_조직표_04.표면 배수공사_00.우수공_07.부대공사" xfId="4426" xr:uid="{00000000-0005-0000-0000-000050090000}"/>
    <cellStyle name="_조직표_조직표_04.표면 배수공사_00.우수공_07.부대공사_07.부대공사" xfId="4427" xr:uid="{00000000-0005-0000-0000-000051090000}"/>
    <cellStyle name="_조직표_조직표_04.표면 배수공사_00.우수공_07.포장공" xfId="4428" xr:uid="{00000000-0005-0000-0000-000052090000}"/>
    <cellStyle name="_조직표_조직표_04.표면 배수공사_04.우수공(단지부)" xfId="4429" xr:uid="{00000000-0005-0000-0000-000053090000}"/>
    <cellStyle name="_조직표_조직표_04.표면 배수공사_04.우수공(단지부)_07.부대공사" xfId="4430" xr:uid="{00000000-0005-0000-0000-000054090000}"/>
    <cellStyle name="_조직표_조직표_04.표면 배수공사_04.우수공(단지부)_07.부대공사_07.부대공사" xfId="4431" xr:uid="{00000000-0005-0000-0000-000055090000}"/>
    <cellStyle name="_조직표_조직표_04.표면 배수공사_04.우수공(단지부)_07.포장공" xfId="4432" xr:uid="{00000000-0005-0000-0000-000056090000}"/>
    <cellStyle name="_조직표_조직표_04.표면 배수공사_05.오수공" xfId="4433" xr:uid="{00000000-0005-0000-0000-000057090000}"/>
    <cellStyle name="_조직표_조직표_04.표면 배수공사_05.오수공_07.부대공사" xfId="4434" xr:uid="{00000000-0005-0000-0000-000058090000}"/>
    <cellStyle name="_조직표_조직표_04.표면 배수공사_05.오수공_07.부대공사_07.부대공사" xfId="4435" xr:uid="{00000000-0005-0000-0000-000059090000}"/>
    <cellStyle name="_조직표_조직표_04.표면 배수공사_05.오수공_07.포장공" xfId="4436" xr:uid="{00000000-0005-0000-0000-00005A090000}"/>
    <cellStyle name="_조직표_조직표_04.표면 배수공사_07.부대공사" xfId="4437" xr:uid="{00000000-0005-0000-0000-00005B090000}"/>
    <cellStyle name="_조직표_조직표_04.표면 배수공사_07.부대공사_07.부대공사" xfId="4438" xr:uid="{00000000-0005-0000-0000-00005C090000}"/>
    <cellStyle name="_조직표_조직표_04.표면 배수공사_07.포장공" xfId="4439" xr:uid="{00000000-0005-0000-0000-00005D090000}"/>
    <cellStyle name="_조직표_조직표_05.그린 조성공사" xfId="4440" xr:uid="{00000000-0005-0000-0000-00005E090000}"/>
    <cellStyle name="_조직표_조직표_05.그린 조성공사_00.오수공(최종)" xfId="4441" xr:uid="{00000000-0005-0000-0000-00005F090000}"/>
    <cellStyle name="_조직표_조직표_05.그린 조성공사_00.오수공(최종)_07.부대공사" xfId="4442" xr:uid="{00000000-0005-0000-0000-000060090000}"/>
    <cellStyle name="_조직표_조직표_05.그린 조성공사_00.오수공(최종)_07.부대공사_07.부대공사" xfId="4443" xr:uid="{00000000-0005-0000-0000-000061090000}"/>
    <cellStyle name="_조직표_조직표_05.그린 조성공사_00.오수공(최종)_07.포장공" xfId="4444" xr:uid="{00000000-0005-0000-0000-000062090000}"/>
    <cellStyle name="_조직표_조직표_05.그린 조성공사_00.우수공" xfId="4445" xr:uid="{00000000-0005-0000-0000-000063090000}"/>
    <cellStyle name="_조직표_조직표_05.그린 조성공사_00.우수공_07.부대공사" xfId="4446" xr:uid="{00000000-0005-0000-0000-000064090000}"/>
    <cellStyle name="_조직표_조직표_05.그린 조성공사_00.우수공_07.부대공사_07.부대공사" xfId="4447" xr:uid="{00000000-0005-0000-0000-000065090000}"/>
    <cellStyle name="_조직표_조직표_05.그린 조성공사_00.우수공_07.포장공" xfId="4448" xr:uid="{00000000-0005-0000-0000-000066090000}"/>
    <cellStyle name="_조직표_조직표_05.그린 조성공사_04.우수공(단지부)" xfId="4449" xr:uid="{00000000-0005-0000-0000-000067090000}"/>
    <cellStyle name="_조직표_조직표_05.그린 조성공사_04.우수공(단지부)_07.부대공사" xfId="4450" xr:uid="{00000000-0005-0000-0000-000068090000}"/>
    <cellStyle name="_조직표_조직표_05.그린 조성공사_04.우수공(단지부)_07.부대공사_07.부대공사" xfId="4451" xr:uid="{00000000-0005-0000-0000-000069090000}"/>
    <cellStyle name="_조직표_조직표_05.그린 조성공사_04.우수공(단지부)_07.포장공" xfId="4452" xr:uid="{00000000-0005-0000-0000-00006A090000}"/>
    <cellStyle name="_조직표_조직표_05.그린 조성공사_05.오수공" xfId="4453" xr:uid="{00000000-0005-0000-0000-00006B090000}"/>
    <cellStyle name="_조직표_조직표_05.그린 조성공사_05.오수공_07.부대공사" xfId="4454" xr:uid="{00000000-0005-0000-0000-00006C090000}"/>
    <cellStyle name="_조직표_조직표_05.그린 조성공사_05.오수공_07.부대공사_07.부대공사" xfId="4455" xr:uid="{00000000-0005-0000-0000-00006D090000}"/>
    <cellStyle name="_조직표_조직표_05.그린 조성공사_05.오수공_07.포장공" xfId="4456" xr:uid="{00000000-0005-0000-0000-00006E090000}"/>
    <cellStyle name="_조직표_조직표_05.그린 조성공사_07.부대공사" xfId="4457" xr:uid="{00000000-0005-0000-0000-00006F090000}"/>
    <cellStyle name="_조직표_조직표_05.그린 조성공사_07.부대공사_07.부대공사" xfId="4458" xr:uid="{00000000-0005-0000-0000-000070090000}"/>
    <cellStyle name="_조직표_조직표_05.그린 조성공사_07.포장공" xfId="4459" xr:uid="{00000000-0005-0000-0000-000071090000}"/>
    <cellStyle name="_조직표_조직표_05.오수공" xfId="4460" xr:uid="{00000000-0005-0000-0000-000072090000}"/>
    <cellStyle name="_조직표_조직표_05.오수공_07.부대공사" xfId="4461" xr:uid="{00000000-0005-0000-0000-000073090000}"/>
    <cellStyle name="_조직표_조직표_05.오수공_07.부대공사_07.부대공사" xfId="4462" xr:uid="{00000000-0005-0000-0000-000074090000}"/>
    <cellStyle name="_조직표_조직표_05.오수공_07.포장공" xfId="4463" xr:uid="{00000000-0005-0000-0000-000075090000}"/>
    <cellStyle name="_조직표_조직표_07.부대공사" xfId="4464" xr:uid="{00000000-0005-0000-0000-000076090000}"/>
    <cellStyle name="_조직표_조직표_07.부대공사_07.부대공사" xfId="4465" xr:uid="{00000000-0005-0000-0000-000077090000}"/>
    <cellStyle name="_조직표_조직표_07.포장공" xfId="4466" xr:uid="{00000000-0005-0000-0000-000078090000}"/>
    <cellStyle name="_조직표_조직표_07.포장공(중2-57)" xfId="4467" xr:uid="{00000000-0005-0000-0000-000079090000}"/>
    <cellStyle name="_조직표_조직표_1.측구공사" xfId="4468" xr:uid="{00000000-0005-0000-0000-00007A090000}"/>
    <cellStyle name="_조직표_조직표_1.측구공사_00.오수공(최종)" xfId="4469" xr:uid="{00000000-0005-0000-0000-00007B090000}"/>
    <cellStyle name="_조직표_조직표_1.측구공사_00.오수공(최종)_07.부대공사" xfId="4470" xr:uid="{00000000-0005-0000-0000-00007C090000}"/>
    <cellStyle name="_조직표_조직표_1.측구공사_00.오수공(최종)_07.부대공사_07.부대공사" xfId="4471" xr:uid="{00000000-0005-0000-0000-00007D090000}"/>
    <cellStyle name="_조직표_조직표_1.측구공사_00.오수공(최종)_07.포장공" xfId="4472" xr:uid="{00000000-0005-0000-0000-00007E090000}"/>
    <cellStyle name="_조직표_조직표_1.측구공사_00.우수공" xfId="4473" xr:uid="{00000000-0005-0000-0000-00007F090000}"/>
    <cellStyle name="_조직표_조직표_1.측구공사_00.우수공_07.부대공사" xfId="4474" xr:uid="{00000000-0005-0000-0000-000080090000}"/>
    <cellStyle name="_조직표_조직표_1.측구공사_00.우수공_07.부대공사_07.부대공사" xfId="4475" xr:uid="{00000000-0005-0000-0000-000081090000}"/>
    <cellStyle name="_조직표_조직표_1.측구공사_00.우수공_07.포장공" xfId="4476" xr:uid="{00000000-0005-0000-0000-000082090000}"/>
    <cellStyle name="_조직표_조직표_1.측구공사_04.우수공(단지부)" xfId="4477" xr:uid="{00000000-0005-0000-0000-000083090000}"/>
    <cellStyle name="_조직표_조직표_1.측구공사_04.우수공(단지부)_07.부대공사" xfId="4478" xr:uid="{00000000-0005-0000-0000-000084090000}"/>
    <cellStyle name="_조직표_조직표_1.측구공사_04.우수공(단지부)_07.부대공사_07.부대공사" xfId="4479" xr:uid="{00000000-0005-0000-0000-000085090000}"/>
    <cellStyle name="_조직표_조직표_1.측구공사_04.우수공(단지부)_07.포장공" xfId="4480" xr:uid="{00000000-0005-0000-0000-000086090000}"/>
    <cellStyle name="_조직표_조직표_1.측구공사_05.오수공" xfId="4481" xr:uid="{00000000-0005-0000-0000-000087090000}"/>
    <cellStyle name="_조직표_조직표_1.측구공사_05.오수공_07.부대공사" xfId="4482" xr:uid="{00000000-0005-0000-0000-000088090000}"/>
    <cellStyle name="_조직표_조직표_1.측구공사_05.오수공_07.부대공사_07.부대공사" xfId="4483" xr:uid="{00000000-0005-0000-0000-000089090000}"/>
    <cellStyle name="_조직표_조직표_1.측구공사_05.오수공_07.포장공" xfId="4484" xr:uid="{00000000-0005-0000-0000-00008A090000}"/>
    <cellStyle name="_조직표_조직표_1.측구공사_07.부대공사" xfId="4485" xr:uid="{00000000-0005-0000-0000-00008B090000}"/>
    <cellStyle name="_조직표_조직표_1.측구공사_07.부대공사_07.부대공사" xfId="4486" xr:uid="{00000000-0005-0000-0000-00008C090000}"/>
    <cellStyle name="_조직표_조직표_1.측구공사_07.포장공" xfId="4487" xr:uid="{00000000-0005-0000-0000-00008D090000}"/>
    <cellStyle name="_조직표_조직표_1.측구공사-0" xfId="4488" xr:uid="{00000000-0005-0000-0000-00008E090000}"/>
    <cellStyle name="_조직표_조직표_1.측구공사-0_00.오수공(최종)" xfId="4489" xr:uid="{00000000-0005-0000-0000-00008F090000}"/>
    <cellStyle name="_조직표_조직표_1.측구공사-0_00.오수공(최종)_07.부대공사" xfId="4490" xr:uid="{00000000-0005-0000-0000-000090090000}"/>
    <cellStyle name="_조직표_조직표_1.측구공사-0_00.오수공(최종)_07.부대공사_07.부대공사" xfId="4491" xr:uid="{00000000-0005-0000-0000-000091090000}"/>
    <cellStyle name="_조직표_조직표_1.측구공사-0_00.오수공(최종)_07.포장공" xfId="4492" xr:uid="{00000000-0005-0000-0000-000092090000}"/>
    <cellStyle name="_조직표_조직표_1.측구공사-0_00.우수공" xfId="4493" xr:uid="{00000000-0005-0000-0000-000093090000}"/>
    <cellStyle name="_조직표_조직표_1.측구공사-0_00.우수공_07.부대공사" xfId="4494" xr:uid="{00000000-0005-0000-0000-000094090000}"/>
    <cellStyle name="_조직표_조직표_1.측구공사-0_00.우수공_07.부대공사_07.부대공사" xfId="4495" xr:uid="{00000000-0005-0000-0000-000095090000}"/>
    <cellStyle name="_조직표_조직표_1.측구공사-0_00.우수공_07.포장공" xfId="4496" xr:uid="{00000000-0005-0000-0000-000096090000}"/>
    <cellStyle name="_조직표_조직표_1.측구공사-0_04.우수공(단지부)" xfId="4497" xr:uid="{00000000-0005-0000-0000-000097090000}"/>
    <cellStyle name="_조직표_조직표_1.측구공사-0_04.우수공(단지부)_07.부대공사" xfId="4498" xr:uid="{00000000-0005-0000-0000-000098090000}"/>
    <cellStyle name="_조직표_조직표_1.측구공사-0_04.우수공(단지부)_07.부대공사_07.부대공사" xfId="4499" xr:uid="{00000000-0005-0000-0000-000099090000}"/>
    <cellStyle name="_조직표_조직표_1.측구공사-0_04.우수공(단지부)_07.포장공" xfId="4500" xr:uid="{00000000-0005-0000-0000-00009A090000}"/>
    <cellStyle name="_조직표_조직표_1.측구공사-0_05.오수공" xfId="4501" xr:uid="{00000000-0005-0000-0000-00009B090000}"/>
    <cellStyle name="_조직표_조직표_1.측구공사-0_05.오수공_07.부대공사" xfId="4502" xr:uid="{00000000-0005-0000-0000-00009C090000}"/>
    <cellStyle name="_조직표_조직표_1.측구공사-0_05.오수공_07.부대공사_07.부대공사" xfId="4503" xr:uid="{00000000-0005-0000-0000-00009D090000}"/>
    <cellStyle name="_조직표_조직표_1.측구공사-0_05.오수공_07.포장공" xfId="4504" xr:uid="{00000000-0005-0000-0000-00009E090000}"/>
    <cellStyle name="_조직표_조직표_1.측구공사-0_07.부대공사" xfId="4505" xr:uid="{00000000-0005-0000-0000-00009F090000}"/>
    <cellStyle name="_조직표_조직표_1.측구공사-0_07.부대공사_07.부대공사" xfId="4506" xr:uid="{00000000-0005-0000-0000-0000A0090000}"/>
    <cellStyle name="_조직표_조직표_1.측구공사-0_07.포장공" xfId="4507" xr:uid="{00000000-0005-0000-0000-0000A1090000}"/>
    <cellStyle name="_조직표_조직표_2.배수시설" xfId="4508" xr:uid="{00000000-0005-0000-0000-0000A2090000}"/>
    <cellStyle name="_조직표_조직표_2.배수시설_00.오수공(최종)" xfId="4509" xr:uid="{00000000-0005-0000-0000-0000A3090000}"/>
    <cellStyle name="_조직표_조직표_2.배수시설_00.오수공(최종)_07.부대공사" xfId="4510" xr:uid="{00000000-0005-0000-0000-0000A4090000}"/>
    <cellStyle name="_조직표_조직표_2.배수시설_00.오수공(최종)_07.부대공사_07.부대공사" xfId="4511" xr:uid="{00000000-0005-0000-0000-0000A5090000}"/>
    <cellStyle name="_조직표_조직표_2.배수시설_00.오수공(최종)_07.포장공" xfId="4512" xr:uid="{00000000-0005-0000-0000-0000A6090000}"/>
    <cellStyle name="_조직표_조직표_2.배수시설_00.우수공" xfId="4513" xr:uid="{00000000-0005-0000-0000-0000A7090000}"/>
    <cellStyle name="_조직표_조직표_2.배수시설_00.우수공_07.부대공사" xfId="4514" xr:uid="{00000000-0005-0000-0000-0000A8090000}"/>
    <cellStyle name="_조직표_조직표_2.배수시설_00.우수공_07.부대공사_07.부대공사" xfId="4515" xr:uid="{00000000-0005-0000-0000-0000A9090000}"/>
    <cellStyle name="_조직표_조직표_2.배수시설_00.우수공_07.포장공" xfId="4516" xr:uid="{00000000-0005-0000-0000-0000AA090000}"/>
    <cellStyle name="_조직표_조직표_2.배수시설_01.측구공사" xfId="4517" xr:uid="{00000000-0005-0000-0000-0000AB090000}"/>
    <cellStyle name="_조직표_조직표_2.배수시설_01.측구공사_00.오수공(최종)" xfId="4518" xr:uid="{00000000-0005-0000-0000-0000AC090000}"/>
    <cellStyle name="_조직표_조직표_2.배수시설_01.측구공사_00.오수공(최종)_07.부대공사" xfId="4519" xr:uid="{00000000-0005-0000-0000-0000AD090000}"/>
    <cellStyle name="_조직표_조직표_2.배수시설_01.측구공사_00.오수공(최종)_07.부대공사_07.부대공사" xfId="4520" xr:uid="{00000000-0005-0000-0000-0000AE090000}"/>
    <cellStyle name="_조직표_조직표_2.배수시설_01.측구공사_00.오수공(최종)_07.포장공" xfId="4521" xr:uid="{00000000-0005-0000-0000-0000AF090000}"/>
    <cellStyle name="_조직표_조직표_2.배수시설_01.측구공사_00.우수공" xfId="4522" xr:uid="{00000000-0005-0000-0000-0000B0090000}"/>
    <cellStyle name="_조직표_조직표_2.배수시설_01.측구공사_00.우수공_07.부대공사" xfId="4523" xr:uid="{00000000-0005-0000-0000-0000B1090000}"/>
    <cellStyle name="_조직표_조직표_2.배수시설_01.측구공사_00.우수공_07.부대공사_07.부대공사" xfId="4524" xr:uid="{00000000-0005-0000-0000-0000B2090000}"/>
    <cellStyle name="_조직표_조직표_2.배수시설_01.측구공사_00.우수공_07.포장공" xfId="4525" xr:uid="{00000000-0005-0000-0000-0000B3090000}"/>
    <cellStyle name="_조직표_조직표_2.배수시설_01.측구공사_04.우수공(단지부)" xfId="4526" xr:uid="{00000000-0005-0000-0000-0000B4090000}"/>
    <cellStyle name="_조직표_조직표_2.배수시설_01.측구공사_04.우수공(단지부)_07.부대공사" xfId="4527" xr:uid="{00000000-0005-0000-0000-0000B5090000}"/>
    <cellStyle name="_조직표_조직표_2.배수시설_01.측구공사_04.우수공(단지부)_07.부대공사_07.부대공사" xfId="4528" xr:uid="{00000000-0005-0000-0000-0000B6090000}"/>
    <cellStyle name="_조직표_조직표_2.배수시설_01.측구공사_04.우수공(단지부)_07.포장공" xfId="4529" xr:uid="{00000000-0005-0000-0000-0000B7090000}"/>
    <cellStyle name="_조직표_조직표_2.배수시설_01.측구공사_05.오수공" xfId="4530" xr:uid="{00000000-0005-0000-0000-0000B8090000}"/>
    <cellStyle name="_조직표_조직표_2.배수시설_01.측구공사_05.오수공_07.부대공사" xfId="4531" xr:uid="{00000000-0005-0000-0000-0000B9090000}"/>
    <cellStyle name="_조직표_조직표_2.배수시설_01.측구공사_05.오수공_07.부대공사_07.부대공사" xfId="4532" xr:uid="{00000000-0005-0000-0000-0000BA090000}"/>
    <cellStyle name="_조직표_조직표_2.배수시설_01.측구공사_05.오수공_07.포장공" xfId="4533" xr:uid="{00000000-0005-0000-0000-0000BB090000}"/>
    <cellStyle name="_조직표_조직표_2.배수시설_01.측구공사_07.부대공사" xfId="4534" xr:uid="{00000000-0005-0000-0000-0000BC090000}"/>
    <cellStyle name="_조직표_조직표_2.배수시설_01.측구공사_07.부대공사_07.부대공사" xfId="4535" xr:uid="{00000000-0005-0000-0000-0000BD090000}"/>
    <cellStyle name="_조직표_조직표_2.배수시설_01.측구공사_07.포장공" xfId="4536" xr:uid="{00000000-0005-0000-0000-0000BE090000}"/>
    <cellStyle name="_조직표_조직표_2.배수시설_04.우수공(단지부)" xfId="4537" xr:uid="{00000000-0005-0000-0000-0000BF090000}"/>
    <cellStyle name="_조직표_조직표_2.배수시설_04.우수공(단지부)_07.부대공사" xfId="4538" xr:uid="{00000000-0005-0000-0000-0000C0090000}"/>
    <cellStyle name="_조직표_조직표_2.배수시설_04.우수공(단지부)_07.부대공사_07.부대공사" xfId="4539" xr:uid="{00000000-0005-0000-0000-0000C1090000}"/>
    <cellStyle name="_조직표_조직표_2.배수시설_04.우수공(단지부)_07.포장공" xfId="4540" xr:uid="{00000000-0005-0000-0000-0000C2090000}"/>
    <cellStyle name="_조직표_조직표_2.배수시설_05.오수공" xfId="4541" xr:uid="{00000000-0005-0000-0000-0000C3090000}"/>
    <cellStyle name="_조직표_조직표_2.배수시설_05.오수공_07.부대공사" xfId="4542" xr:uid="{00000000-0005-0000-0000-0000C4090000}"/>
    <cellStyle name="_조직표_조직표_2.배수시설_05.오수공_07.부대공사_07.부대공사" xfId="4543" xr:uid="{00000000-0005-0000-0000-0000C5090000}"/>
    <cellStyle name="_조직표_조직표_2.배수시설_05.오수공_07.포장공" xfId="4544" xr:uid="{00000000-0005-0000-0000-0000C6090000}"/>
    <cellStyle name="_조직표_조직표_2.배수시설_07.부대공사" xfId="4545" xr:uid="{00000000-0005-0000-0000-0000C7090000}"/>
    <cellStyle name="_조직표_조직표_2.배수시설_07.부대공사_07.부대공사" xfId="4546" xr:uid="{00000000-0005-0000-0000-0000C8090000}"/>
    <cellStyle name="_조직표_조직표_2.배수시설_07.포장공" xfId="4547" xr:uid="{00000000-0005-0000-0000-0000C9090000}"/>
    <cellStyle name="_조직표_조직표_2.배수시설_1.측구공사" xfId="4548" xr:uid="{00000000-0005-0000-0000-0000CA090000}"/>
    <cellStyle name="_조직표_조직표_2.배수시설_1.측구공사_00.오수공(최종)" xfId="4549" xr:uid="{00000000-0005-0000-0000-0000CB090000}"/>
    <cellStyle name="_조직표_조직표_2.배수시설_1.측구공사_00.오수공(최종)_07.부대공사" xfId="4550" xr:uid="{00000000-0005-0000-0000-0000CC090000}"/>
    <cellStyle name="_조직표_조직표_2.배수시설_1.측구공사_00.오수공(최종)_07.부대공사_07.부대공사" xfId="4551" xr:uid="{00000000-0005-0000-0000-0000CD090000}"/>
    <cellStyle name="_조직표_조직표_2.배수시설_1.측구공사_00.오수공(최종)_07.포장공" xfId="4552" xr:uid="{00000000-0005-0000-0000-0000CE090000}"/>
    <cellStyle name="_조직표_조직표_2.배수시설_1.측구공사_00.우수공" xfId="4553" xr:uid="{00000000-0005-0000-0000-0000CF090000}"/>
    <cellStyle name="_조직표_조직표_2.배수시설_1.측구공사_00.우수공_07.부대공사" xfId="4554" xr:uid="{00000000-0005-0000-0000-0000D0090000}"/>
    <cellStyle name="_조직표_조직표_2.배수시설_1.측구공사_00.우수공_07.부대공사_07.부대공사" xfId="4555" xr:uid="{00000000-0005-0000-0000-0000D1090000}"/>
    <cellStyle name="_조직표_조직표_2.배수시설_1.측구공사_00.우수공_07.포장공" xfId="4556" xr:uid="{00000000-0005-0000-0000-0000D2090000}"/>
    <cellStyle name="_조직표_조직표_2.배수시설_1.측구공사_04.우수공(단지부)" xfId="4557" xr:uid="{00000000-0005-0000-0000-0000D3090000}"/>
    <cellStyle name="_조직표_조직표_2.배수시설_1.측구공사_04.우수공(단지부)_07.부대공사" xfId="4558" xr:uid="{00000000-0005-0000-0000-0000D4090000}"/>
    <cellStyle name="_조직표_조직표_2.배수시설_1.측구공사_04.우수공(단지부)_07.부대공사_07.부대공사" xfId="4559" xr:uid="{00000000-0005-0000-0000-0000D5090000}"/>
    <cellStyle name="_조직표_조직표_2.배수시설_1.측구공사_04.우수공(단지부)_07.포장공" xfId="4560" xr:uid="{00000000-0005-0000-0000-0000D6090000}"/>
    <cellStyle name="_조직표_조직표_2.배수시설_1.측구공사_05.오수공" xfId="4561" xr:uid="{00000000-0005-0000-0000-0000D7090000}"/>
    <cellStyle name="_조직표_조직표_2.배수시설_1.측구공사_05.오수공_07.부대공사" xfId="4562" xr:uid="{00000000-0005-0000-0000-0000D8090000}"/>
    <cellStyle name="_조직표_조직표_2.배수시설_1.측구공사_05.오수공_07.부대공사_07.부대공사" xfId="4563" xr:uid="{00000000-0005-0000-0000-0000D9090000}"/>
    <cellStyle name="_조직표_조직표_2.배수시설_1.측구공사_05.오수공_07.포장공" xfId="4564" xr:uid="{00000000-0005-0000-0000-0000DA090000}"/>
    <cellStyle name="_조직표_조직표_2.배수시설_1.측구공사_07.부대공사" xfId="4565" xr:uid="{00000000-0005-0000-0000-0000DB090000}"/>
    <cellStyle name="_조직표_조직표_2.배수시설_1.측구공사_07.부대공사_07.부대공사" xfId="4566" xr:uid="{00000000-0005-0000-0000-0000DC090000}"/>
    <cellStyle name="_조직표_조직표_2.배수시설_1.측구공사_07.포장공" xfId="4567" xr:uid="{00000000-0005-0000-0000-0000DD090000}"/>
    <cellStyle name="_조직표_조직표_2.배수시설_1.측구공사-0" xfId="4568" xr:uid="{00000000-0005-0000-0000-0000DE090000}"/>
    <cellStyle name="_조직표_조직표_2.배수시설_1.측구공사-0_00.오수공(최종)" xfId="4569" xr:uid="{00000000-0005-0000-0000-0000DF090000}"/>
    <cellStyle name="_조직표_조직표_2.배수시설_1.측구공사-0_00.오수공(최종)_07.부대공사" xfId="4570" xr:uid="{00000000-0005-0000-0000-0000E0090000}"/>
    <cellStyle name="_조직표_조직표_2.배수시설_1.측구공사-0_00.오수공(최종)_07.부대공사_07.부대공사" xfId="4571" xr:uid="{00000000-0005-0000-0000-0000E1090000}"/>
    <cellStyle name="_조직표_조직표_2.배수시설_1.측구공사-0_00.오수공(최종)_07.포장공" xfId="4572" xr:uid="{00000000-0005-0000-0000-0000E2090000}"/>
    <cellStyle name="_조직표_조직표_2.배수시설_1.측구공사-0_00.우수공" xfId="4573" xr:uid="{00000000-0005-0000-0000-0000E3090000}"/>
    <cellStyle name="_조직표_조직표_2.배수시설_1.측구공사-0_00.우수공_07.부대공사" xfId="4574" xr:uid="{00000000-0005-0000-0000-0000E4090000}"/>
    <cellStyle name="_조직표_조직표_2.배수시설_1.측구공사-0_00.우수공_07.부대공사_07.부대공사" xfId="4575" xr:uid="{00000000-0005-0000-0000-0000E5090000}"/>
    <cellStyle name="_조직표_조직표_2.배수시설_1.측구공사-0_00.우수공_07.포장공" xfId="4576" xr:uid="{00000000-0005-0000-0000-0000E6090000}"/>
    <cellStyle name="_조직표_조직표_2.배수시설_1.측구공사-0_04.우수공(단지부)" xfId="4577" xr:uid="{00000000-0005-0000-0000-0000E7090000}"/>
    <cellStyle name="_조직표_조직표_2.배수시설_1.측구공사-0_04.우수공(단지부)_07.부대공사" xfId="4578" xr:uid="{00000000-0005-0000-0000-0000E8090000}"/>
    <cellStyle name="_조직표_조직표_2.배수시설_1.측구공사-0_04.우수공(단지부)_07.부대공사_07.부대공사" xfId="4579" xr:uid="{00000000-0005-0000-0000-0000E9090000}"/>
    <cellStyle name="_조직표_조직표_2.배수시설_1.측구공사-0_04.우수공(단지부)_07.포장공" xfId="4580" xr:uid="{00000000-0005-0000-0000-0000EA090000}"/>
    <cellStyle name="_조직표_조직표_2.배수시설_1.측구공사-0_05.오수공" xfId="4581" xr:uid="{00000000-0005-0000-0000-0000EB090000}"/>
    <cellStyle name="_조직표_조직표_2.배수시설_1.측구공사-0_05.오수공_07.부대공사" xfId="4582" xr:uid="{00000000-0005-0000-0000-0000EC090000}"/>
    <cellStyle name="_조직표_조직표_2.배수시설_1.측구공사-0_05.오수공_07.부대공사_07.부대공사" xfId="4583" xr:uid="{00000000-0005-0000-0000-0000ED090000}"/>
    <cellStyle name="_조직표_조직표_2.배수시설_1.측구공사-0_05.오수공_07.포장공" xfId="4584" xr:uid="{00000000-0005-0000-0000-0000EE090000}"/>
    <cellStyle name="_조직표_조직표_2.배수시설_1.측구공사-0_07.부대공사" xfId="4585" xr:uid="{00000000-0005-0000-0000-0000EF090000}"/>
    <cellStyle name="_조직표_조직표_2.배수시설_1.측구공사-0_07.부대공사_07.부대공사" xfId="4586" xr:uid="{00000000-0005-0000-0000-0000F0090000}"/>
    <cellStyle name="_조직표_조직표_2.배수시설_1.측구공사-0_07.포장공" xfId="4587" xr:uid="{00000000-0005-0000-0000-0000F1090000}"/>
    <cellStyle name="_조직표_조직표_3.그린 조성공사" xfId="4588" xr:uid="{00000000-0005-0000-0000-0000F2090000}"/>
    <cellStyle name="_조직표_조직표_3.그린 조성공사_00.오수공(최종)" xfId="4589" xr:uid="{00000000-0005-0000-0000-0000F3090000}"/>
    <cellStyle name="_조직표_조직표_3.그린 조성공사_00.오수공(최종)_07.부대공사" xfId="4590" xr:uid="{00000000-0005-0000-0000-0000F4090000}"/>
    <cellStyle name="_조직표_조직표_3.그린 조성공사_00.오수공(최종)_07.부대공사_07.부대공사" xfId="4591" xr:uid="{00000000-0005-0000-0000-0000F5090000}"/>
    <cellStyle name="_조직표_조직표_3.그린 조성공사_00.오수공(최종)_07.포장공" xfId="4592" xr:uid="{00000000-0005-0000-0000-0000F6090000}"/>
    <cellStyle name="_조직표_조직표_3.그린 조성공사_00.우수공" xfId="4593" xr:uid="{00000000-0005-0000-0000-0000F7090000}"/>
    <cellStyle name="_조직표_조직표_3.그린 조성공사_00.우수공_07.부대공사" xfId="4594" xr:uid="{00000000-0005-0000-0000-0000F8090000}"/>
    <cellStyle name="_조직표_조직표_3.그린 조성공사_00.우수공_07.부대공사_07.부대공사" xfId="4595" xr:uid="{00000000-0005-0000-0000-0000F9090000}"/>
    <cellStyle name="_조직표_조직표_3.그린 조성공사_00.우수공_07.포장공" xfId="4596" xr:uid="{00000000-0005-0000-0000-0000FA090000}"/>
    <cellStyle name="_조직표_조직표_3.그린 조성공사_04.우수공(단지부)" xfId="4597" xr:uid="{00000000-0005-0000-0000-0000FB090000}"/>
    <cellStyle name="_조직표_조직표_3.그린 조성공사_04.우수공(단지부)_07.부대공사" xfId="4598" xr:uid="{00000000-0005-0000-0000-0000FC090000}"/>
    <cellStyle name="_조직표_조직표_3.그린 조성공사_04.우수공(단지부)_07.부대공사_07.부대공사" xfId="4599" xr:uid="{00000000-0005-0000-0000-0000FD090000}"/>
    <cellStyle name="_조직표_조직표_3.그린 조성공사_04.우수공(단지부)_07.포장공" xfId="4600" xr:uid="{00000000-0005-0000-0000-0000FE090000}"/>
    <cellStyle name="_조직표_조직표_3.그린 조성공사_05.오수공" xfId="4601" xr:uid="{00000000-0005-0000-0000-0000FF090000}"/>
    <cellStyle name="_조직표_조직표_3.그린 조성공사_05.오수공_07.부대공사" xfId="4602" xr:uid="{00000000-0005-0000-0000-0000000A0000}"/>
    <cellStyle name="_조직표_조직표_3.그린 조성공사_05.오수공_07.부대공사_07.부대공사" xfId="4603" xr:uid="{00000000-0005-0000-0000-0000010A0000}"/>
    <cellStyle name="_조직표_조직표_3.그린 조성공사_05.오수공_07.포장공" xfId="4604" xr:uid="{00000000-0005-0000-0000-0000020A0000}"/>
    <cellStyle name="_조직표_조직표_3.그린 조성공사_07.부대공사" xfId="4605" xr:uid="{00000000-0005-0000-0000-0000030A0000}"/>
    <cellStyle name="_조직표_조직표_3.그린 조성공사_07.부대공사_07.부대공사" xfId="4606" xr:uid="{00000000-0005-0000-0000-0000040A0000}"/>
    <cellStyle name="_조직표_조직표_3.그린 조성공사_07.포장공" xfId="4607" xr:uid="{00000000-0005-0000-0000-0000050A0000}"/>
    <cellStyle name="_조직표_조직표_3.그린 조성공사-0" xfId="4608" xr:uid="{00000000-0005-0000-0000-0000060A0000}"/>
    <cellStyle name="_조직표_조직표_3.그린 조성공사-0_00.오수공(최종)" xfId="4609" xr:uid="{00000000-0005-0000-0000-0000070A0000}"/>
    <cellStyle name="_조직표_조직표_3.그린 조성공사-0_00.오수공(최종)_07.부대공사" xfId="4610" xr:uid="{00000000-0005-0000-0000-0000080A0000}"/>
    <cellStyle name="_조직표_조직표_3.그린 조성공사-0_00.오수공(최종)_07.부대공사_07.부대공사" xfId="4611" xr:uid="{00000000-0005-0000-0000-0000090A0000}"/>
    <cellStyle name="_조직표_조직표_3.그린 조성공사-0_00.오수공(최종)_07.포장공" xfId="4612" xr:uid="{00000000-0005-0000-0000-00000A0A0000}"/>
    <cellStyle name="_조직표_조직표_3.그린 조성공사-0_00.우수공" xfId="4613" xr:uid="{00000000-0005-0000-0000-00000B0A0000}"/>
    <cellStyle name="_조직표_조직표_3.그린 조성공사-0_00.우수공_07.부대공사" xfId="4614" xr:uid="{00000000-0005-0000-0000-00000C0A0000}"/>
    <cellStyle name="_조직표_조직표_3.그린 조성공사-0_00.우수공_07.부대공사_07.부대공사" xfId="4615" xr:uid="{00000000-0005-0000-0000-00000D0A0000}"/>
    <cellStyle name="_조직표_조직표_3.그린 조성공사-0_00.우수공_07.포장공" xfId="4616" xr:uid="{00000000-0005-0000-0000-00000E0A0000}"/>
    <cellStyle name="_조직표_조직표_3.그린 조성공사-0_04.우수공(단지부)" xfId="4617" xr:uid="{00000000-0005-0000-0000-00000F0A0000}"/>
    <cellStyle name="_조직표_조직표_3.그린 조성공사-0_04.우수공(단지부)_07.부대공사" xfId="4618" xr:uid="{00000000-0005-0000-0000-0000100A0000}"/>
    <cellStyle name="_조직표_조직표_3.그린 조성공사-0_04.우수공(단지부)_07.부대공사_07.부대공사" xfId="4619" xr:uid="{00000000-0005-0000-0000-0000110A0000}"/>
    <cellStyle name="_조직표_조직표_3.그린 조성공사-0_04.우수공(단지부)_07.포장공" xfId="4620" xr:uid="{00000000-0005-0000-0000-0000120A0000}"/>
    <cellStyle name="_조직표_조직표_3.그린 조성공사-0_05.오수공" xfId="4621" xr:uid="{00000000-0005-0000-0000-0000130A0000}"/>
    <cellStyle name="_조직표_조직표_3.그린 조성공사-0_05.오수공_07.부대공사" xfId="4622" xr:uid="{00000000-0005-0000-0000-0000140A0000}"/>
    <cellStyle name="_조직표_조직표_3.그린 조성공사-0_05.오수공_07.부대공사_07.부대공사" xfId="4623" xr:uid="{00000000-0005-0000-0000-0000150A0000}"/>
    <cellStyle name="_조직표_조직표_3.그린 조성공사-0_05.오수공_07.포장공" xfId="4624" xr:uid="{00000000-0005-0000-0000-0000160A0000}"/>
    <cellStyle name="_조직표_조직표_3.그린 조성공사-0_07.부대공사" xfId="4625" xr:uid="{00000000-0005-0000-0000-0000170A0000}"/>
    <cellStyle name="_조직표_조직표_3.그린 조성공사-0_07.부대공사_07.부대공사" xfId="4626" xr:uid="{00000000-0005-0000-0000-0000180A0000}"/>
    <cellStyle name="_조직표_조직표_3.그린 조성공사-0_07.포장공" xfId="4627" xr:uid="{00000000-0005-0000-0000-0000190A0000}"/>
    <cellStyle name="_조직표_조직표_3.그린조성공사" xfId="4628" xr:uid="{00000000-0005-0000-0000-00001A0A0000}"/>
    <cellStyle name="_조직표_조직표_3.그린조성공사_00.오수공(최종)" xfId="4629" xr:uid="{00000000-0005-0000-0000-00001B0A0000}"/>
    <cellStyle name="_조직표_조직표_3.그린조성공사_00.오수공(최종)_07.부대공사" xfId="4630" xr:uid="{00000000-0005-0000-0000-00001C0A0000}"/>
    <cellStyle name="_조직표_조직표_3.그린조성공사_00.오수공(최종)_07.부대공사_07.부대공사" xfId="4631" xr:uid="{00000000-0005-0000-0000-00001D0A0000}"/>
    <cellStyle name="_조직표_조직표_3.그린조성공사_00.오수공(최종)_07.포장공" xfId="4632" xr:uid="{00000000-0005-0000-0000-00001E0A0000}"/>
    <cellStyle name="_조직표_조직표_3.그린조성공사_00.우수공" xfId="4633" xr:uid="{00000000-0005-0000-0000-00001F0A0000}"/>
    <cellStyle name="_조직표_조직표_3.그린조성공사_00.우수공_07.부대공사" xfId="4634" xr:uid="{00000000-0005-0000-0000-0000200A0000}"/>
    <cellStyle name="_조직표_조직표_3.그린조성공사_00.우수공_07.부대공사_07.부대공사" xfId="4635" xr:uid="{00000000-0005-0000-0000-0000210A0000}"/>
    <cellStyle name="_조직표_조직표_3.그린조성공사_00.우수공_07.포장공" xfId="4636" xr:uid="{00000000-0005-0000-0000-0000220A0000}"/>
    <cellStyle name="_조직표_조직표_3.그린조성공사_04.우수공(단지부)" xfId="4637" xr:uid="{00000000-0005-0000-0000-0000230A0000}"/>
    <cellStyle name="_조직표_조직표_3.그린조성공사_04.우수공(단지부)_07.부대공사" xfId="4638" xr:uid="{00000000-0005-0000-0000-0000240A0000}"/>
    <cellStyle name="_조직표_조직표_3.그린조성공사_04.우수공(단지부)_07.부대공사_07.부대공사" xfId="4639" xr:uid="{00000000-0005-0000-0000-0000250A0000}"/>
    <cellStyle name="_조직표_조직표_3.그린조성공사_04.우수공(단지부)_07.포장공" xfId="4640" xr:uid="{00000000-0005-0000-0000-0000260A0000}"/>
    <cellStyle name="_조직표_조직표_3.그린조성공사_05.오수공" xfId="4641" xr:uid="{00000000-0005-0000-0000-0000270A0000}"/>
    <cellStyle name="_조직표_조직표_3.그린조성공사_05.오수공_07.부대공사" xfId="4642" xr:uid="{00000000-0005-0000-0000-0000280A0000}"/>
    <cellStyle name="_조직표_조직표_3.그린조성공사_05.오수공_07.부대공사_07.부대공사" xfId="4643" xr:uid="{00000000-0005-0000-0000-0000290A0000}"/>
    <cellStyle name="_조직표_조직표_3.그린조성공사_05.오수공_07.포장공" xfId="4644" xr:uid="{00000000-0005-0000-0000-00002A0A0000}"/>
    <cellStyle name="_조직표_조직표_3.그린조성공사_07.부대공사" xfId="4645" xr:uid="{00000000-0005-0000-0000-00002B0A0000}"/>
    <cellStyle name="_조직표_조직표_3.그린조성공사_07.부대공사_07.부대공사" xfId="4646" xr:uid="{00000000-0005-0000-0000-00002C0A0000}"/>
    <cellStyle name="_조직표_조직표_3.그린조성공사_07.포장공" xfId="4647" xr:uid="{00000000-0005-0000-0000-00002D0A0000}"/>
    <cellStyle name="_조직표_조직표_4.TEE조성" xfId="4648" xr:uid="{00000000-0005-0000-0000-00002E0A0000}"/>
    <cellStyle name="_조직표_조직표_4.TEE조성_00.오수공(최종)" xfId="4649" xr:uid="{00000000-0005-0000-0000-00002F0A0000}"/>
    <cellStyle name="_조직표_조직표_4.TEE조성_00.오수공(최종)_07.부대공사" xfId="4650" xr:uid="{00000000-0005-0000-0000-0000300A0000}"/>
    <cellStyle name="_조직표_조직표_4.TEE조성_00.오수공(최종)_07.부대공사_07.부대공사" xfId="4651" xr:uid="{00000000-0005-0000-0000-0000310A0000}"/>
    <cellStyle name="_조직표_조직표_4.TEE조성_00.오수공(최종)_07.포장공" xfId="4652" xr:uid="{00000000-0005-0000-0000-0000320A0000}"/>
    <cellStyle name="_조직표_조직표_4.TEE조성_00.우수공" xfId="4653" xr:uid="{00000000-0005-0000-0000-0000330A0000}"/>
    <cellStyle name="_조직표_조직표_4.TEE조성_00.우수공_07.부대공사" xfId="4654" xr:uid="{00000000-0005-0000-0000-0000340A0000}"/>
    <cellStyle name="_조직표_조직표_4.TEE조성_00.우수공_07.부대공사_07.부대공사" xfId="4655" xr:uid="{00000000-0005-0000-0000-0000350A0000}"/>
    <cellStyle name="_조직표_조직표_4.TEE조성_00.우수공_07.포장공" xfId="4656" xr:uid="{00000000-0005-0000-0000-0000360A0000}"/>
    <cellStyle name="_조직표_조직표_4.TEE조성_04.우수공(단지부)" xfId="4657" xr:uid="{00000000-0005-0000-0000-0000370A0000}"/>
    <cellStyle name="_조직표_조직표_4.TEE조성_04.우수공(단지부)_07.부대공사" xfId="4658" xr:uid="{00000000-0005-0000-0000-0000380A0000}"/>
    <cellStyle name="_조직표_조직표_4.TEE조성_04.우수공(단지부)_07.부대공사_07.부대공사" xfId="4659" xr:uid="{00000000-0005-0000-0000-0000390A0000}"/>
    <cellStyle name="_조직표_조직표_4.TEE조성_04.우수공(단지부)_07.포장공" xfId="4660" xr:uid="{00000000-0005-0000-0000-00003A0A0000}"/>
    <cellStyle name="_조직표_조직표_4.TEE조성_05.오수공" xfId="4661" xr:uid="{00000000-0005-0000-0000-00003B0A0000}"/>
    <cellStyle name="_조직표_조직표_4.TEE조성_05.오수공_07.부대공사" xfId="4662" xr:uid="{00000000-0005-0000-0000-00003C0A0000}"/>
    <cellStyle name="_조직표_조직표_4.TEE조성_05.오수공_07.부대공사_07.부대공사" xfId="4663" xr:uid="{00000000-0005-0000-0000-00003D0A0000}"/>
    <cellStyle name="_조직표_조직표_4.TEE조성_05.오수공_07.포장공" xfId="4664" xr:uid="{00000000-0005-0000-0000-00003E0A0000}"/>
    <cellStyle name="_조직표_조직표_4.TEE조성_07.부대공사" xfId="4665" xr:uid="{00000000-0005-0000-0000-00003F0A0000}"/>
    <cellStyle name="_조직표_조직표_4.TEE조성_07.부대공사_07.부대공사" xfId="4666" xr:uid="{00000000-0005-0000-0000-0000400A0000}"/>
    <cellStyle name="_조직표_조직표_4.TEE조성_07.포장공" xfId="4667" xr:uid="{00000000-0005-0000-0000-0000410A0000}"/>
    <cellStyle name="_조직표_조직표_Book2" xfId="4668" xr:uid="{00000000-0005-0000-0000-0000420A0000}"/>
    <cellStyle name="_조직표_조직표_Book2_00.오수공(최종)" xfId="4669" xr:uid="{00000000-0005-0000-0000-0000430A0000}"/>
    <cellStyle name="_조직표_조직표_Book2_00.오수공(최종)_07.부대공사" xfId="4670" xr:uid="{00000000-0005-0000-0000-0000440A0000}"/>
    <cellStyle name="_조직표_조직표_Book2_00.오수공(최종)_07.부대공사_07.부대공사" xfId="4671" xr:uid="{00000000-0005-0000-0000-0000450A0000}"/>
    <cellStyle name="_조직표_조직표_Book2_00.오수공(최종)_07.포장공" xfId="4672" xr:uid="{00000000-0005-0000-0000-0000460A0000}"/>
    <cellStyle name="_조직표_조직표_Book2_00.우수공" xfId="4673" xr:uid="{00000000-0005-0000-0000-0000470A0000}"/>
    <cellStyle name="_조직표_조직표_Book2_00.우수공_07.부대공사" xfId="4674" xr:uid="{00000000-0005-0000-0000-0000480A0000}"/>
    <cellStyle name="_조직표_조직표_Book2_00.우수공_07.부대공사_07.부대공사" xfId="4675" xr:uid="{00000000-0005-0000-0000-0000490A0000}"/>
    <cellStyle name="_조직표_조직표_Book2_00.우수공_07.포장공" xfId="4676" xr:uid="{00000000-0005-0000-0000-00004A0A0000}"/>
    <cellStyle name="_조직표_조직표_Book2_04.우수공(단지부)" xfId="4677" xr:uid="{00000000-0005-0000-0000-00004B0A0000}"/>
    <cellStyle name="_조직표_조직표_Book2_04.우수공(단지부)_07.부대공사" xfId="4678" xr:uid="{00000000-0005-0000-0000-00004C0A0000}"/>
    <cellStyle name="_조직표_조직표_Book2_04.우수공(단지부)_07.부대공사_07.부대공사" xfId="4679" xr:uid="{00000000-0005-0000-0000-00004D0A0000}"/>
    <cellStyle name="_조직표_조직표_Book2_04.우수공(단지부)_07.포장공" xfId="4680" xr:uid="{00000000-0005-0000-0000-00004E0A0000}"/>
    <cellStyle name="_조직표_조직표_Book2_05.오수공" xfId="4681" xr:uid="{00000000-0005-0000-0000-00004F0A0000}"/>
    <cellStyle name="_조직표_조직표_Book2_05.오수공_07.부대공사" xfId="4682" xr:uid="{00000000-0005-0000-0000-0000500A0000}"/>
    <cellStyle name="_조직표_조직표_Book2_05.오수공_07.부대공사_07.부대공사" xfId="4683" xr:uid="{00000000-0005-0000-0000-0000510A0000}"/>
    <cellStyle name="_조직표_조직표_Book2_05.오수공_07.포장공" xfId="4684" xr:uid="{00000000-0005-0000-0000-0000520A0000}"/>
    <cellStyle name="_조직표_조직표_Book2_07.부대공사" xfId="4685" xr:uid="{00000000-0005-0000-0000-0000530A0000}"/>
    <cellStyle name="_조직표_조직표_Book2_07.부대공사_07.부대공사" xfId="4686" xr:uid="{00000000-0005-0000-0000-0000540A0000}"/>
    <cellStyle name="_조직표_조직표_Book2_07.포장공" xfId="4687" xr:uid="{00000000-0005-0000-0000-0000550A0000}"/>
    <cellStyle name="_주응제수량(1공구)" xfId="5811" xr:uid="{00000000-0005-0000-0000-0000560A0000}"/>
    <cellStyle name="_주응제수량(1공구)_(5)부대공" xfId="5965" xr:uid="{00000000-0005-0000-0000-0000570A0000}"/>
    <cellStyle name="_주응제수량(2공구)" xfId="5810" xr:uid="{00000000-0005-0000-0000-0000580A0000}"/>
    <cellStyle name="_주응제수량(2공구)_(5)부대공" xfId="5809" xr:uid="{00000000-0005-0000-0000-0000590A0000}"/>
    <cellStyle name="_중림내역표지" xfId="2085" xr:uid="{00000000-0005-0000-0000-00005A0A0000}"/>
    <cellStyle name="_지산농로(수정)" xfId="5808" xr:uid="{00000000-0005-0000-0000-00005B0A0000}"/>
    <cellStyle name="_지산농로(수정)_(5)부대공" xfId="5807" xr:uid="{00000000-0005-0000-0000-00005C0A0000}"/>
    <cellStyle name="_지장물조서(하남시)" xfId="4688" xr:uid="{00000000-0005-0000-0000-00005D0A0000}"/>
    <cellStyle name="_지정과제1분기실적(확정990408)" xfId="2086" xr:uid="{00000000-0005-0000-0000-00005E0A0000}"/>
    <cellStyle name="_지정과제1분기실적(확정990408)_1" xfId="2087" xr:uid="{00000000-0005-0000-0000-00005F0A0000}"/>
    <cellStyle name="_지정과제2차심의list" xfId="2088" xr:uid="{00000000-0005-0000-0000-0000600A0000}"/>
    <cellStyle name="_지정과제2차심의list_1" xfId="2089" xr:uid="{00000000-0005-0000-0000-0000610A0000}"/>
    <cellStyle name="_지정과제2차심의list_2" xfId="2090" xr:uid="{00000000-0005-0000-0000-0000620A0000}"/>
    <cellStyle name="_지정과제2차심의결과" xfId="2091" xr:uid="{00000000-0005-0000-0000-0000630A0000}"/>
    <cellStyle name="_지정과제2차심의결과(금액조정후최종)" xfId="2092" xr:uid="{00000000-0005-0000-0000-0000640A0000}"/>
    <cellStyle name="_지정과제2차심의결과(금액조정후최종)_1" xfId="2093" xr:uid="{00000000-0005-0000-0000-0000650A0000}"/>
    <cellStyle name="_지정과제2차심의결과(금액조정후최종)_1_경영개선실적보고(전주공장)" xfId="2094" xr:uid="{00000000-0005-0000-0000-0000660A0000}"/>
    <cellStyle name="_지정과제2차심의결과(금액조정후최종)_1_별첨1_2" xfId="2095" xr:uid="{00000000-0005-0000-0000-0000670A0000}"/>
    <cellStyle name="_지정과제2차심의결과(금액조정후최종)_1_제안과제집계표(공장전체)" xfId="2096" xr:uid="{00000000-0005-0000-0000-0000680A0000}"/>
    <cellStyle name="_지정과제2차심의결과(금액조정후최종)_경영개선실적보고(전주공장)" xfId="2097" xr:uid="{00000000-0005-0000-0000-0000690A0000}"/>
    <cellStyle name="_지정과제2차심의결과(금액조정후최종)_별첨1_2" xfId="2098" xr:uid="{00000000-0005-0000-0000-00006A0A0000}"/>
    <cellStyle name="_지정과제2차심의결과(금액조정후최종)_제안과제집계표(공장전체)" xfId="2099" xr:uid="{00000000-0005-0000-0000-00006B0A0000}"/>
    <cellStyle name="_지정과제2차심의결과_1" xfId="2100" xr:uid="{00000000-0005-0000-0000-00006C0A0000}"/>
    <cellStyle name="_지하차도 수량산출" xfId="57" xr:uid="{00000000-0005-0000-0000-00006D0A0000}"/>
    <cellStyle name="_집중관리(981231)" xfId="2101" xr:uid="{00000000-0005-0000-0000-00006E0A0000}"/>
    <cellStyle name="_집중관리(981231)_1" xfId="2102" xr:uid="{00000000-0005-0000-0000-00006F0A0000}"/>
    <cellStyle name="_집중관리(지정과제및 양식)" xfId="2103" xr:uid="{00000000-0005-0000-0000-0000700A0000}"/>
    <cellStyle name="_집중관리(지정과제및 양식)_1" xfId="2104" xr:uid="{00000000-0005-0000-0000-0000710A0000}"/>
    <cellStyle name="_집행갑지 " xfId="5806" xr:uid="{00000000-0005-0000-0000-0000720A0000}"/>
    <cellStyle name="_집행갑지 _낙금지구실행" xfId="5964" xr:uid="{00000000-0005-0000-0000-0000730A0000}"/>
    <cellStyle name="_청량화창마을농로(1공구)" xfId="58" xr:uid="{00000000-0005-0000-0000-0000740A0000}"/>
    <cellStyle name="_청량화창마을농로(2공구)" xfId="59" xr:uid="{00000000-0005-0000-0000-0000750A0000}"/>
    <cellStyle name="_청량화창마을농로(총괄)" xfId="60" xr:uid="{00000000-0005-0000-0000-0000760A0000}"/>
    <cellStyle name="_총괄보완내역" xfId="5724" xr:uid="{00000000-0005-0000-0000-0000770A0000}"/>
    <cellStyle name="_총괄수량총괄집계" xfId="4689" xr:uid="{00000000-0005-0000-0000-0000780A0000}"/>
    <cellStyle name="_총괄수량총괄집계_총괄수량총괄집계" xfId="4690" xr:uid="{00000000-0005-0000-0000-0000790A0000}"/>
    <cellStyle name="_총괄자재집계" xfId="5723" xr:uid="{00000000-0005-0000-0000-00007A0A0000}"/>
    <cellStyle name="_총집계" xfId="5722" xr:uid="{00000000-0005-0000-0000-00007B0A0000}"/>
    <cellStyle name="_축령산야영수련장조성및기타공사(동일)" xfId="2105" xr:uid="{00000000-0005-0000-0000-00007C0A0000}"/>
    <cellStyle name="_충남실행" xfId="5963" xr:uid="{00000000-0005-0000-0000-00007D0A0000}"/>
    <cellStyle name="_충남실행_김해율하지구실행" xfId="5721" xr:uid="{00000000-0005-0000-0000-00007E0A0000}"/>
    <cellStyle name="_충남실행_김해율하지구실행_낙금지구실행" xfId="5720" xr:uid="{00000000-0005-0000-0000-00007F0A0000}"/>
    <cellStyle name="_충남실행_양산물금지구실행" xfId="5719" xr:uid="{00000000-0005-0000-0000-0000800A0000}"/>
    <cellStyle name="_충남실행_양산물금지구실행_낙금지구실행" xfId="5718" xr:uid="{00000000-0005-0000-0000-0000810A0000}"/>
    <cellStyle name="_측  구" xfId="5871" xr:uid="{00000000-0005-0000-0000-0000820A0000}"/>
    <cellStyle name="_측  구_(5)부대공" xfId="5873" xr:uid="{00000000-0005-0000-0000-0000830A0000}"/>
    <cellStyle name="_측  구_상청량보" xfId="6111" xr:uid="{00000000-0005-0000-0000-0000840A0000}"/>
    <cellStyle name="_측  구_상청량보_(5)부대공" xfId="6112" xr:uid="{00000000-0005-0000-0000-0000850A0000}"/>
    <cellStyle name="_측  구_위천현황카드(도)" xfId="5962" xr:uid="{00000000-0005-0000-0000-0000860A0000}"/>
    <cellStyle name="_측구공" xfId="5805" xr:uid="{00000000-0005-0000-0000-0000870A0000}"/>
    <cellStyle name="_측구공_(5)부대공" xfId="5717" xr:uid="{00000000-0005-0000-0000-0000880A0000}"/>
    <cellStyle name="_측구공_금산제수량(전체최종)" xfId="5804" xr:uid="{00000000-0005-0000-0000-0000890A0000}"/>
    <cellStyle name="_측구공_금산제수량(전체최종)_(5)부대공" xfId="5803" xr:uid="{00000000-0005-0000-0000-00008A0A0000}"/>
    <cellStyle name="_측구공_상청량보" xfId="5961" xr:uid="{00000000-0005-0000-0000-00008B0A0000}"/>
    <cellStyle name="_측구공_상청량보_(5)부대공" xfId="5802" xr:uid="{00000000-0005-0000-0000-00008C0A0000}"/>
    <cellStyle name="_측구공_위천현황카드(도)" xfId="5716" xr:uid="{00000000-0005-0000-0000-00008D0A0000}"/>
    <cellStyle name="_타공종이월수량(교량공)-던지고" xfId="4691" xr:uid="{00000000-0005-0000-0000-00008E0A0000}"/>
    <cellStyle name="_탄산배수수량" xfId="6083" xr:uid="{00000000-0005-0000-0000-00008F0A0000}"/>
    <cellStyle name="_탄산배수암거" xfId="6107" xr:uid="{00000000-0005-0000-0000-0000900A0000}"/>
    <cellStyle name="_탄산배수암거_위천현황카드(도)" xfId="5960" xr:uid="{00000000-0005-0000-0000-0000910A0000}"/>
    <cellStyle name="_토공" xfId="61" xr:uid="{00000000-0005-0000-0000-0000920A0000}"/>
    <cellStyle name="_토공_(5)부대공" xfId="5959" xr:uid="{00000000-0005-0000-0000-0000930A0000}"/>
    <cellStyle name="_토공_01수량산출서(송정1공구)" xfId="62" xr:uid="{00000000-0005-0000-0000-0000940A0000}"/>
    <cellStyle name="_토공_03수량산출서(신명2-2공구)구조물" xfId="63" xr:uid="{00000000-0005-0000-0000-0000950A0000}"/>
    <cellStyle name="_토공_1" xfId="64" xr:uid="{00000000-0005-0000-0000-0000960A0000}"/>
    <cellStyle name="_토공_개거(0.5x0.4)" xfId="65" xr:uid="{00000000-0005-0000-0000-0000970A0000}"/>
    <cellStyle name="_토공_금산제수량(전체최종)" xfId="6106" xr:uid="{00000000-0005-0000-0000-0000980A0000}"/>
    <cellStyle name="_토공_금산제수량(전체최종)_(5)부대공" xfId="5958" xr:uid="{00000000-0005-0000-0000-0000990A0000}"/>
    <cellStyle name="_토공_매곡" xfId="66" xr:uid="{00000000-0005-0000-0000-00009A0A0000}"/>
    <cellStyle name="_토공_상북산전농로" xfId="67" xr:uid="{00000000-0005-0000-0000-00009B0A0000}"/>
    <cellStyle name="_토공_상청량보" xfId="6103" xr:uid="{00000000-0005-0000-0000-00009C0A0000}"/>
    <cellStyle name="_토공_상청량보_(5)부대공" xfId="6105" xr:uid="{00000000-0005-0000-0000-00009D0A0000}"/>
    <cellStyle name="_토공_수량산출서" xfId="68" xr:uid="{00000000-0005-0000-0000-00009E0A0000}"/>
    <cellStyle name="_토공_수량산출서(1공구)" xfId="69" xr:uid="{00000000-0005-0000-0000-00009F0A0000}"/>
    <cellStyle name="_토공_수량산출서(귀지1)" xfId="70" xr:uid="{00000000-0005-0000-0000-0000A00A0000}"/>
    <cellStyle name="_토공_수량산출서(수정)" xfId="71" xr:uid="{00000000-0005-0000-0000-0000A10A0000}"/>
    <cellStyle name="_토공_수량산출서(신명1공구)" xfId="72" xr:uid="{00000000-0005-0000-0000-0000A20A0000}"/>
    <cellStyle name="_토공_수량산출서(신명2-1공구)" xfId="73" xr:uid="{00000000-0005-0000-0000-0000A30A0000}"/>
    <cellStyle name="_토공_수량산출서(신명2-2공구)" xfId="74" xr:uid="{00000000-0005-0000-0000-0000A40A0000}"/>
    <cellStyle name="_토공_수량산출서(청량화창농로)" xfId="75" xr:uid="{00000000-0005-0000-0000-0000A50A0000}"/>
    <cellStyle name="_토공_양등중보들농로포장" xfId="76" xr:uid="{00000000-0005-0000-0000-0000A60A0000}"/>
    <cellStyle name="_토공_오대앞수량산출서(1공구)" xfId="77" xr:uid="{00000000-0005-0000-0000-0000A70A0000}"/>
    <cellStyle name="_토공_웅촌앵미들수량(최종)" xfId="78" xr:uid="{00000000-0005-0000-0000-0000A80A0000}"/>
    <cellStyle name="_토공_위천현황카드(도)" xfId="5957" xr:uid="{00000000-0005-0000-0000-0000A90A0000}"/>
    <cellStyle name="_토공_자재집계" xfId="79" xr:uid="{00000000-0005-0000-0000-0000AA0A0000}"/>
    <cellStyle name="_토공_장성바들보" xfId="80" xr:uid="{00000000-0005-0000-0000-0000AB0A0000}"/>
    <cellStyle name="_토공_청량화창마을농로(1공구)" xfId="81" xr:uid="{00000000-0005-0000-0000-0000AC0A0000}"/>
    <cellStyle name="_토공_청량화창마을농로(2공구)" xfId="82" xr:uid="{00000000-0005-0000-0000-0000AD0A0000}"/>
    <cellStyle name="_토공_청량화창마을농로(총괄)" xfId="83" xr:uid="{00000000-0005-0000-0000-0000AE0A0000}"/>
    <cellStyle name="_토공_토공" xfId="84" xr:uid="{00000000-0005-0000-0000-0000AF0A0000}"/>
    <cellStyle name="_토공_향산리용수로및농로포장" xfId="85" xr:uid="{00000000-0005-0000-0000-0000B00A0000}"/>
    <cellStyle name="_토목공내역서" xfId="2106" xr:uid="{00000000-0005-0000-0000-0000B10A0000}"/>
    <cellStyle name="_평야부총4" xfId="86" xr:uid="{00000000-0005-0000-0000-0000B20A0000}"/>
    <cellStyle name="_평화의댐내역서최종(OLD)" xfId="4692" xr:uid="{00000000-0005-0000-0000-0000B30A0000}"/>
    <cellStyle name="_폐기물집계(덕산도로)" xfId="6104" xr:uid="{00000000-0005-0000-0000-0000B40A0000}"/>
    <cellStyle name="_폐기물처리집계표" xfId="5956" xr:uid="{00000000-0005-0000-0000-0000B50A0000}"/>
    <cellStyle name="_포장공" xfId="4693" xr:uid="{00000000-0005-0000-0000-0000B60A0000}"/>
    <cellStyle name="_포장공_전체집계및진입로포장수량(수정)" xfId="4694" xr:uid="{00000000-0005-0000-0000-0000B70A0000}"/>
    <cellStyle name="_포장공_전체집계및진입로포장수량(수정)_전체집계및진입로포장수량(수정)" xfId="4695" xr:uid="{00000000-0005-0000-0000-0000B80A0000}"/>
    <cellStyle name="_포장공-000-포장공수량집계" xfId="4696" xr:uid="{00000000-0005-0000-0000-0000B90A0000}"/>
    <cellStyle name="_포항교도소(대동)" xfId="2107" xr:uid="{00000000-0005-0000-0000-0000BA0A0000}"/>
    <cellStyle name="_포항교도소(원본)" xfId="2108" xr:uid="{00000000-0005-0000-0000-0000BB0A0000}"/>
    <cellStyle name="_표   지" xfId="5955" xr:uid="{00000000-0005-0000-0000-0000BC0A0000}"/>
    <cellStyle name="_피치로드_토적표" xfId="87" xr:uid="{00000000-0005-0000-0000-0000BD0A0000}"/>
    <cellStyle name="_하검성도로" xfId="6099" xr:uid="{00000000-0005-0000-0000-0000BE0A0000}"/>
    <cellStyle name="_하검성소하천" xfId="6102" xr:uid="{00000000-0005-0000-0000-0000BF0A0000}"/>
    <cellStyle name="_하도급양식" xfId="2109" xr:uid="{00000000-0005-0000-0000-0000C00A0000}"/>
    <cellStyle name="_하암배수로(최종)" xfId="5954" xr:uid="{00000000-0005-0000-0000-0000C10A0000}"/>
    <cellStyle name="_하암배수로(최종)_(5)부대공" xfId="6100" xr:uid="{00000000-0005-0000-0000-0000C20A0000}"/>
    <cellStyle name="_한전연구견적" xfId="2110" xr:uid="{00000000-0005-0000-0000-0000C30A0000}"/>
    <cellStyle name="_한천(1공구)수량산출서" xfId="6101" xr:uid="{00000000-0005-0000-0000-0000C40A0000}"/>
    <cellStyle name="_한천(1공구)수량산출서_(5)부대공" xfId="5953" xr:uid="{00000000-0005-0000-0000-0000C50A0000}"/>
    <cellStyle name="_해실2소하천1공구" xfId="5952" xr:uid="{00000000-0005-0000-0000-0000C60A0000}"/>
    <cellStyle name="_해실2소하천2-2공구" xfId="5951" xr:uid="{00000000-0005-0000-0000-0000C70A0000}"/>
    <cellStyle name="_해실2소하천3공구" xfId="5943" xr:uid="{00000000-0005-0000-0000-0000C80A0000}"/>
    <cellStyle name="_향산리용수로및농로포장" xfId="88" xr:uid="{00000000-0005-0000-0000-0000C90A0000}"/>
    <cellStyle name="_호남선두계역외2개소연결통로" xfId="2111" xr:uid="{00000000-0005-0000-0000-0000CA0A0000}"/>
    <cellStyle name="_호안블럭" xfId="6088" xr:uid="{00000000-0005-0000-0000-0000CB0A0000}"/>
    <cellStyle name="_호안블럭_(5)부대공" xfId="6098" xr:uid="{00000000-0005-0000-0000-0000CC0A0000}"/>
    <cellStyle name="_홍제초등학교(강산)" xfId="2112" xr:uid="{00000000-0005-0000-0000-0000CD0A0000}"/>
    <cellStyle name="_홍천중(강임계약내역)" xfId="2113" xr:uid="{00000000-0005-0000-0000-0000CE0A0000}"/>
    <cellStyle name="_횡배수관" xfId="5950" xr:uid="{00000000-0005-0000-0000-0000CF0A0000}"/>
    <cellStyle name="_횡배수관_(5)부대공" xfId="6096" xr:uid="{00000000-0005-0000-0000-0000D00A0000}"/>
    <cellStyle name="_횡배수관_금산제수량(전체최종)" xfId="6097" xr:uid="{00000000-0005-0000-0000-0000D10A0000}"/>
    <cellStyle name="_횡배수관_금산제수량(전체최종)_(5)부대공" xfId="5949" xr:uid="{00000000-0005-0000-0000-0000D20A0000}"/>
    <cellStyle name="_횡배수관_상청량보" xfId="5948" xr:uid="{00000000-0005-0000-0000-0000D30A0000}"/>
    <cellStyle name="_횡배수관_상청량보_(5)부대공" xfId="6089" xr:uid="{00000000-0005-0000-0000-0000D40A0000}"/>
    <cellStyle name="_횡배수관_위천현황카드(도)" xfId="6095" xr:uid="{00000000-0005-0000-0000-0000D50A0000}"/>
    <cellStyle name="_횡배수관02 " xfId="5947" xr:uid="{00000000-0005-0000-0000-0000D60A0000}"/>
    <cellStyle name="_횡배수관02 _(5)부대공" xfId="6094" xr:uid="{00000000-0005-0000-0000-0000D70A0000}"/>
    <cellStyle name="_흥기3제1" xfId="5946" xr:uid="{00000000-0005-0000-0000-0000D80A0000}"/>
    <cellStyle name="_흥기세천수량" xfId="6093" xr:uid="{00000000-0005-0000-0000-0000D90A0000}"/>
    <cellStyle name="_흥기세천수량_(5)부대공" xfId="5945" xr:uid="{00000000-0005-0000-0000-0000DA0A0000}"/>
    <cellStyle name="¡¾¨u￠￢ⓒ÷A¨u," xfId="6092" xr:uid="{00000000-0005-0000-0000-0000DB0A0000}"/>
    <cellStyle name="´þ" xfId="4697" xr:uid="{00000000-0005-0000-0000-0000DC0A0000}"/>
    <cellStyle name="´þ 2" xfId="4698" xr:uid="{00000000-0005-0000-0000-0000DD0A0000}"/>
    <cellStyle name="´þ 3" xfId="4699" xr:uid="{00000000-0005-0000-0000-0000DE0A0000}"/>
    <cellStyle name="´þ 4" xfId="4700" xr:uid="{00000000-0005-0000-0000-0000DF0A0000}"/>
    <cellStyle name="´þ 5" xfId="4701" xr:uid="{00000000-0005-0000-0000-0000E00A0000}"/>
    <cellStyle name="´þ 6" xfId="4702" xr:uid="{00000000-0005-0000-0000-0000E10A0000}"/>
    <cellStyle name="´þ_1203-라037 단가표 및 발송조서" xfId="4703" xr:uid="{00000000-0005-0000-0000-0000E20A0000}"/>
    <cellStyle name="´þ·¯" xfId="4704" xr:uid="{00000000-0005-0000-0000-0000E30A0000}"/>
    <cellStyle name="’E‰Y [0.00]_laroux" xfId="89" xr:uid="{00000000-0005-0000-0000-0000E40A0000}"/>
    <cellStyle name="’E‰Y_laroux" xfId="90" xr:uid="{00000000-0005-0000-0000-0000E50A0000}"/>
    <cellStyle name="¤@?e_TEST-1 " xfId="2114" xr:uid="{00000000-0005-0000-0000-0000E60A0000}"/>
    <cellStyle name="△백분율" xfId="6091" xr:uid="{00000000-0005-0000-0000-0000E70A0000}"/>
    <cellStyle name="△콤마" xfId="5944" xr:uid="{00000000-0005-0000-0000-0000E80A0000}"/>
    <cellStyle name="°ia¤¼o " xfId="4705" xr:uid="{00000000-0005-0000-0000-0000E90A0000}"/>
    <cellStyle name="°ia¤¼o  2" xfId="4706" xr:uid="{00000000-0005-0000-0000-0000EA0A0000}"/>
    <cellStyle name="°ia¤¼o  3" xfId="4707" xr:uid="{00000000-0005-0000-0000-0000EB0A0000}"/>
    <cellStyle name="°ia¤¼o  4" xfId="4708" xr:uid="{00000000-0005-0000-0000-0000EC0A0000}"/>
    <cellStyle name="°ia¤¼o  5" xfId="4709" xr:uid="{00000000-0005-0000-0000-0000ED0A0000}"/>
    <cellStyle name="°ia¤¼o  6" xfId="4710" xr:uid="{00000000-0005-0000-0000-0000EE0A0000}"/>
    <cellStyle name="°ia¤¼o _1203-라037 단가표 및 발송조서" xfId="4711" xr:uid="{00000000-0005-0000-0000-0000EF0A0000}"/>
    <cellStyle name="°íá¤¼ò¼ýá¡" xfId="4712" xr:uid="{00000000-0005-0000-0000-0000F00A0000}"/>
    <cellStyle name="°íÁ¤¼Ò¼ýÁ¡ 2" xfId="6090" xr:uid="{00000000-0005-0000-0000-0000F10A0000}"/>
    <cellStyle name="°ia¤aa " xfId="4713" xr:uid="{00000000-0005-0000-0000-0000F20A0000}"/>
    <cellStyle name="°ia¤aa  2" xfId="4714" xr:uid="{00000000-0005-0000-0000-0000F30A0000}"/>
    <cellStyle name="°ia¤aa  3" xfId="4715" xr:uid="{00000000-0005-0000-0000-0000F40A0000}"/>
    <cellStyle name="°ia¤aa  4" xfId="4716" xr:uid="{00000000-0005-0000-0000-0000F50A0000}"/>
    <cellStyle name="°ia¤aa  5" xfId="4717" xr:uid="{00000000-0005-0000-0000-0000F60A0000}"/>
    <cellStyle name="°ia¤aa  6" xfId="4718" xr:uid="{00000000-0005-0000-0000-0000F70A0000}"/>
    <cellStyle name="°ia¤aa _1203-라037 단가표 및 발송조서" xfId="4719" xr:uid="{00000000-0005-0000-0000-0000F80A0000}"/>
    <cellStyle name="°íá¤ãâ·â1" xfId="4720" xr:uid="{00000000-0005-0000-0000-0000F90A0000}"/>
    <cellStyle name="°íá¤ãâ·â2" xfId="4721" xr:uid="{00000000-0005-0000-0000-0000FA0A0000}"/>
    <cellStyle name="0" xfId="91" xr:uid="{00000000-0005-0000-0000-0000FB0A0000}"/>
    <cellStyle name="0.0" xfId="92" xr:uid="{00000000-0005-0000-0000-0000FC0A0000}"/>
    <cellStyle name="0.0 2" xfId="4722" xr:uid="{00000000-0005-0000-0000-0000FD0A0000}"/>
    <cellStyle name="0.00" xfId="93" xr:uid="{00000000-0005-0000-0000-0000FE0A0000}"/>
    <cellStyle name="0.00 2" xfId="4723" xr:uid="{00000000-0005-0000-0000-0000FF0A0000}"/>
    <cellStyle name="0_5.모례가정SW공시비(1단계1차,09년도)수정" xfId="94" xr:uid="{00000000-0005-0000-0000-0000000B0000}"/>
    <cellStyle name="00" xfId="95" xr:uid="{00000000-0005-0000-0000-0000010B0000}"/>
    <cellStyle name="00 2" xfId="4724" xr:uid="{00000000-0005-0000-0000-0000020B0000}"/>
    <cellStyle name="¾È°ÇÈ¸°è¹ýÀÎ" xfId="96" xr:uid="{00000000-0005-0000-0000-0000030B0000}"/>
    <cellStyle name="1" xfId="97" xr:uid="{00000000-0005-0000-0000-0000040B0000}"/>
    <cellStyle name="1 2" xfId="4725" xr:uid="{00000000-0005-0000-0000-0000050B0000}"/>
    <cellStyle name="1 2 2" xfId="5874" xr:uid="{00000000-0005-0000-0000-0000060B0000}"/>
    <cellStyle name="1 3" xfId="5775" xr:uid="{00000000-0005-0000-0000-0000070B0000}"/>
    <cellStyle name="1_20030305058-01_천안불당중 (공내역서)" xfId="2115" xr:uid="{00000000-0005-0000-0000-0000080B0000}"/>
    <cellStyle name="1_345kv신안산변전토건공사(해동완료)" xfId="2116" xr:uid="{00000000-0005-0000-0000-0000090B0000}"/>
    <cellStyle name="1_5.모례가정SW공시비(1단계1차,09년도)수정" xfId="98" xr:uid="{00000000-0005-0000-0000-00000A0B0000}"/>
    <cellStyle name="1_laroux" xfId="176" xr:uid="{00000000-0005-0000-0000-00000B0B0000}"/>
    <cellStyle name="1_laroux_5.모례가정SW공시비(1단계1차,09년도)수정" xfId="177" xr:uid="{00000000-0005-0000-0000-00000C0B0000}"/>
    <cellStyle name="1_laroux_ATC-YOON1" xfId="178" xr:uid="{00000000-0005-0000-0000-00000D0B0000}"/>
    <cellStyle name="1_laroux_ATC-YOON1_5.모례가정SW공시비(1단계1차,09년도)수정" xfId="179" xr:uid="{00000000-0005-0000-0000-00000E0B0000}"/>
    <cellStyle name="1_total" xfId="180" xr:uid="{00000000-0005-0000-0000-00000F0B0000}"/>
    <cellStyle name="1_total_00-설계서양식" xfId="181" xr:uid="{00000000-0005-0000-0000-0000100B0000}"/>
    <cellStyle name="1_total_00-설계서양식_00-수량산출서양식" xfId="182" xr:uid="{00000000-0005-0000-0000-0000110B0000}"/>
    <cellStyle name="1_total_00-설계서양식_강남구시설녹지대-수량산출서" xfId="183" xr:uid="{00000000-0005-0000-0000-0000120B0000}"/>
    <cellStyle name="1_total_00-설계서양식_구로구(오정,개명)-수량산출서" xfId="184" xr:uid="{00000000-0005-0000-0000-0000130B0000}"/>
    <cellStyle name="1_total_00-설계서양식_구로구-수량산출서" xfId="185" xr:uid="{00000000-0005-0000-0000-0000140B0000}"/>
    <cellStyle name="1_total_00-수량산출서양식" xfId="186" xr:uid="{00000000-0005-0000-0000-0000150B0000}"/>
    <cellStyle name="1_total_00-예산서양식100" xfId="187" xr:uid="{00000000-0005-0000-0000-0000160B0000}"/>
    <cellStyle name="1_total_00-예산서양식100_00-수량산출서양식" xfId="188" xr:uid="{00000000-0005-0000-0000-0000170B0000}"/>
    <cellStyle name="1_total_00-예산서양식100_강남구시설녹지대-수량산출서" xfId="189" xr:uid="{00000000-0005-0000-0000-0000180B0000}"/>
    <cellStyle name="1_total_00-예산서양식100_구로구(오정,개명)-수량산출서" xfId="190" xr:uid="{00000000-0005-0000-0000-0000190B0000}"/>
    <cellStyle name="1_total_00-예산서양식100_구로구-수량산출서" xfId="191" xr:uid="{00000000-0005-0000-0000-00001A0B0000}"/>
    <cellStyle name="1_total_00-예산서양식100_대전가오-설계서" xfId="192" xr:uid="{00000000-0005-0000-0000-00001B0B0000}"/>
    <cellStyle name="1_total_00-예산서양식100_대전가오-설계서(관리)" xfId="193" xr:uid="{00000000-0005-0000-0000-00001C0B0000}"/>
    <cellStyle name="1_total_00-예산서양식100_대전가오-설계서(관리)_00-설계서양식" xfId="194" xr:uid="{00000000-0005-0000-0000-00001D0B0000}"/>
    <cellStyle name="1_total_00-예산서양식100_대전가오-설계서(관리)_00-설계서양식_00-수량산출서양식" xfId="195" xr:uid="{00000000-0005-0000-0000-00001E0B0000}"/>
    <cellStyle name="1_total_00-예산서양식100_대전가오-설계서(관리)_00-설계서양식_강남구시설녹지대-수량산출서" xfId="196" xr:uid="{00000000-0005-0000-0000-00001F0B0000}"/>
    <cellStyle name="1_total_00-예산서양식100_대전가오-설계서(관리)_00-설계서양식_구로구(오정,개명)-수량산출서" xfId="197" xr:uid="{00000000-0005-0000-0000-0000200B0000}"/>
    <cellStyle name="1_total_00-예산서양식100_대전가오-설계서(관리)_00-설계서양식_구로구-수량산출서" xfId="198" xr:uid="{00000000-0005-0000-0000-0000210B0000}"/>
    <cellStyle name="1_total_00-예산서양식100_대전가오-설계서(관리)_00-수량산출서양식" xfId="199" xr:uid="{00000000-0005-0000-0000-0000220B0000}"/>
    <cellStyle name="1_total_00-예산서양식100_대전가오-설계서(관리)_강남구시설녹지대-수량산출서" xfId="200" xr:uid="{00000000-0005-0000-0000-0000230B0000}"/>
    <cellStyle name="1_total_00-예산서양식100_대전가오-설계서(관리)_구로구(오정,개명)-수량산출서" xfId="201" xr:uid="{00000000-0005-0000-0000-0000240B0000}"/>
    <cellStyle name="1_total_00-예산서양식100_대전가오-설계서(관리)_구로구-수량산출서" xfId="202" xr:uid="{00000000-0005-0000-0000-0000250B0000}"/>
    <cellStyle name="1_total_00-예산서양식100_대전가오-설계서_00-설계서양식" xfId="203" xr:uid="{00000000-0005-0000-0000-0000260B0000}"/>
    <cellStyle name="1_total_00-예산서양식100_대전가오-설계서_00-설계서양식_00-수량산출서양식" xfId="204" xr:uid="{00000000-0005-0000-0000-0000270B0000}"/>
    <cellStyle name="1_total_00-예산서양식100_대전가오-설계서_00-설계서양식_강남구시설녹지대-수량산출서" xfId="205" xr:uid="{00000000-0005-0000-0000-0000280B0000}"/>
    <cellStyle name="1_total_00-예산서양식100_대전가오-설계서_00-설계서양식_구로구(오정,개명)-수량산출서" xfId="206" xr:uid="{00000000-0005-0000-0000-0000290B0000}"/>
    <cellStyle name="1_total_00-예산서양식100_대전가오-설계서_00-설계서양식_구로구-수량산출서" xfId="207" xr:uid="{00000000-0005-0000-0000-00002A0B0000}"/>
    <cellStyle name="1_total_00-예산서양식100_대전가오-설계서_00-수량산출서양식" xfId="208" xr:uid="{00000000-0005-0000-0000-00002B0B0000}"/>
    <cellStyle name="1_total_00-예산서양식100_대전가오-설계서_강남구시설녹지대-수량산출서" xfId="209" xr:uid="{00000000-0005-0000-0000-00002C0B0000}"/>
    <cellStyle name="1_total_00-예산서양식100_대전가오-설계서_구로구(오정,개명)-수량산출서" xfId="210" xr:uid="{00000000-0005-0000-0000-00002D0B0000}"/>
    <cellStyle name="1_total_00-예산서양식100_대전가오-설계서_구로구-수량산출서" xfId="211" xr:uid="{00000000-0005-0000-0000-00002E0B0000}"/>
    <cellStyle name="1_total_00-예산서양식100_대전가오-설계서1" xfId="212" xr:uid="{00000000-0005-0000-0000-00002F0B0000}"/>
    <cellStyle name="1_total_00-예산서양식100_대전가오-설계서1_00-설계서양식" xfId="213" xr:uid="{00000000-0005-0000-0000-0000300B0000}"/>
    <cellStyle name="1_total_00-예산서양식100_대전가오-설계서1_00-설계서양식_00-수량산출서양식" xfId="214" xr:uid="{00000000-0005-0000-0000-0000310B0000}"/>
    <cellStyle name="1_total_00-예산서양식100_대전가오-설계서1_00-설계서양식_강남구시설녹지대-수량산출서" xfId="215" xr:uid="{00000000-0005-0000-0000-0000320B0000}"/>
    <cellStyle name="1_total_00-예산서양식100_대전가오-설계서1_00-설계서양식_구로구(오정,개명)-수량산출서" xfId="216" xr:uid="{00000000-0005-0000-0000-0000330B0000}"/>
    <cellStyle name="1_total_00-예산서양식100_대전가오-설계서1_00-설계서양식_구로구-수량산출서" xfId="217" xr:uid="{00000000-0005-0000-0000-0000340B0000}"/>
    <cellStyle name="1_total_00-예산서양식100_대전가오-설계서1_00-수량산출서양식" xfId="218" xr:uid="{00000000-0005-0000-0000-0000350B0000}"/>
    <cellStyle name="1_total_00-예산서양식100_대전가오-설계서1_강남구시설녹지대-수량산출서" xfId="219" xr:uid="{00000000-0005-0000-0000-0000360B0000}"/>
    <cellStyle name="1_total_00-예산서양식100_대전가오-설계서1_구로구(오정,개명)-수량산출서" xfId="220" xr:uid="{00000000-0005-0000-0000-0000370B0000}"/>
    <cellStyle name="1_total_00-예산서양식100_대전가오-설계서1_구로구-수량산출서" xfId="221" xr:uid="{00000000-0005-0000-0000-0000380B0000}"/>
    <cellStyle name="1_total_강남구시설녹지대-수량산출서" xfId="222" xr:uid="{00000000-0005-0000-0000-0000390B0000}"/>
    <cellStyle name="1_total_구로구(오정,개명)-수량산출서" xfId="223" xr:uid="{00000000-0005-0000-0000-00003A0B0000}"/>
    <cellStyle name="1_total_구로구-수량산출서" xfId="224" xr:uid="{00000000-0005-0000-0000-00003B0B0000}"/>
    <cellStyle name="1_total_구로리총괄내역" xfId="225" xr:uid="{00000000-0005-0000-0000-00003C0B0000}"/>
    <cellStyle name="1_total_구로리총괄내역_00-설계서양식" xfId="226" xr:uid="{00000000-0005-0000-0000-00003D0B0000}"/>
    <cellStyle name="1_total_구로리총괄내역_00-설계서양식_00-수량산출서양식" xfId="227" xr:uid="{00000000-0005-0000-0000-00003E0B0000}"/>
    <cellStyle name="1_total_구로리총괄내역_00-설계서양식_강남구시설녹지대-수량산출서" xfId="228" xr:uid="{00000000-0005-0000-0000-00003F0B0000}"/>
    <cellStyle name="1_total_구로리총괄내역_00-설계서양식_구로구(오정,개명)-수량산출서" xfId="229" xr:uid="{00000000-0005-0000-0000-0000400B0000}"/>
    <cellStyle name="1_total_구로리총괄내역_00-설계서양식_구로구-수량산출서" xfId="230" xr:uid="{00000000-0005-0000-0000-0000410B0000}"/>
    <cellStyle name="1_total_구로리총괄내역_00-수량산출서양식" xfId="231" xr:uid="{00000000-0005-0000-0000-0000420B0000}"/>
    <cellStyle name="1_total_구로리총괄내역_강남구시설녹지대-수량산출서" xfId="232" xr:uid="{00000000-0005-0000-0000-0000430B0000}"/>
    <cellStyle name="1_total_구로리총괄내역_구로구(오정,개명)-수량산출서" xfId="233" xr:uid="{00000000-0005-0000-0000-0000440B0000}"/>
    <cellStyle name="1_total_구로리총괄내역_구로구-수량산출서" xfId="234" xr:uid="{00000000-0005-0000-0000-0000450B0000}"/>
    <cellStyle name="1_total_구로리총괄내역_구로리설계예산서1029" xfId="235" xr:uid="{00000000-0005-0000-0000-0000460B0000}"/>
    <cellStyle name="1_total_구로리총괄내역_구로리설계예산서1029_00-설계서양식" xfId="236" xr:uid="{00000000-0005-0000-0000-0000470B0000}"/>
    <cellStyle name="1_total_구로리총괄내역_구로리설계예산서1029_00-설계서양식_00-수량산출서양식" xfId="237" xr:uid="{00000000-0005-0000-0000-0000480B0000}"/>
    <cellStyle name="1_total_구로리총괄내역_구로리설계예산서1029_00-설계서양식_강남구시설녹지대-수량산출서" xfId="238" xr:uid="{00000000-0005-0000-0000-0000490B0000}"/>
    <cellStyle name="1_total_구로리총괄내역_구로리설계예산서1029_00-설계서양식_구로구(오정,개명)-수량산출서" xfId="239" xr:uid="{00000000-0005-0000-0000-00004A0B0000}"/>
    <cellStyle name="1_total_구로리총괄내역_구로리설계예산서1029_00-설계서양식_구로구-수량산출서" xfId="240" xr:uid="{00000000-0005-0000-0000-00004B0B0000}"/>
    <cellStyle name="1_total_구로리총괄내역_구로리설계예산서1029_00-수량산출서양식" xfId="241" xr:uid="{00000000-0005-0000-0000-00004C0B0000}"/>
    <cellStyle name="1_total_구로리총괄내역_구로리설계예산서1029_강남구시설녹지대-수량산출서" xfId="242" xr:uid="{00000000-0005-0000-0000-00004D0B0000}"/>
    <cellStyle name="1_total_구로리총괄내역_구로리설계예산서1029_구로구(오정,개명)-수량산출서" xfId="243" xr:uid="{00000000-0005-0000-0000-00004E0B0000}"/>
    <cellStyle name="1_total_구로리총괄내역_구로리설계예산서1029_구로구-수량산출서" xfId="244" xr:uid="{00000000-0005-0000-0000-00004F0B0000}"/>
    <cellStyle name="1_total_구로리총괄내역_구로리설계예산서1029_지주목" xfId="245" xr:uid="{00000000-0005-0000-0000-0000500B0000}"/>
    <cellStyle name="1_total_구로리총괄내역_구로리설계예산서1029_지주목_00-수량산출서양식" xfId="246" xr:uid="{00000000-0005-0000-0000-0000510B0000}"/>
    <cellStyle name="1_total_구로리총괄내역_구로리설계예산서1029_지주목_강남구시설녹지대-수량산출서" xfId="247" xr:uid="{00000000-0005-0000-0000-0000520B0000}"/>
    <cellStyle name="1_total_구로리총괄내역_구로리설계예산서1029_지주목_구로구(오정,개명)-수량산출서" xfId="248" xr:uid="{00000000-0005-0000-0000-0000530B0000}"/>
    <cellStyle name="1_total_구로리총괄내역_구로리설계예산서1029_지주목_구로구-수량산출서" xfId="249" xr:uid="{00000000-0005-0000-0000-0000540B0000}"/>
    <cellStyle name="1_total_구로리총괄내역_구로리설계예산서1118준공" xfId="250" xr:uid="{00000000-0005-0000-0000-0000550B0000}"/>
    <cellStyle name="1_total_구로리총괄내역_구로리설계예산서1118준공_00-설계서양식" xfId="251" xr:uid="{00000000-0005-0000-0000-0000560B0000}"/>
    <cellStyle name="1_total_구로리총괄내역_구로리설계예산서1118준공_00-설계서양식_00-수량산출서양식" xfId="252" xr:uid="{00000000-0005-0000-0000-0000570B0000}"/>
    <cellStyle name="1_total_구로리총괄내역_구로리설계예산서1118준공_00-설계서양식_강남구시설녹지대-수량산출서" xfId="253" xr:uid="{00000000-0005-0000-0000-0000580B0000}"/>
    <cellStyle name="1_total_구로리총괄내역_구로리설계예산서1118준공_00-설계서양식_구로구(오정,개명)-수량산출서" xfId="254" xr:uid="{00000000-0005-0000-0000-0000590B0000}"/>
    <cellStyle name="1_total_구로리총괄내역_구로리설계예산서1118준공_00-설계서양식_구로구-수량산출서" xfId="255" xr:uid="{00000000-0005-0000-0000-00005A0B0000}"/>
    <cellStyle name="1_total_구로리총괄내역_구로리설계예산서1118준공_00-수량산출서양식" xfId="256" xr:uid="{00000000-0005-0000-0000-00005B0B0000}"/>
    <cellStyle name="1_total_구로리총괄내역_구로리설계예산서1118준공_강남구시설녹지대-수량산출서" xfId="257" xr:uid="{00000000-0005-0000-0000-00005C0B0000}"/>
    <cellStyle name="1_total_구로리총괄내역_구로리설계예산서1118준공_구로구(오정,개명)-수량산출서" xfId="258" xr:uid="{00000000-0005-0000-0000-00005D0B0000}"/>
    <cellStyle name="1_total_구로리총괄내역_구로리설계예산서1118준공_구로구-수량산출서" xfId="259" xr:uid="{00000000-0005-0000-0000-00005E0B0000}"/>
    <cellStyle name="1_total_구로리총괄내역_구로리설계예산서1118준공_지주목" xfId="260" xr:uid="{00000000-0005-0000-0000-00005F0B0000}"/>
    <cellStyle name="1_total_구로리총괄내역_구로리설계예산서1118준공_지주목_00-수량산출서양식" xfId="261" xr:uid="{00000000-0005-0000-0000-0000600B0000}"/>
    <cellStyle name="1_total_구로리총괄내역_구로리설계예산서1118준공_지주목_강남구시설녹지대-수량산출서" xfId="262" xr:uid="{00000000-0005-0000-0000-0000610B0000}"/>
    <cellStyle name="1_total_구로리총괄내역_구로리설계예산서1118준공_지주목_구로구(오정,개명)-수량산출서" xfId="263" xr:uid="{00000000-0005-0000-0000-0000620B0000}"/>
    <cellStyle name="1_total_구로리총괄내역_구로리설계예산서1118준공_지주목_구로구-수량산출서" xfId="264" xr:uid="{00000000-0005-0000-0000-0000630B0000}"/>
    <cellStyle name="1_total_구로리총괄내역_구로리설계예산서조경" xfId="265" xr:uid="{00000000-0005-0000-0000-0000640B0000}"/>
    <cellStyle name="1_total_구로리총괄내역_구로리설계예산서조경_00-설계서양식" xfId="266" xr:uid="{00000000-0005-0000-0000-0000650B0000}"/>
    <cellStyle name="1_total_구로리총괄내역_구로리설계예산서조경_00-설계서양식_00-수량산출서양식" xfId="267" xr:uid="{00000000-0005-0000-0000-0000660B0000}"/>
    <cellStyle name="1_total_구로리총괄내역_구로리설계예산서조경_00-설계서양식_강남구시설녹지대-수량산출서" xfId="268" xr:uid="{00000000-0005-0000-0000-0000670B0000}"/>
    <cellStyle name="1_total_구로리총괄내역_구로리설계예산서조경_00-설계서양식_구로구(오정,개명)-수량산출서" xfId="269" xr:uid="{00000000-0005-0000-0000-0000680B0000}"/>
    <cellStyle name="1_total_구로리총괄내역_구로리설계예산서조경_00-설계서양식_구로구-수량산출서" xfId="270" xr:uid="{00000000-0005-0000-0000-0000690B0000}"/>
    <cellStyle name="1_total_구로리총괄내역_구로리설계예산서조경_00-수량산출서양식" xfId="271" xr:uid="{00000000-0005-0000-0000-00006A0B0000}"/>
    <cellStyle name="1_total_구로리총괄내역_구로리설계예산서조경_강남구시설녹지대-수량산출서" xfId="272" xr:uid="{00000000-0005-0000-0000-00006B0B0000}"/>
    <cellStyle name="1_total_구로리총괄내역_구로리설계예산서조경_구로구(오정,개명)-수량산출서" xfId="273" xr:uid="{00000000-0005-0000-0000-00006C0B0000}"/>
    <cellStyle name="1_total_구로리총괄내역_구로리설계예산서조경_구로구-수량산출서" xfId="274" xr:uid="{00000000-0005-0000-0000-00006D0B0000}"/>
    <cellStyle name="1_total_구로리총괄내역_구로리설계예산서조경_지주목" xfId="275" xr:uid="{00000000-0005-0000-0000-00006E0B0000}"/>
    <cellStyle name="1_total_구로리총괄내역_구로리설계예산서조경_지주목_00-수량산출서양식" xfId="276" xr:uid="{00000000-0005-0000-0000-00006F0B0000}"/>
    <cellStyle name="1_total_구로리총괄내역_구로리설계예산서조경_지주목_강남구시설녹지대-수량산출서" xfId="277" xr:uid="{00000000-0005-0000-0000-0000700B0000}"/>
    <cellStyle name="1_total_구로리총괄내역_구로리설계예산서조경_지주목_구로구(오정,개명)-수량산출서" xfId="278" xr:uid="{00000000-0005-0000-0000-0000710B0000}"/>
    <cellStyle name="1_total_구로리총괄내역_구로리설계예산서조경_지주목_구로구-수량산출서" xfId="279" xr:uid="{00000000-0005-0000-0000-0000720B0000}"/>
    <cellStyle name="1_total_구로리총괄내역_구로리어린이공원예산서(조경)1125" xfId="280" xr:uid="{00000000-0005-0000-0000-0000730B0000}"/>
    <cellStyle name="1_total_구로리총괄내역_구로리어린이공원예산서(조경)1125_00-설계서양식" xfId="281" xr:uid="{00000000-0005-0000-0000-0000740B0000}"/>
    <cellStyle name="1_total_구로리총괄내역_구로리어린이공원예산서(조경)1125_00-설계서양식_00-수량산출서양식" xfId="282" xr:uid="{00000000-0005-0000-0000-0000750B0000}"/>
    <cellStyle name="1_total_구로리총괄내역_구로리어린이공원예산서(조경)1125_00-설계서양식_강남구시설녹지대-수량산출서" xfId="283" xr:uid="{00000000-0005-0000-0000-0000760B0000}"/>
    <cellStyle name="1_total_구로리총괄내역_구로리어린이공원예산서(조경)1125_00-설계서양식_구로구(오정,개명)-수량산출서" xfId="284" xr:uid="{00000000-0005-0000-0000-0000770B0000}"/>
    <cellStyle name="1_total_구로리총괄내역_구로리어린이공원예산서(조경)1125_00-설계서양식_구로구-수량산출서" xfId="285" xr:uid="{00000000-0005-0000-0000-0000780B0000}"/>
    <cellStyle name="1_total_구로리총괄내역_구로리어린이공원예산서(조경)1125_00-수량산출서양식" xfId="286" xr:uid="{00000000-0005-0000-0000-0000790B0000}"/>
    <cellStyle name="1_total_구로리총괄내역_구로리어린이공원예산서(조경)1125_강남구시설녹지대-수량산출서" xfId="287" xr:uid="{00000000-0005-0000-0000-00007A0B0000}"/>
    <cellStyle name="1_total_구로리총괄내역_구로리어린이공원예산서(조경)1125_구로구(오정,개명)-수량산출서" xfId="288" xr:uid="{00000000-0005-0000-0000-00007B0B0000}"/>
    <cellStyle name="1_total_구로리총괄내역_구로리어린이공원예산서(조경)1125_구로구-수량산출서" xfId="289" xr:uid="{00000000-0005-0000-0000-00007C0B0000}"/>
    <cellStyle name="1_total_구로리총괄내역_구로리어린이공원예산서(조경)1125_지주목" xfId="290" xr:uid="{00000000-0005-0000-0000-00007D0B0000}"/>
    <cellStyle name="1_total_구로리총괄내역_구로리어린이공원예산서(조경)1125_지주목_00-수량산출서양식" xfId="291" xr:uid="{00000000-0005-0000-0000-00007E0B0000}"/>
    <cellStyle name="1_total_구로리총괄내역_구로리어린이공원예산서(조경)1125_지주목_강남구시설녹지대-수량산출서" xfId="292" xr:uid="{00000000-0005-0000-0000-00007F0B0000}"/>
    <cellStyle name="1_total_구로리총괄내역_구로리어린이공원예산서(조경)1125_지주목_구로구(오정,개명)-수량산출서" xfId="293" xr:uid="{00000000-0005-0000-0000-0000800B0000}"/>
    <cellStyle name="1_total_구로리총괄내역_구로리어린이공원예산서(조경)1125_지주목_구로구-수량산출서" xfId="294" xr:uid="{00000000-0005-0000-0000-0000810B0000}"/>
    <cellStyle name="1_total_구로리총괄내역_내역서" xfId="295" xr:uid="{00000000-0005-0000-0000-0000820B0000}"/>
    <cellStyle name="1_total_구로리총괄내역_내역서_00-설계서양식" xfId="296" xr:uid="{00000000-0005-0000-0000-0000830B0000}"/>
    <cellStyle name="1_total_구로리총괄내역_내역서_00-설계서양식_00-수량산출서양식" xfId="297" xr:uid="{00000000-0005-0000-0000-0000840B0000}"/>
    <cellStyle name="1_total_구로리총괄내역_내역서_00-설계서양식_강남구시설녹지대-수량산출서" xfId="298" xr:uid="{00000000-0005-0000-0000-0000850B0000}"/>
    <cellStyle name="1_total_구로리총괄내역_내역서_00-설계서양식_구로구(오정,개명)-수량산출서" xfId="299" xr:uid="{00000000-0005-0000-0000-0000860B0000}"/>
    <cellStyle name="1_total_구로리총괄내역_내역서_00-설계서양식_구로구-수량산출서" xfId="300" xr:uid="{00000000-0005-0000-0000-0000870B0000}"/>
    <cellStyle name="1_total_구로리총괄내역_내역서_00-수량산출서양식" xfId="301" xr:uid="{00000000-0005-0000-0000-0000880B0000}"/>
    <cellStyle name="1_total_구로리총괄내역_내역서_강남구시설녹지대-수량산출서" xfId="302" xr:uid="{00000000-0005-0000-0000-0000890B0000}"/>
    <cellStyle name="1_total_구로리총괄내역_내역서_구로구(오정,개명)-수량산출서" xfId="303" xr:uid="{00000000-0005-0000-0000-00008A0B0000}"/>
    <cellStyle name="1_total_구로리총괄내역_내역서_구로구-수량산출서" xfId="304" xr:uid="{00000000-0005-0000-0000-00008B0B0000}"/>
    <cellStyle name="1_total_구로리총괄내역_내역서_지주목" xfId="305" xr:uid="{00000000-0005-0000-0000-00008C0B0000}"/>
    <cellStyle name="1_total_구로리총괄내역_내역서_지주목_00-수량산출서양식" xfId="306" xr:uid="{00000000-0005-0000-0000-00008D0B0000}"/>
    <cellStyle name="1_total_구로리총괄내역_내역서_지주목_강남구시설녹지대-수량산출서" xfId="307" xr:uid="{00000000-0005-0000-0000-00008E0B0000}"/>
    <cellStyle name="1_total_구로리총괄내역_내역서_지주목_구로구(오정,개명)-수량산출서" xfId="308" xr:uid="{00000000-0005-0000-0000-00008F0B0000}"/>
    <cellStyle name="1_total_구로리총괄내역_내역서_지주목_구로구-수량산출서" xfId="309" xr:uid="{00000000-0005-0000-0000-0000900B0000}"/>
    <cellStyle name="1_total_구로리총괄내역_노임단가표" xfId="310" xr:uid="{00000000-0005-0000-0000-0000910B0000}"/>
    <cellStyle name="1_total_구로리총괄내역_노임단가표_00-설계서양식" xfId="311" xr:uid="{00000000-0005-0000-0000-0000920B0000}"/>
    <cellStyle name="1_total_구로리총괄내역_노임단가표_00-설계서양식_00-수량산출서양식" xfId="312" xr:uid="{00000000-0005-0000-0000-0000930B0000}"/>
    <cellStyle name="1_total_구로리총괄내역_노임단가표_00-설계서양식_강남구시설녹지대-수량산출서" xfId="313" xr:uid="{00000000-0005-0000-0000-0000940B0000}"/>
    <cellStyle name="1_total_구로리총괄내역_노임단가표_00-설계서양식_구로구(오정,개명)-수량산출서" xfId="314" xr:uid="{00000000-0005-0000-0000-0000950B0000}"/>
    <cellStyle name="1_total_구로리총괄내역_노임단가표_00-설계서양식_구로구-수량산출서" xfId="315" xr:uid="{00000000-0005-0000-0000-0000960B0000}"/>
    <cellStyle name="1_total_구로리총괄내역_노임단가표_00-수량산출서양식" xfId="316" xr:uid="{00000000-0005-0000-0000-0000970B0000}"/>
    <cellStyle name="1_total_구로리총괄내역_노임단가표_강남구시설녹지대-수량산출서" xfId="317" xr:uid="{00000000-0005-0000-0000-0000980B0000}"/>
    <cellStyle name="1_total_구로리총괄내역_노임단가표_구로구(오정,개명)-수량산출서" xfId="318" xr:uid="{00000000-0005-0000-0000-0000990B0000}"/>
    <cellStyle name="1_total_구로리총괄내역_노임단가표_구로구-수량산출서" xfId="319" xr:uid="{00000000-0005-0000-0000-00009A0B0000}"/>
    <cellStyle name="1_total_구로리총괄내역_노임단가표_지주목" xfId="320" xr:uid="{00000000-0005-0000-0000-00009B0B0000}"/>
    <cellStyle name="1_total_구로리총괄내역_노임단가표_지주목_00-수량산출서양식" xfId="321" xr:uid="{00000000-0005-0000-0000-00009C0B0000}"/>
    <cellStyle name="1_total_구로리총괄내역_노임단가표_지주목_강남구시설녹지대-수량산출서" xfId="322" xr:uid="{00000000-0005-0000-0000-00009D0B0000}"/>
    <cellStyle name="1_total_구로리총괄내역_노임단가표_지주목_구로구(오정,개명)-수량산출서" xfId="323" xr:uid="{00000000-0005-0000-0000-00009E0B0000}"/>
    <cellStyle name="1_total_구로리총괄내역_노임단가표_지주목_구로구-수량산출서" xfId="324" xr:uid="{00000000-0005-0000-0000-00009F0B0000}"/>
    <cellStyle name="1_total_구로리총괄내역_수도권매립지" xfId="325" xr:uid="{00000000-0005-0000-0000-0000A00B0000}"/>
    <cellStyle name="1_total_구로리총괄내역_수도권매립지_00-설계서양식" xfId="326" xr:uid="{00000000-0005-0000-0000-0000A10B0000}"/>
    <cellStyle name="1_total_구로리총괄내역_수도권매립지_00-설계서양식_00-수량산출서양식" xfId="327" xr:uid="{00000000-0005-0000-0000-0000A20B0000}"/>
    <cellStyle name="1_total_구로리총괄내역_수도권매립지_00-설계서양식_강남구시설녹지대-수량산출서" xfId="328" xr:uid="{00000000-0005-0000-0000-0000A30B0000}"/>
    <cellStyle name="1_total_구로리총괄내역_수도권매립지_00-설계서양식_구로구(오정,개명)-수량산출서" xfId="329" xr:uid="{00000000-0005-0000-0000-0000A40B0000}"/>
    <cellStyle name="1_total_구로리총괄내역_수도권매립지_00-설계서양식_구로구-수량산출서" xfId="330" xr:uid="{00000000-0005-0000-0000-0000A50B0000}"/>
    <cellStyle name="1_total_구로리총괄내역_수도권매립지_00-수량산출서양식" xfId="331" xr:uid="{00000000-0005-0000-0000-0000A60B0000}"/>
    <cellStyle name="1_total_구로리총괄내역_수도권매립지_강남구시설녹지대-수량산출서" xfId="332" xr:uid="{00000000-0005-0000-0000-0000A70B0000}"/>
    <cellStyle name="1_total_구로리총괄내역_수도권매립지_구로구(오정,개명)-수량산출서" xfId="333" xr:uid="{00000000-0005-0000-0000-0000A80B0000}"/>
    <cellStyle name="1_total_구로리총괄내역_수도권매립지_구로구-수량산출서" xfId="334" xr:uid="{00000000-0005-0000-0000-0000A90B0000}"/>
    <cellStyle name="1_total_구로리총괄내역_수도권매립지_지주목" xfId="335" xr:uid="{00000000-0005-0000-0000-0000AA0B0000}"/>
    <cellStyle name="1_total_구로리총괄내역_수도권매립지_지주목_00-수량산출서양식" xfId="336" xr:uid="{00000000-0005-0000-0000-0000AB0B0000}"/>
    <cellStyle name="1_total_구로리총괄내역_수도권매립지_지주목_강남구시설녹지대-수량산출서" xfId="337" xr:uid="{00000000-0005-0000-0000-0000AC0B0000}"/>
    <cellStyle name="1_total_구로리총괄내역_수도권매립지_지주목_구로구(오정,개명)-수량산출서" xfId="338" xr:uid="{00000000-0005-0000-0000-0000AD0B0000}"/>
    <cellStyle name="1_total_구로리총괄내역_수도권매립지_지주목_구로구-수량산출서" xfId="339" xr:uid="{00000000-0005-0000-0000-0000AE0B0000}"/>
    <cellStyle name="1_total_구로리총괄내역_수도권매립지1004(발주용)" xfId="340" xr:uid="{00000000-0005-0000-0000-0000AF0B0000}"/>
    <cellStyle name="1_total_구로리총괄내역_수도권매립지1004(발주용)_00-설계서양식" xfId="341" xr:uid="{00000000-0005-0000-0000-0000B00B0000}"/>
    <cellStyle name="1_total_구로리총괄내역_수도권매립지1004(발주용)_00-설계서양식_00-수량산출서양식" xfId="342" xr:uid="{00000000-0005-0000-0000-0000B10B0000}"/>
    <cellStyle name="1_total_구로리총괄내역_수도권매립지1004(발주용)_00-설계서양식_강남구시설녹지대-수량산출서" xfId="343" xr:uid="{00000000-0005-0000-0000-0000B20B0000}"/>
    <cellStyle name="1_total_구로리총괄내역_수도권매립지1004(발주용)_00-설계서양식_구로구(오정,개명)-수량산출서" xfId="344" xr:uid="{00000000-0005-0000-0000-0000B30B0000}"/>
    <cellStyle name="1_total_구로리총괄내역_수도권매립지1004(발주용)_00-설계서양식_구로구-수량산출서" xfId="345" xr:uid="{00000000-0005-0000-0000-0000B40B0000}"/>
    <cellStyle name="1_total_구로리총괄내역_수도권매립지1004(발주용)_00-수량산출서양식" xfId="346" xr:uid="{00000000-0005-0000-0000-0000B50B0000}"/>
    <cellStyle name="1_total_구로리총괄내역_수도권매립지1004(발주용)_강남구시설녹지대-수량산출서" xfId="347" xr:uid="{00000000-0005-0000-0000-0000B60B0000}"/>
    <cellStyle name="1_total_구로리총괄내역_수도권매립지1004(발주용)_구로구(오정,개명)-수량산출서" xfId="348" xr:uid="{00000000-0005-0000-0000-0000B70B0000}"/>
    <cellStyle name="1_total_구로리총괄내역_수도권매립지1004(발주용)_구로구-수량산출서" xfId="349" xr:uid="{00000000-0005-0000-0000-0000B80B0000}"/>
    <cellStyle name="1_total_구로리총괄내역_수도권매립지1004(발주용)_지주목" xfId="350" xr:uid="{00000000-0005-0000-0000-0000B90B0000}"/>
    <cellStyle name="1_total_구로리총괄내역_수도권매립지1004(발주용)_지주목_00-수량산출서양식" xfId="351" xr:uid="{00000000-0005-0000-0000-0000BA0B0000}"/>
    <cellStyle name="1_total_구로리총괄내역_수도권매립지1004(발주용)_지주목_강남구시설녹지대-수량산출서" xfId="352" xr:uid="{00000000-0005-0000-0000-0000BB0B0000}"/>
    <cellStyle name="1_total_구로리총괄내역_수도권매립지1004(발주용)_지주목_구로구(오정,개명)-수량산출서" xfId="353" xr:uid="{00000000-0005-0000-0000-0000BC0B0000}"/>
    <cellStyle name="1_total_구로리총괄내역_수도권매립지1004(발주용)_지주목_구로구-수량산출서" xfId="354" xr:uid="{00000000-0005-0000-0000-0000BD0B0000}"/>
    <cellStyle name="1_total_구로리총괄내역_일신건영설계예산서(0211)" xfId="355" xr:uid="{00000000-0005-0000-0000-0000BE0B0000}"/>
    <cellStyle name="1_total_구로리총괄내역_일신건영설계예산서(0211)_00-설계서양식" xfId="356" xr:uid="{00000000-0005-0000-0000-0000BF0B0000}"/>
    <cellStyle name="1_total_구로리총괄내역_일신건영설계예산서(0211)_00-설계서양식_00-수량산출서양식" xfId="357" xr:uid="{00000000-0005-0000-0000-0000C00B0000}"/>
    <cellStyle name="1_total_구로리총괄내역_일신건영설계예산서(0211)_00-설계서양식_강남구시설녹지대-수량산출서" xfId="358" xr:uid="{00000000-0005-0000-0000-0000C10B0000}"/>
    <cellStyle name="1_total_구로리총괄내역_일신건영설계예산서(0211)_00-설계서양식_구로구(오정,개명)-수량산출서" xfId="359" xr:uid="{00000000-0005-0000-0000-0000C20B0000}"/>
    <cellStyle name="1_total_구로리총괄내역_일신건영설계예산서(0211)_00-설계서양식_구로구-수량산출서" xfId="360" xr:uid="{00000000-0005-0000-0000-0000C30B0000}"/>
    <cellStyle name="1_total_구로리총괄내역_일신건영설계예산서(0211)_00-수량산출서양식" xfId="361" xr:uid="{00000000-0005-0000-0000-0000C40B0000}"/>
    <cellStyle name="1_total_구로리총괄내역_일신건영설계예산서(0211)_강남구시설녹지대-수량산출서" xfId="362" xr:uid="{00000000-0005-0000-0000-0000C50B0000}"/>
    <cellStyle name="1_total_구로리총괄내역_일신건영설계예산서(0211)_구로구(오정,개명)-수량산출서" xfId="363" xr:uid="{00000000-0005-0000-0000-0000C60B0000}"/>
    <cellStyle name="1_total_구로리총괄내역_일신건영설계예산서(0211)_구로구-수량산출서" xfId="364" xr:uid="{00000000-0005-0000-0000-0000C70B0000}"/>
    <cellStyle name="1_total_구로리총괄내역_일신건영설계예산서(0211)_지주목" xfId="365" xr:uid="{00000000-0005-0000-0000-0000C80B0000}"/>
    <cellStyle name="1_total_구로리총괄내역_일신건영설계예산서(0211)_지주목_00-수량산출서양식" xfId="366" xr:uid="{00000000-0005-0000-0000-0000C90B0000}"/>
    <cellStyle name="1_total_구로리총괄내역_일신건영설계예산서(0211)_지주목_강남구시설녹지대-수량산출서" xfId="367" xr:uid="{00000000-0005-0000-0000-0000CA0B0000}"/>
    <cellStyle name="1_total_구로리총괄내역_일신건영설계예산서(0211)_지주목_구로구(오정,개명)-수량산출서" xfId="368" xr:uid="{00000000-0005-0000-0000-0000CB0B0000}"/>
    <cellStyle name="1_total_구로리총괄내역_일신건영설계예산서(0211)_지주목_구로구-수량산출서" xfId="369" xr:uid="{00000000-0005-0000-0000-0000CC0B0000}"/>
    <cellStyle name="1_total_구로리총괄내역_일위대가" xfId="370" xr:uid="{00000000-0005-0000-0000-0000CD0B0000}"/>
    <cellStyle name="1_total_구로리총괄내역_일위대가_00-설계서양식" xfId="371" xr:uid="{00000000-0005-0000-0000-0000CE0B0000}"/>
    <cellStyle name="1_total_구로리총괄내역_일위대가_00-설계서양식_00-수량산출서양식" xfId="372" xr:uid="{00000000-0005-0000-0000-0000CF0B0000}"/>
    <cellStyle name="1_total_구로리총괄내역_일위대가_00-설계서양식_강남구시설녹지대-수량산출서" xfId="373" xr:uid="{00000000-0005-0000-0000-0000D00B0000}"/>
    <cellStyle name="1_total_구로리총괄내역_일위대가_00-설계서양식_구로구(오정,개명)-수량산출서" xfId="374" xr:uid="{00000000-0005-0000-0000-0000D10B0000}"/>
    <cellStyle name="1_total_구로리총괄내역_일위대가_00-설계서양식_구로구-수량산출서" xfId="375" xr:uid="{00000000-0005-0000-0000-0000D20B0000}"/>
    <cellStyle name="1_total_구로리총괄내역_일위대가_00-수량산출서양식" xfId="376" xr:uid="{00000000-0005-0000-0000-0000D30B0000}"/>
    <cellStyle name="1_total_구로리총괄내역_일위대가_강남구시설녹지대-수량산출서" xfId="377" xr:uid="{00000000-0005-0000-0000-0000D40B0000}"/>
    <cellStyle name="1_total_구로리총괄내역_일위대가_구로구(오정,개명)-수량산출서" xfId="378" xr:uid="{00000000-0005-0000-0000-0000D50B0000}"/>
    <cellStyle name="1_total_구로리총괄내역_일위대가_구로구-수량산출서" xfId="379" xr:uid="{00000000-0005-0000-0000-0000D60B0000}"/>
    <cellStyle name="1_total_구로리총괄내역_일위대가_지주목" xfId="380" xr:uid="{00000000-0005-0000-0000-0000D70B0000}"/>
    <cellStyle name="1_total_구로리총괄내역_일위대가_지주목_00-수량산출서양식" xfId="381" xr:uid="{00000000-0005-0000-0000-0000D80B0000}"/>
    <cellStyle name="1_total_구로리총괄내역_일위대가_지주목_강남구시설녹지대-수량산출서" xfId="382" xr:uid="{00000000-0005-0000-0000-0000D90B0000}"/>
    <cellStyle name="1_total_구로리총괄내역_일위대가_지주목_구로구(오정,개명)-수량산출서" xfId="383" xr:uid="{00000000-0005-0000-0000-0000DA0B0000}"/>
    <cellStyle name="1_total_구로리총괄내역_일위대가_지주목_구로구-수량산출서" xfId="384" xr:uid="{00000000-0005-0000-0000-0000DB0B0000}"/>
    <cellStyle name="1_total_구로리총괄내역_자재단가표" xfId="385" xr:uid="{00000000-0005-0000-0000-0000DC0B0000}"/>
    <cellStyle name="1_total_구로리총괄내역_자재단가표_00-설계서양식" xfId="386" xr:uid="{00000000-0005-0000-0000-0000DD0B0000}"/>
    <cellStyle name="1_total_구로리총괄내역_자재단가표_00-설계서양식_00-수량산출서양식" xfId="387" xr:uid="{00000000-0005-0000-0000-0000DE0B0000}"/>
    <cellStyle name="1_total_구로리총괄내역_자재단가표_00-설계서양식_강남구시설녹지대-수량산출서" xfId="388" xr:uid="{00000000-0005-0000-0000-0000DF0B0000}"/>
    <cellStyle name="1_total_구로리총괄내역_자재단가표_00-설계서양식_구로구(오정,개명)-수량산출서" xfId="389" xr:uid="{00000000-0005-0000-0000-0000E00B0000}"/>
    <cellStyle name="1_total_구로리총괄내역_자재단가표_00-설계서양식_구로구-수량산출서" xfId="390" xr:uid="{00000000-0005-0000-0000-0000E10B0000}"/>
    <cellStyle name="1_total_구로리총괄내역_자재단가표_00-수량산출서양식" xfId="391" xr:uid="{00000000-0005-0000-0000-0000E20B0000}"/>
    <cellStyle name="1_total_구로리총괄내역_자재단가표_강남구시설녹지대-수량산출서" xfId="392" xr:uid="{00000000-0005-0000-0000-0000E30B0000}"/>
    <cellStyle name="1_total_구로리총괄내역_자재단가표_구로구(오정,개명)-수량산출서" xfId="393" xr:uid="{00000000-0005-0000-0000-0000E40B0000}"/>
    <cellStyle name="1_total_구로리총괄내역_자재단가표_구로구-수량산출서" xfId="394" xr:uid="{00000000-0005-0000-0000-0000E50B0000}"/>
    <cellStyle name="1_total_구로리총괄내역_자재단가표_지주목" xfId="395" xr:uid="{00000000-0005-0000-0000-0000E60B0000}"/>
    <cellStyle name="1_total_구로리총괄내역_자재단가표_지주목_00-수량산출서양식" xfId="396" xr:uid="{00000000-0005-0000-0000-0000E70B0000}"/>
    <cellStyle name="1_total_구로리총괄내역_자재단가표_지주목_강남구시설녹지대-수량산출서" xfId="397" xr:uid="{00000000-0005-0000-0000-0000E80B0000}"/>
    <cellStyle name="1_total_구로리총괄내역_자재단가표_지주목_구로구(오정,개명)-수량산출서" xfId="398" xr:uid="{00000000-0005-0000-0000-0000E90B0000}"/>
    <cellStyle name="1_total_구로리총괄내역_자재단가표_지주목_구로구-수량산출서" xfId="399" xr:uid="{00000000-0005-0000-0000-0000EA0B0000}"/>
    <cellStyle name="1_total_구로리총괄내역_장안초등학교내역0814" xfId="400" xr:uid="{00000000-0005-0000-0000-0000EB0B0000}"/>
    <cellStyle name="1_total_구로리총괄내역_장안초등학교내역0814_00-설계서양식" xfId="401" xr:uid="{00000000-0005-0000-0000-0000EC0B0000}"/>
    <cellStyle name="1_total_구로리총괄내역_장안초등학교내역0814_00-설계서양식_00-수량산출서양식" xfId="402" xr:uid="{00000000-0005-0000-0000-0000ED0B0000}"/>
    <cellStyle name="1_total_구로리총괄내역_장안초등학교내역0814_00-설계서양식_강남구시설녹지대-수량산출서" xfId="403" xr:uid="{00000000-0005-0000-0000-0000EE0B0000}"/>
    <cellStyle name="1_total_구로리총괄내역_장안초등학교내역0814_00-설계서양식_구로구(오정,개명)-수량산출서" xfId="404" xr:uid="{00000000-0005-0000-0000-0000EF0B0000}"/>
    <cellStyle name="1_total_구로리총괄내역_장안초등학교내역0814_00-설계서양식_구로구-수량산출서" xfId="405" xr:uid="{00000000-0005-0000-0000-0000F00B0000}"/>
    <cellStyle name="1_total_구로리총괄내역_장안초등학교내역0814_00-수량산출서양식" xfId="406" xr:uid="{00000000-0005-0000-0000-0000F10B0000}"/>
    <cellStyle name="1_total_구로리총괄내역_장안초등학교내역0814_강남구시설녹지대-수량산출서" xfId="407" xr:uid="{00000000-0005-0000-0000-0000F20B0000}"/>
    <cellStyle name="1_total_구로리총괄내역_장안초등학교내역0814_구로구(오정,개명)-수량산출서" xfId="408" xr:uid="{00000000-0005-0000-0000-0000F30B0000}"/>
    <cellStyle name="1_total_구로리총괄내역_장안초등학교내역0814_구로구-수량산출서" xfId="409" xr:uid="{00000000-0005-0000-0000-0000F40B0000}"/>
    <cellStyle name="1_total_구로리총괄내역_장안초등학교내역0814_지주목" xfId="410" xr:uid="{00000000-0005-0000-0000-0000F50B0000}"/>
    <cellStyle name="1_total_구로리총괄내역_장안초등학교내역0814_지주목_00-수량산출서양식" xfId="411" xr:uid="{00000000-0005-0000-0000-0000F60B0000}"/>
    <cellStyle name="1_total_구로리총괄내역_장안초등학교내역0814_지주목_강남구시설녹지대-수량산출서" xfId="412" xr:uid="{00000000-0005-0000-0000-0000F70B0000}"/>
    <cellStyle name="1_total_구로리총괄내역_장안초등학교내역0814_지주목_구로구(오정,개명)-수량산출서" xfId="413" xr:uid="{00000000-0005-0000-0000-0000F80B0000}"/>
    <cellStyle name="1_total_구로리총괄내역_장안초등학교내역0814_지주목_구로구-수량산출서" xfId="414" xr:uid="{00000000-0005-0000-0000-0000F90B0000}"/>
    <cellStyle name="1_total_구로리총괄내역_지주목" xfId="415" xr:uid="{00000000-0005-0000-0000-0000FA0B0000}"/>
    <cellStyle name="1_total_구로리총괄내역_지주목_00-수량산출서양식" xfId="416" xr:uid="{00000000-0005-0000-0000-0000FB0B0000}"/>
    <cellStyle name="1_total_구로리총괄내역_지주목_강남구시설녹지대-수량산출서" xfId="417" xr:uid="{00000000-0005-0000-0000-0000FC0B0000}"/>
    <cellStyle name="1_total_구로리총괄내역_지주목_구로구(오정,개명)-수량산출서" xfId="418" xr:uid="{00000000-0005-0000-0000-0000FD0B0000}"/>
    <cellStyle name="1_total_구로리총괄내역_지주목_구로구-수량산출서" xfId="419" xr:uid="{00000000-0005-0000-0000-0000FE0B0000}"/>
    <cellStyle name="1_total_지주목" xfId="420" xr:uid="{00000000-0005-0000-0000-0000FF0B0000}"/>
    <cellStyle name="1_total_지주목_00-수량산출서양식" xfId="421" xr:uid="{00000000-0005-0000-0000-0000000C0000}"/>
    <cellStyle name="1_total_지주목_강남구시설녹지대-수량산출서" xfId="422" xr:uid="{00000000-0005-0000-0000-0000010C0000}"/>
    <cellStyle name="1_total_지주목_구로구(오정,개명)-수량산출서" xfId="423" xr:uid="{00000000-0005-0000-0000-0000020C0000}"/>
    <cellStyle name="1_total_지주목_구로구-수량산출서" xfId="424" xr:uid="{00000000-0005-0000-0000-0000030C0000}"/>
    <cellStyle name="1_total_총괄내역0518" xfId="425" xr:uid="{00000000-0005-0000-0000-0000040C0000}"/>
    <cellStyle name="1_total_총괄내역0518_00-설계서양식" xfId="426" xr:uid="{00000000-0005-0000-0000-0000050C0000}"/>
    <cellStyle name="1_total_총괄내역0518_00-설계서양식_00-수량산출서양식" xfId="427" xr:uid="{00000000-0005-0000-0000-0000060C0000}"/>
    <cellStyle name="1_total_총괄내역0518_00-설계서양식_강남구시설녹지대-수량산출서" xfId="428" xr:uid="{00000000-0005-0000-0000-0000070C0000}"/>
    <cellStyle name="1_total_총괄내역0518_00-설계서양식_구로구(오정,개명)-수량산출서" xfId="429" xr:uid="{00000000-0005-0000-0000-0000080C0000}"/>
    <cellStyle name="1_total_총괄내역0518_00-설계서양식_구로구-수량산출서" xfId="430" xr:uid="{00000000-0005-0000-0000-0000090C0000}"/>
    <cellStyle name="1_total_총괄내역0518_00-수량산출서양식" xfId="431" xr:uid="{00000000-0005-0000-0000-00000A0C0000}"/>
    <cellStyle name="1_total_총괄내역0518_강남구시설녹지대-수량산출서" xfId="432" xr:uid="{00000000-0005-0000-0000-00000B0C0000}"/>
    <cellStyle name="1_total_총괄내역0518_구로구(오정,개명)-수량산출서" xfId="433" xr:uid="{00000000-0005-0000-0000-00000C0C0000}"/>
    <cellStyle name="1_total_총괄내역0518_구로구-수량산출서" xfId="434" xr:uid="{00000000-0005-0000-0000-00000D0C0000}"/>
    <cellStyle name="1_total_총괄내역0518_구로리설계예산서1029" xfId="435" xr:uid="{00000000-0005-0000-0000-00000E0C0000}"/>
    <cellStyle name="1_total_총괄내역0518_구로리설계예산서1029_00-설계서양식" xfId="436" xr:uid="{00000000-0005-0000-0000-00000F0C0000}"/>
    <cellStyle name="1_total_총괄내역0518_구로리설계예산서1029_00-설계서양식_00-수량산출서양식" xfId="437" xr:uid="{00000000-0005-0000-0000-0000100C0000}"/>
    <cellStyle name="1_total_총괄내역0518_구로리설계예산서1029_00-설계서양식_강남구시설녹지대-수량산출서" xfId="438" xr:uid="{00000000-0005-0000-0000-0000110C0000}"/>
    <cellStyle name="1_total_총괄내역0518_구로리설계예산서1029_00-설계서양식_구로구(오정,개명)-수량산출서" xfId="439" xr:uid="{00000000-0005-0000-0000-0000120C0000}"/>
    <cellStyle name="1_total_총괄내역0518_구로리설계예산서1029_00-설계서양식_구로구-수량산출서" xfId="440" xr:uid="{00000000-0005-0000-0000-0000130C0000}"/>
    <cellStyle name="1_total_총괄내역0518_구로리설계예산서1029_00-수량산출서양식" xfId="441" xr:uid="{00000000-0005-0000-0000-0000140C0000}"/>
    <cellStyle name="1_total_총괄내역0518_구로리설계예산서1029_강남구시설녹지대-수량산출서" xfId="442" xr:uid="{00000000-0005-0000-0000-0000150C0000}"/>
    <cellStyle name="1_total_총괄내역0518_구로리설계예산서1029_구로구(오정,개명)-수량산출서" xfId="443" xr:uid="{00000000-0005-0000-0000-0000160C0000}"/>
    <cellStyle name="1_total_총괄내역0518_구로리설계예산서1029_구로구-수량산출서" xfId="444" xr:uid="{00000000-0005-0000-0000-0000170C0000}"/>
    <cellStyle name="1_total_총괄내역0518_구로리설계예산서1029_지주목" xfId="445" xr:uid="{00000000-0005-0000-0000-0000180C0000}"/>
    <cellStyle name="1_total_총괄내역0518_구로리설계예산서1029_지주목_00-수량산출서양식" xfId="446" xr:uid="{00000000-0005-0000-0000-0000190C0000}"/>
    <cellStyle name="1_total_총괄내역0518_구로리설계예산서1029_지주목_강남구시설녹지대-수량산출서" xfId="447" xr:uid="{00000000-0005-0000-0000-00001A0C0000}"/>
    <cellStyle name="1_total_총괄내역0518_구로리설계예산서1029_지주목_구로구(오정,개명)-수량산출서" xfId="448" xr:uid="{00000000-0005-0000-0000-00001B0C0000}"/>
    <cellStyle name="1_total_총괄내역0518_구로리설계예산서1029_지주목_구로구-수량산출서" xfId="449" xr:uid="{00000000-0005-0000-0000-00001C0C0000}"/>
    <cellStyle name="1_total_총괄내역0518_구로리설계예산서1118준공" xfId="450" xr:uid="{00000000-0005-0000-0000-00001D0C0000}"/>
    <cellStyle name="1_total_총괄내역0518_구로리설계예산서1118준공_00-설계서양식" xfId="451" xr:uid="{00000000-0005-0000-0000-00001E0C0000}"/>
    <cellStyle name="1_total_총괄내역0518_구로리설계예산서1118준공_00-설계서양식_00-수량산출서양식" xfId="452" xr:uid="{00000000-0005-0000-0000-00001F0C0000}"/>
    <cellStyle name="1_total_총괄내역0518_구로리설계예산서1118준공_00-설계서양식_강남구시설녹지대-수량산출서" xfId="453" xr:uid="{00000000-0005-0000-0000-0000200C0000}"/>
    <cellStyle name="1_total_총괄내역0518_구로리설계예산서1118준공_00-설계서양식_구로구(오정,개명)-수량산출서" xfId="454" xr:uid="{00000000-0005-0000-0000-0000210C0000}"/>
    <cellStyle name="1_total_총괄내역0518_구로리설계예산서1118준공_00-설계서양식_구로구-수량산출서" xfId="455" xr:uid="{00000000-0005-0000-0000-0000220C0000}"/>
    <cellStyle name="1_total_총괄내역0518_구로리설계예산서1118준공_00-수량산출서양식" xfId="456" xr:uid="{00000000-0005-0000-0000-0000230C0000}"/>
    <cellStyle name="1_total_총괄내역0518_구로리설계예산서1118준공_강남구시설녹지대-수량산출서" xfId="457" xr:uid="{00000000-0005-0000-0000-0000240C0000}"/>
    <cellStyle name="1_total_총괄내역0518_구로리설계예산서1118준공_구로구(오정,개명)-수량산출서" xfId="458" xr:uid="{00000000-0005-0000-0000-0000250C0000}"/>
    <cellStyle name="1_total_총괄내역0518_구로리설계예산서1118준공_구로구-수량산출서" xfId="459" xr:uid="{00000000-0005-0000-0000-0000260C0000}"/>
    <cellStyle name="1_total_총괄내역0518_구로리설계예산서1118준공_지주목" xfId="460" xr:uid="{00000000-0005-0000-0000-0000270C0000}"/>
    <cellStyle name="1_total_총괄내역0518_구로리설계예산서1118준공_지주목_00-수량산출서양식" xfId="461" xr:uid="{00000000-0005-0000-0000-0000280C0000}"/>
    <cellStyle name="1_total_총괄내역0518_구로리설계예산서1118준공_지주목_강남구시설녹지대-수량산출서" xfId="462" xr:uid="{00000000-0005-0000-0000-0000290C0000}"/>
    <cellStyle name="1_total_총괄내역0518_구로리설계예산서1118준공_지주목_구로구(오정,개명)-수량산출서" xfId="463" xr:uid="{00000000-0005-0000-0000-00002A0C0000}"/>
    <cellStyle name="1_total_총괄내역0518_구로리설계예산서1118준공_지주목_구로구-수량산출서" xfId="464" xr:uid="{00000000-0005-0000-0000-00002B0C0000}"/>
    <cellStyle name="1_total_총괄내역0518_구로리설계예산서조경" xfId="465" xr:uid="{00000000-0005-0000-0000-00002C0C0000}"/>
    <cellStyle name="1_total_총괄내역0518_구로리설계예산서조경_00-설계서양식" xfId="466" xr:uid="{00000000-0005-0000-0000-00002D0C0000}"/>
    <cellStyle name="1_total_총괄내역0518_구로리설계예산서조경_00-설계서양식_00-수량산출서양식" xfId="467" xr:uid="{00000000-0005-0000-0000-00002E0C0000}"/>
    <cellStyle name="1_total_총괄내역0518_구로리설계예산서조경_00-설계서양식_강남구시설녹지대-수량산출서" xfId="468" xr:uid="{00000000-0005-0000-0000-00002F0C0000}"/>
    <cellStyle name="1_total_총괄내역0518_구로리설계예산서조경_00-설계서양식_구로구(오정,개명)-수량산출서" xfId="469" xr:uid="{00000000-0005-0000-0000-0000300C0000}"/>
    <cellStyle name="1_total_총괄내역0518_구로리설계예산서조경_00-설계서양식_구로구-수량산출서" xfId="470" xr:uid="{00000000-0005-0000-0000-0000310C0000}"/>
    <cellStyle name="1_total_총괄내역0518_구로리설계예산서조경_00-수량산출서양식" xfId="471" xr:uid="{00000000-0005-0000-0000-0000320C0000}"/>
    <cellStyle name="1_total_총괄내역0518_구로리설계예산서조경_강남구시설녹지대-수량산출서" xfId="472" xr:uid="{00000000-0005-0000-0000-0000330C0000}"/>
    <cellStyle name="1_total_총괄내역0518_구로리설계예산서조경_구로구(오정,개명)-수량산출서" xfId="473" xr:uid="{00000000-0005-0000-0000-0000340C0000}"/>
    <cellStyle name="1_total_총괄내역0518_구로리설계예산서조경_구로구-수량산출서" xfId="474" xr:uid="{00000000-0005-0000-0000-0000350C0000}"/>
    <cellStyle name="1_total_총괄내역0518_구로리설계예산서조경_지주목" xfId="475" xr:uid="{00000000-0005-0000-0000-0000360C0000}"/>
    <cellStyle name="1_total_총괄내역0518_구로리설계예산서조경_지주목_00-수량산출서양식" xfId="476" xr:uid="{00000000-0005-0000-0000-0000370C0000}"/>
    <cellStyle name="1_total_총괄내역0518_구로리설계예산서조경_지주목_강남구시설녹지대-수량산출서" xfId="477" xr:uid="{00000000-0005-0000-0000-0000380C0000}"/>
    <cellStyle name="1_total_총괄내역0518_구로리설계예산서조경_지주목_구로구(오정,개명)-수량산출서" xfId="478" xr:uid="{00000000-0005-0000-0000-0000390C0000}"/>
    <cellStyle name="1_total_총괄내역0518_구로리설계예산서조경_지주목_구로구-수량산출서" xfId="479" xr:uid="{00000000-0005-0000-0000-00003A0C0000}"/>
    <cellStyle name="1_total_총괄내역0518_구로리어린이공원예산서(조경)1125" xfId="480" xr:uid="{00000000-0005-0000-0000-00003B0C0000}"/>
    <cellStyle name="1_total_총괄내역0518_구로리어린이공원예산서(조경)1125_00-설계서양식" xfId="481" xr:uid="{00000000-0005-0000-0000-00003C0C0000}"/>
    <cellStyle name="1_total_총괄내역0518_구로리어린이공원예산서(조경)1125_00-설계서양식_00-수량산출서양식" xfId="482" xr:uid="{00000000-0005-0000-0000-00003D0C0000}"/>
    <cellStyle name="1_total_총괄내역0518_구로리어린이공원예산서(조경)1125_00-설계서양식_강남구시설녹지대-수량산출서" xfId="483" xr:uid="{00000000-0005-0000-0000-00003E0C0000}"/>
    <cellStyle name="1_total_총괄내역0518_구로리어린이공원예산서(조경)1125_00-설계서양식_구로구(오정,개명)-수량산출서" xfId="484" xr:uid="{00000000-0005-0000-0000-00003F0C0000}"/>
    <cellStyle name="1_total_총괄내역0518_구로리어린이공원예산서(조경)1125_00-설계서양식_구로구-수량산출서" xfId="485" xr:uid="{00000000-0005-0000-0000-0000400C0000}"/>
    <cellStyle name="1_total_총괄내역0518_구로리어린이공원예산서(조경)1125_00-수량산출서양식" xfId="486" xr:uid="{00000000-0005-0000-0000-0000410C0000}"/>
    <cellStyle name="1_total_총괄내역0518_구로리어린이공원예산서(조경)1125_강남구시설녹지대-수량산출서" xfId="487" xr:uid="{00000000-0005-0000-0000-0000420C0000}"/>
    <cellStyle name="1_total_총괄내역0518_구로리어린이공원예산서(조경)1125_구로구(오정,개명)-수량산출서" xfId="488" xr:uid="{00000000-0005-0000-0000-0000430C0000}"/>
    <cellStyle name="1_total_총괄내역0518_구로리어린이공원예산서(조경)1125_구로구-수량산출서" xfId="489" xr:uid="{00000000-0005-0000-0000-0000440C0000}"/>
    <cellStyle name="1_total_총괄내역0518_구로리어린이공원예산서(조경)1125_지주목" xfId="490" xr:uid="{00000000-0005-0000-0000-0000450C0000}"/>
    <cellStyle name="1_total_총괄내역0518_구로리어린이공원예산서(조경)1125_지주목_00-수량산출서양식" xfId="491" xr:uid="{00000000-0005-0000-0000-0000460C0000}"/>
    <cellStyle name="1_total_총괄내역0518_구로리어린이공원예산서(조경)1125_지주목_강남구시설녹지대-수량산출서" xfId="492" xr:uid="{00000000-0005-0000-0000-0000470C0000}"/>
    <cellStyle name="1_total_총괄내역0518_구로리어린이공원예산서(조경)1125_지주목_구로구(오정,개명)-수량산출서" xfId="493" xr:uid="{00000000-0005-0000-0000-0000480C0000}"/>
    <cellStyle name="1_total_총괄내역0518_구로리어린이공원예산서(조경)1125_지주목_구로구-수량산출서" xfId="494" xr:uid="{00000000-0005-0000-0000-0000490C0000}"/>
    <cellStyle name="1_total_총괄내역0518_내역서" xfId="495" xr:uid="{00000000-0005-0000-0000-00004A0C0000}"/>
    <cellStyle name="1_total_총괄내역0518_내역서_00-설계서양식" xfId="496" xr:uid="{00000000-0005-0000-0000-00004B0C0000}"/>
    <cellStyle name="1_total_총괄내역0518_내역서_00-설계서양식_00-수량산출서양식" xfId="497" xr:uid="{00000000-0005-0000-0000-00004C0C0000}"/>
    <cellStyle name="1_total_총괄내역0518_내역서_00-설계서양식_강남구시설녹지대-수량산출서" xfId="498" xr:uid="{00000000-0005-0000-0000-00004D0C0000}"/>
    <cellStyle name="1_total_총괄내역0518_내역서_00-설계서양식_구로구(오정,개명)-수량산출서" xfId="499" xr:uid="{00000000-0005-0000-0000-00004E0C0000}"/>
    <cellStyle name="1_total_총괄내역0518_내역서_00-설계서양식_구로구-수량산출서" xfId="500" xr:uid="{00000000-0005-0000-0000-00004F0C0000}"/>
    <cellStyle name="1_total_총괄내역0518_내역서_00-수량산출서양식" xfId="501" xr:uid="{00000000-0005-0000-0000-0000500C0000}"/>
    <cellStyle name="1_total_총괄내역0518_내역서_강남구시설녹지대-수량산출서" xfId="502" xr:uid="{00000000-0005-0000-0000-0000510C0000}"/>
    <cellStyle name="1_total_총괄내역0518_내역서_구로구(오정,개명)-수량산출서" xfId="503" xr:uid="{00000000-0005-0000-0000-0000520C0000}"/>
    <cellStyle name="1_total_총괄내역0518_내역서_구로구-수량산출서" xfId="504" xr:uid="{00000000-0005-0000-0000-0000530C0000}"/>
    <cellStyle name="1_total_총괄내역0518_내역서_지주목" xfId="505" xr:uid="{00000000-0005-0000-0000-0000540C0000}"/>
    <cellStyle name="1_total_총괄내역0518_내역서_지주목_00-수량산출서양식" xfId="506" xr:uid="{00000000-0005-0000-0000-0000550C0000}"/>
    <cellStyle name="1_total_총괄내역0518_내역서_지주목_강남구시설녹지대-수량산출서" xfId="507" xr:uid="{00000000-0005-0000-0000-0000560C0000}"/>
    <cellStyle name="1_total_총괄내역0518_내역서_지주목_구로구(오정,개명)-수량산출서" xfId="508" xr:uid="{00000000-0005-0000-0000-0000570C0000}"/>
    <cellStyle name="1_total_총괄내역0518_내역서_지주목_구로구-수량산출서" xfId="509" xr:uid="{00000000-0005-0000-0000-0000580C0000}"/>
    <cellStyle name="1_total_총괄내역0518_노임단가표" xfId="510" xr:uid="{00000000-0005-0000-0000-0000590C0000}"/>
    <cellStyle name="1_total_총괄내역0518_노임단가표_00-설계서양식" xfId="511" xr:uid="{00000000-0005-0000-0000-00005A0C0000}"/>
    <cellStyle name="1_total_총괄내역0518_노임단가표_00-설계서양식_00-수량산출서양식" xfId="512" xr:uid="{00000000-0005-0000-0000-00005B0C0000}"/>
    <cellStyle name="1_total_총괄내역0518_노임단가표_00-설계서양식_강남구시설녹지대-수량산출서" xfId="513" xr:uid="{00000000-0005-0000-0000-00005C0C0000}"/>
    <cellStyle name="1_total_총괄내역0518_노임단가표_00-설계서양식_구로구(오정,개명)-수량산출서" xfId="514" xr:uid="{00000000-0005-0000-0000-00005D0C0000}"/>
    <cellStyle name="1_total_총괄내역0518_노임단가표_00-설계서양식_구로구-수량산출서" xfId="515" xr:uid="{00000000-0005-0000-0000-00005E0C0000}"/>
    <cellStyle name="1_total_총괄내역0518_노임단가표_00-수량산출서양식" xfId="516" xr:uid="{00000000-0005-0000-0000-00005F0C0000}"/>
    <cellStyle name="1_total_총괄내역0518_노임단가표_강남구시설녹지대-수량산출서" xfId="517" xr:uid="{00000000-0005-0000-0000-0000600C0000}"/>
    <cellStyle name="1_total_총괄내역0518_노임단가표_구로구(오정,개명)-수량산출서" xfId="518" xr:uid="{00000000-0005-0000-0000-0000610C0000}"/>
    <cellStyle name="1_total_총괄내역0518_노임단가표_구로구-수량산출서" xfId="519" xr:uid="{00000000-0005-0000-0000-0000620C0000}"/>
    <cellStyle name="1_total_총괄내역0518_노임단가표_지주목" xfId="520" xr:uid="{00000000-0005-0000-0000-0000630C0000}"/>
    <cellStyle name="1_total_총괄내역0518_노임단가표_지주목_00-수량산출서양식" xfId="521" xr:uid="{00000000-0005-0000-0000-0000640C0000}"/>
    <cellStyle name="1_total_총괄내역0518_노임단가표_지주목_강남구시설녹지대-수량산출서" xfId="522" xr:uid="{00000000-0005-0000-0000-0000650C0000}"/>
    <cellStyle name="1_total_총괄내역0518_노임단가표_지주목_구로구(오정,개명)-수량산출서" xfId="523" xr:uid="{00000000-0005-0000-0000-0000660C0000}"/>
    <cellStyle name="1_total_총괄내역0518_노임단가표_지주목_구로구-수량산출서" xfId="524" xr:uid="{00000000-0005-0000-0000-0000670C0000}"/>
    <cellStyle name="1_total_총괄내역0518_수도권매립지" xfId="525" xr:uid="{00000000-0005-0000-0000-0000680C0000}"/>
    <cellStyle name="1_total_총괄내역0518_수도권매립지_00-설계서양식" xfId="526" xr:uid="{00000000-0005-0000-0000-0000690C0000}"/>
    <cellStyle name="1_total_총괄내역0518_수도권매립지_00-설계서양식_00-수량산출서양식" xfId="527" xr:uid="{00000000-0005-0000-0000-00006A0C0000}"/>
    <cellStyle name="1_total_총괄내역0518_수도권매립지_00-설계서양식_강남구시설녹지대-수량산출서" xfId="528" xr:uid="{00000000-0005-0000-0000-00006B0C0000}"/>
    <cellStyle name="1_total_총괄내역0518_수도권매립지_00-설계서양식_구로구(오정,개명)-수량산출서" xfId="529" xr:uid="{00000000-0005-0000-0000-00006C0C0000}"/>
    <cellStyle name="1_total_총괄내역0518_수도권매립지_00-설계서양식_구로구-수량산출서" xfId="530" xr:uid="{00000000-0005-0000-0000-00006D0C0000}"/>
    <cellStyle name="1_total_총괄내역0518_수도권매립지_00-수량산출서양식" xfId="531" xr:uid="{00000000-0005-0000-0000-00006E0C0000}"/>
    <cellStyle name="1_total_총괄내역0518_수도권매립지_강남구시설녹지대-수량산출서" xfId="532" xr:uid="{00000000-0005-0000-0000-00006F0C0000}"/>
    <cellStyle name="1_total_총괄내역0518_수도권매립지_구로구(오정,개명)-수량산출서" xfId="533" xr:uid="{00000000-0005-0000-0000-0000700C0000}"/>
    <cellStyle name="1_total_총괄내역0518_수도권매립지_구로구-수량산출서" xfId="534" xr:uid="{00000000-0005-0000-0000-0000710C0000}"/>
    <cellStyle name="1_total_총괄내역0518_수도권매립지_지주목" xfId="535" xr:uid="{00000000-0005-0000-0000-0000720C0000}"/>
    <cellStyle name="1_total_총괄내역0518_수도권매립지_지주목_00-수량산출서양식" xfId="536" xr:uid="{00000000-0005-0000-0000-0000730C0000}"/>
    <cellStyle name="1_total_총괄내역0518_수도권매립지_지주목_강남구시설녹지대-수량산출서" xfId="537" xr:uid="{00000000-0005-0000-0000-0000740C0000}"/>
    <cellStyle name="1_total_총괄내역0518_수도권매립지_지주목_구로구(오정,개명)-수량산출서" xfId="538" xr:uid="{00000000-0005-0000-0000-0000750C0000}"/>
    <cellStyle name="1_total_총괄내역0518_수도권매립지_지주목_구로구-수량산출서" xfId="539" xr:uid="{00000000-0005-0000-0000-0000760C0000}"/>
    <cellStyle name="1_total_총괄내역0518_수도권매립지1004(발주용)" xfId="540" xr:uid="{00000000-0005-0000-0000-0000770C0000}"/>
    <cellStyle name="1_total_총괄내역0518_수도권매립지1004(발주용)_00-설계서양식" xfId="541" xr:uid="{00000000-0005-0000-0000-0000780C0000}"/>
    <cellStyle name="1_total_총괄내역0518_수도권매립지1004(발주용)_00-설계서양식_00-수량산출서양식" xfId="542" xr:uid="{00000000-0005-0000-0000-0000790C0000}"/>
    <cellStyle name="1_total_총괄내역0518_수도권매립지1004(발주용)_00-설계서양식_강남구시설녹지대-수량산출서" xfId="543" xr:uid="{00000000-0005-0000-0000-00007A0C0000}"/>
    <cellStyle name="1_total_총괄내역0518_수도권매립지1004(발주용)_00-설계서양식_구로구(오정,개명)-수량산출서" xfId="544" xr:uid="{00000000-0005-0000-0000-00007B0C0000}"/>
    <cellStyle name="1_total_총괄내역0518_수도권매립지1004(발주용)_00-설계서양식_구로구-수량산출서" xfId="545" xr:uid="{00000000-0005-0000-0000-00007C0C0000}"/>
    <cellStyle name="1_total_총괄내역0518_수도권매립지1004(발주용)_00-수량산출서양식" xfId="546" xr:uid="{00000000-0005-0000-0000-00007D0C0000}"/>
    <cellStyle name="1_total_총괄내역0518_수도권매립지1004(발주용)_강남구시설녹지대-수량산출서" xfId="547" xr:uid="{00000000-0005-0000-0000-00007E0C0000}"/>
    <cellStyle name="1_total_총괄내역0518_수도권매립지1004(발주용)_구로구(오정,개명)-수량산출서" xfId="548" xr:uid="{00000000-0005-0000-0000-00007F0C0000}"/>
    <cellStyle name="1_total_총괄내역0518_수도권매립지1004(발주용)_구로구-수량산출서" xfId="549" xr:uid="{00000000-0005-0000-0000-0000800C0000}"/>
    <cellStyle name="1_total_총괄내역0518_수도권매립지1004(발주용)_지주목" xfId="550" xr:uid="{00000000-0005-0000-0000-0000810C0000}"/>
    <cellStyle name="1_total_총괄내역0518_수도권매립지1004(발주용)_지주목_00-수량산출서양식" xfId="551" xr:uid="{00000000-0005-0000-0000-0000820C0000}"/>
    <cellStyle name="1_total_총괄내역0518_수도권매립지1004(발주용)_지주목_강남구시설녹지대-수량산출서" xfId="552" xr:uid="{00000000-0005-0000-0000-0000830C0000}"/>
    <cellStyle name="1_total_총괄내역0518_수도권매립지1004(발주용)_지주목_구로구(오정,개명)-수량산출서" xfId="553" xr:uid="{00000000-0005-0000-0000-0000840C0000}"/>
    <cellStyle name="1_total_총괄내역0518_수도권매립지1004(발주용)_지주목_구로구-수량산출서" xfId="554" xr:uid="{00000000-0005-0000-0000-0000850C0000}"/>
    <cellStyle name="1_total_총괄내역0518_일신건영설계예산서(0211)" xfId="555" xr:uid="{00000000-0005-0000-0000-0000860C0000}"/>
    <cellStyle name="1_total_총괄내역0518_일신건영설계예산서(0211)_00-설계서양식" xfId="556" xr:uid="{00000000-0005-0000-0000-0000870C0000}"/>
    <cellStyle name="1_total_총괄내역0518_일신건영설계예산서(0211)_00-설계서양식_00-수량산출서양식" xfId="557" xr:uid="{00000000-0005-0000-0000-0000880C0000}"/>
    <cellStyle name="1_total_총괄내역0518_일신건영설계예산서(0211)_00-설계서양식_강남구시설녹지대-수량산출서" xfId="558" xr:uid="{00000000-0005-0000-0000-0000890C0000}"/>
    <cellStyle name="1_total_총괄내역0518_일신건영설계예산서(0211)_00-설계서양식_구로구(오정,개명)-수량산출서" xfId="559" xr:uid="{00000000-0005-0000-0000-00008A0C0000}"/>
    <cellStyle name="1_total_총괄내역0518_일신건영설계예산서(0211)_00-설계서양식_구로구-수량산출서" xfId="560" xr:uid="{00000000-0005-0000-0000-00008B0C0000}"/>
    <cellStyle name="1_total_총괄내역0518_일신건영설계예산서(0211)_00-수량산출서양식" xfId="561" xr:uid="{00000000-0005-0000-0000-00008C0C0000}"/>
    <cellStyle name="1_total_총괄내역0518_일신건영설계예산서(0211)_강남구시설녹지대-수량산출서" xfId="562" xr:uid="{00000000-0005-0000-0000-00008D0C0000}"/>
    <cellStyle name="1_total_총괄내역0518_일신건영설계예산서(0211)_구로구(오정,개명)-수량산출서" xfId="563" xr:uid="{00000000-0005-0000-0000-00008E0C0000}"/>
    <cellStyle name="1_total_총괄내역0518_일신건영설계예산서(0211)_구로구-수량산출서" xfId="564" xr:uid="{00000000-0005-0000-0000-00008F0C0000}"/>
    <cellStyle name="1_total_총괄내역0518_일신건영설계예산서(0211)_지주목" xfId="565" xr:uid="{00000000-0005-0000-0000-0000900C0000}"/>
    <cellStyle name="1_total_총괄내역0518_일신건영설계예산서(0211)_지주목_00-수량산출서양식" xfId="566" xr:uid="{00000000-0005-0000-0000-0000910C0000}"/>
    <cellStyle name="1_total_총괄내역0518_일신건영설계예산서(0211)_지주목_강남구시설녹지대-수량산출서" xfId="567" xr:uid="{00000000-0005-0000-0000-0000920C0000}"/>
    <cellStyle name="1_total_총괄내역0518_일신건영설계예산서(0211)_지주목_구로구(오정,개명)-수량산출서" xfId="568" xr:uid="{00000000-0005-0000-0000-0000930C0000}"/>
    <cellStyle name="1_total_총괄내역0518_일신건영설계예산서(0211)_지주목_구로구-수량산출서" xfId="569" xr:uid="{00000000-0005-0000-0000-0000940C0000}"/>
    <cellStyle name="1_total_총괄내역0518_일위대가" xfId="570" xr:uid="{00000000-0005-0000-0000-0000950C0000}"/>
    <cellStyle name="1_total_총괄내역0518_일위대가_00-설계서양식" xfId="571" xr:uid="{00000000-0005-0000-0000-0000960C0000}"/>
    <cellStyle name="1_total_총괄내역0518_일위대가_00-설계서양식_00-수량산출서양식" xfId="572" xr:uid="{00000000-0005-0000-0000-0000970C0000}"/>
    <cellStyle name="1_total_총괄내역0518_일위대가_00-설계서양식_강남구시설녹지대-수량산출서" xfId="573" xr:uid="{00000000-0005-0000-0000-0000980C0000}"/>
    <cellStyle name="1_total_총괄내역0518_일위대가_00-설계서양식_구로구(오정,개명)-수량산출서" xfId="574" xr:uid="{00000000-0005-0000-0000-0000990C0000}"/>
    <cellStyle name="1_total_총괄내역0518_일위대가_00-설계서양식_구로구-수량산출서" xfId="575" xr:uid="{00000000-0005-0000-0000-00009A0C0000}"/>
    <cellStyle name="1_total_총괄내역0518_일위대가_00-수량산출서양식" xfId="576" xr:uid="{00000000-0005-0000-0000-00009B0C0000}"/>
    <cellStyle name="1_total_총괄내역0518_일위대가_강남구시설녹지대-수량산출서" xfId="577" xr:uid="{00000000-0005-0000-0000-00009C0C0000}"/>
    <cellStyle name="1_total_총괄내역0518_일위대가_구로구(오정,개명)-수량산출서" xfId="578" xr:uid="{00000000-0005-0000-0000-00009D0C0000}"/>
    <cellStyle name="1_total_총괄내역0518_일위대가_구로구-수량산출서" xfId="579" xr:uid="{00000000-0005-0000-0000-00009E0C0000}"/>
    <cellStyle name="1_total_총괄내역0518_일위대가_지주목" xfId="580" xr:uid="{00000000-0005-0000-0000-00009F0C0000}"/>
    <cellStyle name="1_total_총괄내역0518_일위대가_지주목_00-수량산출서양식" xfId="581" xr:uid="{00000000-0005-0000-0000-0000A00C0000}"/>
    <cellStyle name="1_total_총괄내역0518_일위대가_지주목_강남구시설녹지대-수량산출서" xfId="582" xr:uid="{00000000-0005-0000-0000-0000A10C0000}"/>
    <cellStyle name="1_total_총괄내역0518_일위대가_지주목_구로구(오정,개명)-수량산출서" xfId="583" xr:uid="{00000000-0005-0000-0000-0000A20C0000}"/>
    <cellStyle name="1_total_총괄내역0518_일위대가_지주목_구로구-수량산출서" xfId="584" xr:uid="{00000000-0005-0000-0000-0000A30C0000}"/>
    <cellStyle name="1_total_총괄내역0518_자재단가표" xfId="585" xr:uid="{00000000-0005-0000-0000-0000A40C0000}"/>
    <cellStyle name="1_total_총괄내역0518_자재단가표_00-설계서양식" xfId="586" xr:uid="{00000000-0005-0000-0000-0000A50C0000}"/>
    <cellStyle name="1_total_총괄내역0518_자재단가표_00-설계서양식_00-수량산출서양식" xfId="587" xr:uid="{00000000-0005-0000-0000-0000A60C0000}"/>
    <cellStyle name="1_total_총괄내역0518_자재단가표_00-설계서양식_강남구시설녹지대-수량산출서" xfId="588" xr:uid="{00000000-0005-0000-0000-0000A70C0000}"/>
    <cellStyle name="1_total_총괄내역0518_자재단가표_00-설계서양식_구로구(오정,개명)-수량산출서" xfId="589" xr:uid="{00000000-0005-0000-0000-0000A80C0000}"/>
    <cellStyle name="1_total_총괄내역0518_자재단가표_00-설계서양식_구로구-수량산출서" xfId="590" xr:uid="{00000000-0005-0000-0000-0000A90C0000}"/>
    <cellStyle name="1_total_총괄내역0518_자재단가표_00-수량산출서양식" xfId="591" xr:uid="{00000000-0005-0000-0000-0000AA0C0000}"/>
    <cellStyle name="1_total_총괄내역0518_자재단가표_강남구시설녹지대-수량산출서" xfId="592" xr:uid="{00000000-0005-0000-0000-0000AB0C0000}"/>
    <cellStyle name="1_total_총괄내역0518_자재단가표_구로구(오정,개명)-수량산출서" xfId="593" xr:uid="{00000000-0005-0000-0000-0000AC0C0000}"/>
    <cellStyle name="1_total_총괄내역0518_자재단가표_구로구-수량산출서" xfId="594" xr:uid="{00000000-0005-0000-0000-0000AD0C0000}"/>
    <cellStyle name="1_total_총괄내역0518_자재단가표_지주목" xfId="595" xr:uid="{00000000-0005-0000-0000-0000AE0C0000}"/>
    <cellStyle name="1_total_총괄내역0518_자재단가표_지주목_00-수량산출서양식" xfId="596" xr:uid="{00000000-0005-0000-0000-0000AF0C0000}"/>
    <cellStyle name="1_total_총괄내역0518_자재단가표_지주목_강남구시설녹지대-수량산출서" xfId="597" xr:uid="{00000000-0005-0000-0000-0000B00C0000}"/>
    <cellStyle name="1_total_총괄내역0518_자재단가표_지주목_구로구(오정,개명)-수량산출서" xfId="598" xr:uid="{00000000-0005-0000-0000-0000B10C0000}"/>
    <cellStyle name="1_total_총괄내역0518_자재단가표_지주목_구로구-수량산출서" xfId="599" xr:uid="{00000000-0005-0000-0000-0000B20C0000}"/>
    <cellStyle name="1_total_총괄내역0518_장안초등학교내역0814" xfId="600" xr:uid="{00000000-0005-0000-0000-0000B30C0000}"/>
    <cellStyle name="1_total_총괄내역0518_장안초등학교내역0814_00-설계서양식" xfId="601" xr:uid="{00000000-0005-0000-0000-0000B40C0000}"/>
    <cellStyle name="1_total_총괄내역0518_장안초등학교내역0814_00-설계서양식_00-수량산출서양식" xfId="602" xr:uid="{00000000-0005-0000-0000-0000B50C0000}"/>
    <cellStyle name="1_total_총괄내역0518_장안초등학교내역0814_00-설계서양식_강남구시설녹지대-수량산출서" xfId="603" xr:uid="{00000000-0005-0000-0000-0000B60C0000}"/>
    <cellStyle name="1_total_총괄내역0518_장안초등학교내역0814_00-설계서양식_구로구(오정,개명)-수량산출서" xfId="604" xr:uid="{00000000-0005-0000-0000-0000B70C0000}"/>
    <cellStyle name="1_total_총괄내역0518_장안초등학교내역0814_00-설계서양식_구로구-수량산출서" xfId="605" xr:uid="{00000000-0005-0000-0000-0000B80C0000}"/>
    <cellStyle name="1_total_총괄내역0518_장안초등학교내역0814_00-수량산출서양식" xfId="606" xr:uid="{00000000-0005-0000-0000-0000B90C0000}"/>
    <cellStyle name="1_total_총괄내역0518_장안초등학교내역0814_강남구시설녹지대-수량산출서" xfId="607" xr:uid="{00000000-0005-0000-0000-0000BA0C0000}"/>
    <cellStyle name="1_total_총괄내역0518_장안초등학교내역0814_구로구(오정,개명)-수량산출서" xfId="608" xr:uid="{00000000-0005-0000-0000-0000BB0C0000}"/>
    <cellStyle name="1_total_총괄내역0518_장안초등학교내역0814_구로구-수량산출서" xfId="609" xr:uid="{00000000-0005-0000-0000-0000BC0C0000}"/>
    <cellStyle name="1_total_총괄내역0518_장안초등학교내역0814_지주목" xfId="610" xr:uid="{00000000-0005-0000-0000-0000BD0C0000}"/>
    <cellStyle name="1_total_총괄내역0518_장안초등학교내역0814_지주목_00-수량산출서양식" xfId="611" xr:uid="{00000000-0005-0000-0000-0000BE0C0000}"/>
    <cellStyle name="1_total_총괄내역0518_장안초등학교내역0814_지주목_강남구시설녹지대-수량산출서" xfId="612" xr:uid="{00000000-0005-0000-0000-0000BF0C0000}"/>
    <cellStyle name="1_total_총괄내역0518_장안초등학교내역0814_지주목_구로구(오정,개명)-수량산출서" xfId="613" xr:uid="{00000000-0005-0000-0000-0000C00C0000}"/>
    <cellStyle name="1_total_총괄내역0518_장안초등학교내역0814_지주목_구로구-수량산출서" xfId="614" xr:uid="{00000000-0005-0000-0000-0000C10C0000}"/>
    <cellStyle name="1_total_총괄내역0518_지주목" xfId="615" xr:uid="{00000000-0005-0000-0000-0000C20C0000}"/>
    <cellStyle name="1_total_총괄내역0518_지주목_00-수량산출서양식" xfId="616" xr:uid="{00000000-0005-0000-0000-0000C30C0000}"/>
    <cellStyle name="1_total_총괄내역0518_지주목_강남구시설녹지대-수량산출서" xfId="617" xr:uid="{00000000-0005-0000-0000-0000C40C0000}"/>
    <cellStyle name="1_total_총괄내역0518_지주목_구로구(오정,개명)-수량산출서" xfId="618" xr:uid="{00000000-0005-0000-0000-0000C50C0000}"/>
    <cellStyle name="1_total_총괄내역0518_지주목_구로구-수량산출서" xfId="619" xr:uid="{00000000-0005-0000-0000-0000C60C0000}"/>
    <cellStyle name="1_total_현충묘지-예산서(조경)" xfId="620" xr:uid="{00000000-0005-0000-0000-0000C70C0000}"/>
    <cellStyle name="1_total_현충묘지-예산서(조경)_00-수량산출서양식" xfId="621" xr:uid="{00000000-0005-0000-0000-0000C80C0000}"/>
    <cellStyle name="1_total_현충묘지-예산서(조경)_강남구시설녹지대-수량산출서" xfId="622" xr:uid="{00000000-0005-0000-0000-0000C90C0000}"/>
    <cellStyle name="1_total_현충묘지-예산서(조경)_구로구(오정,개명)-수량산출서" xfId="623" xr:uid="{00000000-0005-0000-0000-0000CA0C0000}"/>
    <cellStyle name="1_total_현충묘지-예산서(조경)_구로구-수량산출서" xfId="624" xr:uid="{00000000-0005-0000-0000-0000CB0C0000}"/>
    <cellStyle name="1_total_현충묘지-예산서(조경)_대전가오-설계서" xfId="625" xr:uid="{00000000-0005-0000-0000-0000CC0C0000}"/>
    <cellStyle name="1_total_현충묘지-예산서(조경)_대전가오-설계서(관리)" xfId="626" xr:uid="{00000000-0005-0000-0000-0000CD0C0000}"/>
    <cellStyle name="1_total_현충묘지-예산서(조경)_대전가오-설계서(관리)_00-설계서양식" xfId="627" xr:uid="{00000000-0005-0000-0000-0000CE0C0000}"/>
    <cellStyle name="1_total_현충묘지-예산서(조경)_대전가오-설계서(관리)_00-설계서양식_00-수량산출서양식" xfId="628" xr:uid="{00000000-0005-0000-0000-0000CF0C0000}"/>
    <cellStyle name="1_total_현충묘지-예산서(조경)_대전가오-설계서(관리)_00-설계서양식_강남구시설녹지대-수량산출서" xfId="629" xr:uid="{00000000-0005-0000-0000-0000D00C0000}"/>
    <cellStyle name="1_total_현충묘지-예산서(조경)_대전가오-설계서(관리)_00-설계서양식_구로구(오정,개명)-수량산출서" xfId="630" xr:uid="{00000000-0005-0000-0000-0000D10C0000}"/>
    <cellStyle name="1_total_현충묘지-예산서(조경)_대전가오-설계서(관리)_00-설계서양식_구로구-수량산출서" xfId="631" xr:uid="{00000000-0005-0000-0000-0000D20C0000}"/>
    <cellStyle name="1_total_현충묘지-예산서(조경)_대전가오-설계서(관리)_00-수량산출서양식" xfId="632" xr:uid="{00000000-0005-0000-0000-0000D30C0000}"/>
    <cellStyle name="1_total_현충묘지-예산서(조경)_대전가오-설계서(관리)_강남구시설녹지대-수량산출서" xfId="633" xr:uid="{00000000-0005-0000-0000-0000D40C0000}"/>
    <cellStyle name="1_total_현충묘지-예산서(조경)_대전가오-설계서(관리)_구로구(오정,개명)-수량산출서" xfId="634" xr:uid="{00000000-0005-0000-0000-0000D50C0000}"/>
    <cellStyle name="1_total_현충묘지-예산서(조경)_대전가오-설계서(관리)_구로구-수량산출서" xfId="635" xr:uid="{00000000-0005-0000-0000-0000D60C0000}"/>
    <cellStyle name="1_total_현충묘지-예산서(조경)_대전가오-설계서_00-설계서양식" xfId="636" xr:uid="{00000000-0005-0000-0000-0000D70C0000}"/>
    <cellStyle name="1_total_현충묘지-예산서(조경)_대전가오-설계서_00-설계서양식_00-수량산출서양식" xfId="637" xr:uid="{00000000-0005-0000-0000-0000D80C0000}"/>
    <cellStyle name="1_total_현충묘지-예산서(조경)_대전가오-설계서_00-설계서양식_강남구시설녹지대-수량산출서" xfId="638" xr:uid="{00000000-0005-0000-0000-0000D90C0000}"/>
    <cellStyle name="1_total_현충묘지-예산서(조경)_대전가오-설계서_00-설계서양식_구로구(오정,개명)-수량산출서" xfId="639" xr:uid="{00000000-0005-0000-0000-0000DA0C0000}"/>
    <cellStyle name="1_total_현충묘지-예산서(조경)_대전가오-설계서_00-설계서양식_구로구-수량산출서" xfId="640" xr:uid="{00000000-0005-0000-0000-0000DB0C0000}"/>
    <cellStyle name="1_total_현충묘지-예산서(조경)_대전가오-설계서_00-수량산출서양식" xfId="641" xr:uid="{00000000-0005-0000-0000-0000DC0C0000}"/>
    <cellStyle name="1_total_현충묘지-예산서(조경)_대전가오-설계서_강남구시설녹지대-수량산출서" xfId="642" xr:uid="{00000000-0005-0000-0000-0000DD0C0000}"/>
    <cellStyle name="1_total_현충묘지-예산서(조경)_대전가오-설계서_구로구(오정,개명)-수량산출서" xfId="643" xr:uid="{00000000-0005-0000-0000-0000DE0C0000}"/>
    <cellStyle name="1_total_현충묘지-예산서(조경)_대전가오-설계서_구로구-수량산출서" xfId="644" xr:uid="{00000000-0005-0000-0000-0000DF0C0000}"/>
    <cellStyle name="1_total_현충묘지-예산서(조경)_대전가오-설계서1" xfId="645" xr:uid="{00000000-0005-0000-0000-0000E00C0000}"/>
    <cellStyle name="1_total_현충묘지-예산서(조경)_대전가오-설계서1_00-설계서양식" xfId="646" xr:uid="{00000000-0005-0000-0000-0000E10C0000}"/>
    <cellStyle name="1_total_현충묘지-예산서(조경)_대전가오-설계서1_00-설계서양식_00-수량산출서양식" xfId="647" xr:uid="{00000000-0005-0000-0000-0000E20C0000}"/>
    <cellStyle name="1_total_현충묘지-예산서(조경)_대전가오-설계서1_00-설계서양식_강남구시설녹지대-수량산출서" xfId="648" xr:uid="{00000000-0005-0000-0000-0000E30C0000}"/>
    <cellStyle name="1_total_현충묘지-예산서(조경)_대전가오-설계서1_00-설계서양식_구로구(오정,개명)-수량산출서" xfId="649" xr:uid="{00000000-0005-0000-0000-0000E40C0000}"/>
    <cellStyle name="1_total_현충묘지-예산서(조경)_대전가오-설계서1_00-설계서양식_구로구-수량산출서" xfId="650" xr:uid="{00000000-0005-0000-0000-0000E50C0000}"/>
    <cellStyle name="1_total_현충묘지-예산서(조경)_대전가오-설계서1_00-수량산출서양식" xfId="651" xr:uid="{00000000-0005-0000-0000-0000E60C0000}"/>
    <cellStyle name="1_total_현충묘지-예산서(조경)_대전가오-설계서1_강남구시설녹지대-수량산출서" xfId="652" xr:uid="{00000000-0005-0000-0000-0000E70C0000}"/>
    <cellStyle name="1_total_현충묘지-예산서(조경)_대전가오-설계서1_구로구(오정,개명)-수량산출서" xfId="653" xr:uid="{00000000-0005-0000-0000-0000E80C0000}"/>
    <cellStyle name="1_total_현충묘지-예산서(조경)_대전가오-설계서1_구로구-수량산출서" xfId="654" xr:uid="{00000000-0005-0000-0000-0000E90C0000}"/>
    <cellStyle name="1_total_현충묘지-예산서(조경)_예산서-엑셀변환양식100" xfId="655" xr:uid="{00000000-0005-0000-0000-0000EA0C0000}"/>
    <cellStyle name="1_total_현충묘지-예산서(조경)_예산서-엑셀변환양식100_00-설계서양식" xfId="656" xr:uid="{00000000-0005-0000-0000-0000EB0C0000}"/>
    <cellStyle name="1_total_현충묘지-예산서(조경)_예산서-엑셀변환양식100_00-설계서양식_00-수량산출서양식" xfId="657" xr:uid="{00000000-0005-0000-0000-0000EC0C0000}"/>
    <cellStyle name="1_total_현충묘지-예산서(조경)_예산서-엑셀변환양식100_00-설계서양식_강남구시설녹지대-수량산출서" xfId="658" xr:uid="{00000000-0005-0000-0000-0000ED0C0000}"/>
    <cellStyle name="1_total_현충묘지-예산서(조경)_예산서-엑셀변환양식100_00-설계서양식_구로구(오정,개명)-수량산출서" xfId="659" xr:uid="{00000000-0005-0000-0000-0000EE0C0000}"/>
    <cellStyle name="1_total_현충묘지-예산서(조경)_예산서-엑셀변환양식100_00-설계서양식_구로구-수량산출서" xfId="660" xr:uid="{00000000-0005-0000-0000-0000EF0C0000}"/>
    <cellStyle name="1_total_현충묘지-예산서(조경)_예산서-엑셀변환양식100_00-수량산출서양식" xfId="661" xr:uid="{00000000-0005-0000-0000-0000F00C0000}"/>
    <cellStyle name="1_total_현충묘지-예산서(조경)_예산서-엑셀변환양식100_00-예산서양식100" xfId="662" xr:uid="{00000000-0005-0000-0000-0000F10C0000}"/>
    <cellStyle name="1_total_현충묘지-예산서(조경)_예산서-엑셀변환양식100_00-예산서양식100_00-수량산출서양식" xfId="663" xr:uid="{00000000-0005-0000-0000-0000F20C0000}"/>
    <cellStyle name="1_total_현충묘지-예산서(조경)_예산서-엑셀변환양식100_00-예산서양식100_강남구시설녹지대-수량산출서" xfId="664" xr:uid="{00000000-0005-0000-0000-0000F30C0000}"/>
    <cellStyle name="1_total_현충묘지-예산서(조경)_예산서-엑셀변환양식100_00-예산서양식100_구로구(오정,개명)-수량산출서" xfId="665" xr:uid="{00000000-0005-0000-0000-0000F40C0000}"/>
    <cellStyle name="1_total_현충묘지-예산서(조경)_예산서-엑셀변환양식100_00-예산서양식100_구로구-수량산출서" xfId="666" xr:uid="{00000000-0005-0000-0000-0000F50C0000}"/>
    <cellStyle name="1_total_현충묘지-예산서(조경)_예산서-엑셀변환양식100_00-예산서양식100_대전가오-설계서" xfId="667" xr:uid="{00000000-0005-0000-0000-0000F60C0000}"/>
    <cellStyle name="1_total_현충묘지-예산서(조경)_예산서-엑셀변환양식100_00-예산서양식100_대전가오-설계서(관리)" xfId="668" xr:uid="{00000000-0005-0000-0000-0000F70C0000}"/>
    <cellStyle name="1_total_현충묘지-예산서(조경)_예산서-엑셀변환양식100_00-예산서양식100_대전가오-설계서(관리)_00-설계서양식" xfId="669" xr:uid="{00000000-0005-0000-0000-0000F80C0000}"/>
    <cellStyle name="1_total_현충묘지-예산서(조경)_예산서-엑셀변환양식100_00-예산서양식100_대전가오-설계서(관리)_00-설계서양식_00-수량산출서양식" xfId="670" xr:uid="{00000000-0005-0000-0000-0000F90C0000}"/>
    <cellStyle name="1_total_현충묘지-예산서(조경)_예산서-엑셀변환양식100_00-예산서양식100_대전가오-설계서(관리)_00-설계서양식_강남구시설녹지대-수량산출서" xfId="671" xr:uid="{00000000-0005-0000-0000-0000FA0C0000}"/>
    <cellStyle name="1_total_현충묘지-예산서(조경)_예산서-엑셀변환양식100_00-예산서양식100_대전가오-설계서(관리)_00-설계서양식_구로구(오정,개명)-수량산출서" xfId="672" xr:uid="{00000000-0005-0000-0000-0000FB0C0000}"/>
    <cellStyle name="1_total_현충묘지-예산서(조경)_예산서-엑셀변환양식100_00-예산서양식100_대전가오-설계서(관리)_00-설계서양식_구로구-수량산출서" xfId="673" xr:uid="{00000000-0005-0000-0000-0000FC0C0000}"/>
    <cellStyle name="1_total_현충묘지-예산서(조경)_예산서-엑셀변환양식100_00-예산서양식100_대전가오-설계서(관리)_00-수량산출서양식" xfId="674" xr:uid="{00000000-0005-0000-0000-0000FD0C0000}"/>
    <cellStyle name="1_total_현충묘지-예산서(조경)_예산서-엑셀변환양식100_00-예산서양식100_대전가오-설계서(관리)_강남구시설녹지대-수량산출서" xfId="675" xr:uid="{00000000-0005-0000-0000-0000FE0C0000}"/>
    <cellStyle name="1_total_현충묘지-예산서(조경)_예산서-엑셀변환양식100_00-예산서양식100_대전가오-설계서(관리)_구로구(오정,개명)-수량산출서" xfId="676" xr:uid="{00000000-0005-0000-0000-0000FF0C0000}"/>
    <cellStyle name="1_total_현충묘지-예산서(조경)_예산서-엑셀변환양식100_00-예산서양식100_대전가오-설계서(관리)_구로구-수량산출서" xfId="677" xr:uid="{00000000-0005-0000-0000-0000000D0000}"/>
    <cellStyle name="1_total_현충묘지-예산서(조경)_예산서-엑셀변환양식100_00-예산서양식100_대전가오-설계서_00-설계서양식" xfId="678" xr:uid="{00000000-0005-0000-0000-0000010D0000}"/>
    <cellStyle name="1_total_현충묘지-예산서(조경)_예산서-엑셀변환양식100_00-예산서양식100_대전가오-설계서_00-설계서양식_00-수량산출서양식" xfId="679" xr:uid="{00000000-0005-0000-0000-0000020D0000}"/>
    <cellStyle name="1_total_현충묘지-예산서(조경)_예산서-엑셀변환양식100_00-예산서양식100_대전가오-설계서_00-설계서양식_강남구시설녹지대-수량산출서" xfId="680" xr:uid="{00000000-0005-0000-0000-0000030D0000}"/>
    <cellStyle name="1_total_현충묘지-예산서(조경)_예산서-엑셀변환양식100_00-예산서양식100_대전가오-설계서_00-설계서양식_구로구(오정,개명)-수량산출서" xfId="681" xr:uid="{00000000-0005-0000-0000-0000040D0000}"/>
    <cellStyle name="1_total_현충묘지-예산서(조경)_예산서-엑셀변환양식100_00-예산서양식100_대전가오-설계서_00-설계서양식_구로구-수량산출서" xfId="682" xr:uid="{00000000-0005-0000-0000-0000050D0000}"/>
    <cellStyle name="1_total_현충묘지-예산서(조경)_예산서-엑셀변환양식100_00-예산서양식100_대전가오-설계서_00-수량산출서양식" xfId="683" xr:uid="{00000000-0005-0000-0000-0000060D0000}"/>
    <cellStyle name="1_total_현충묘지-예산서(조경)_예산서-엑셀변환양식100_00-예산서양식100_대전가오-설계서_강남구시설녹지대-수량산출서" xfId="684" xr:uid="{00000000-0005-0000-0000-0000070D0000}"/>
    <cellStyle name="1_total_현충묘지-예산서(조경)_예산서-엑셀변환양식100_00-예산서양식100_대전가오-설계서_구로구(오정,개명)-수량산출서" xfId="685" xr:uid="{00000000-0005-0000-0000-0000080D0000}"/>
    <cellStyle name="1_total_현충묘지-예산서(조경)_예산서-엑셀변환양식100_00-예산서양식100_대전가오-설계서_구로구-수량산출서" xfId="686" xr:uid="{00000000-0005-0000-0000-0000090D0000}"/>
    <cellStyle name="1_total_현충묘지-예산서(조경)_예산서-엑셀변환양식100_00-예산서양식100_대전가오-설계서1" xfId="687" xr:uid="{00000000-0005-0000-0000-00000A0D0000}"/>
    <cellStyle name="1_total_현충묘지-예산서(조경)_예산서-엑셀변환양식100_00-예산서양식100_대전가오-설계서1_00-설계서양식" xfId="688" xr:uid="{00000000-0005-0000-0000-00000B0D0000}"/>
    <cellStyle name="1_total_현충묘지-예산서(조경)_예산서-엑셀변환양식100_00-예산서양식100_대전가오-설계서1_00-설계서양식_00-수량산출서양식" xfId="689" xr:uid="{00000000-0005-0000-0000-00000C0D0000}"/>
    <cellStyle name="1_total_현충묘지-예산서(조경)_예산서-엑셀변환양식100_00-예산서양식100_대전가오-설계서1_00-설계서양식_강남구시설녹지대-수량산출서" xfId="690" xr:uid="{00000000-0005-0000-0000-00000D0D0000}"/>
    <cellStyle name="1_total_현충묘지-예산서(조경)_예산서-엑셀변환양식100_00-예산서양식100_대전가오-설계서1_00-설계서양식_구로구(오정,개명)-수량산출서" xfId="691" xr:uid="{00000000-0005-0000-0000-00000E0D0000}"/>
    <cellStyle name="1_total_현충묘지-예산서(조경)_예산서-엑셀변환양식100_00-예산서양식100_대전가오-설계서1_00-설계서양식_구로구-수량산출서" xfId="692" xr:uid="{00000000-0005-0000-0000-00000F0D0000}"/>
    <cellStyle name="1_total_현충묘지-예산서(조경)_예산서-엑셀변환양식100_00-예산서양식100_대전가오-설계서1_00-수량산출서양식" xfId="693" xr:uid="{00000000-0005-0000-0000-0000100D0000}"/>
    <cellStyle name="1_total_현충묘지-예산서(조경)_예산서-엑셀변환양식100_00-예산서양식100_대전가오-설계서1_강남구시설녹지대-수량산출서" xfId="694" xr:uid="{00000000-0005-0000-0000-0000110D0000}"/>
    <cellStyle name="1_total_현충묘지-예산서(조경)_예산서-엑셀변환양식100_00-예산서양식100_대전가오-설계서1_구로구(오정,개명)-수량산출서" xfId="695" xr:uid="{00000000-0005-0000-0000-0000120D0000}"/>
    <cellStyle name="1_total_현충묘지-예산서(조경)_예산서-엑셀변환양식100_00-예산서양식100_대전가오-설계서1_구로구-수량산출서" xfId="696" xr:uid="{00000000-0005-0000-0000-0000130D0000}"/>
    <cellStyle name="1_total_현충묘지-예산서(조경)_예산서-엑셀변환양식100_강남구시설녹지대-수량산출서" xfId="697" xr:uid="{00000000-0005-0000-0000-0000140D0000}"/>
    <cellStyle name="1_total_현충묘지-예산서(조경)_예산서-엑셀변환양식100_구로구(오정,개명)-수량산출서" xfId="698" xr:uid="{00000000-0005-0000-0000-0000150D0000}"/>
    <cellStyle name="1_total_현충묘지-예산서(조경)_예산서-엑셀변환양식100_구로구-수량산출서" xfId="699" xr:uid="{00000000-0005-0000-0000-0000160D0000}"/>
    <cellStyle name="1_tree" xfId="700" xr:uid="{00000000-0005-0000-0000-0000170D0000}"/>
    <cellStyle name="1_tree_00-설계서양식" xfId="701" xr:uid="{00000000-0005-0000-0000-0000180D0000}"/>
    <cellStyle name="1_tree_00-설계서양식_00-수량산출서양식" xfId="702" xr:uid="{00000000-0005-0000-0000-0000190D0000}"/>
    <cellStyle name="1_tree_00-설계서양식_강남구시설녹지대-수량산출서" xfId="703" xr:uid="{00000000-0005-0000-0000-00001A0D0000}"/>
    <cellStyle name="1_tree_00-설계서양식_구로구(오정,개명)-수량산출서" xfId="704" xr:uid="{00000000-0005-0000-0000-00001B0D0000}"/>
    <cellStyle name="1_tree_00-설계서양식_구로구-수량산출서" xfId="705" xr:uid="{00000000-0005-0000-0000-00001C0D0000}"/>
    <cellStyle name="1_tree_00-수량산출서양식" xfId="706" xr:uid="{00000000-0005-0000-0000-00001D0D0000}"/>
    <cellStyle name="1_tree_00-예산서양식100" xfId="707" xr:uid="{00000000-0005-0000-0000-00001E0D0000}"/>
    <cellStyle name="1_tree_00-예산서양식100_00-수량산출서양식" xfId="708" xr:uid="{00000000-0005-0000-0000-00001F0D0000}"/>
    <cellStyle name="1_tree_00-예산서양식100_강남구시설녹지대-수량산출서" xfId="709" xr:uid="{00000000-0005-0000-0000-0000200D0000}"/>
    <cellStyle name="1_tree_00-예산서양식100_구로구(오정,개명)-수량산출서" xfId="710" xr:uid="{00000000-0005-0000-0000-0000210D0000}"/>
    <cellStyle name="1_tree_00-예산서양식100_구로구-수량산출서" xfId="711" xr:uid="{00000000-0005-0000-0000-0000220D0000}"/>
    <cellStyle name="1_tree_00-예산서양식100_대전가오-설계서" xfId="712" xr:uid="{00000000-0005-0000-0000-0000230D0000}"/>
    <cellStyle name="1_tree_00-예산서양식100_대전가오-설계서(관리)" xfId="713" xr:uid="{00000000-0005-0000-0000-0000240D0000}"/>
    <cellStyle name="1_tree_00-예산서양식100_대전가오-설계서(관리)_00-설계서양식" xfId="714" xr:uid="{00000000-0005-0000-0000-0000250D0000}"/>
    <cellStyle name="1_tree_00-예산서양식100_대전가오-설계서(관리)_00-설계서양식_00-수량산출서양식" xfId="715" xr:uid="{00000000-0005-0000-0000-0000260D0000}"/>
    <cellStyle name="1_tree_00-예산서양식100_대전가오-설계서(관리)_00-설계서양식_강남구시설녹지대-수량산출서" xfId="716" xr:uid="{00000000-0005-0000-0000-0000270D0000}"/>
    <cellStyle name="1_tree_00-예산서양식100_대전가오-설계서(관리)_00-설계서양식_구로구(오정,개명)-수량산출서" xfId="717" xr:uid="{00000000-0005-0000-0000-0000280D0000}"/>
    <cellStyle name="1_tree_00-예산서양식100_대전가오-설계서(관리)_00-설계서양식_구로구-수량산출서" xfId="718" xr:uid="{00000000-0005-0000-0000-0000290D0000}"/>
    <cellStyle name="1_tree_00-예산서양식100_대전가오-설계서(관리)_00-수량산출서양식" xfId="719" xr:uid="{00000000-0005-0000-0000-00002A0D0000}"/>
    <cellStyle name="1_tree_00-예산서양식100_대전가오-설계서(관리)_강남구시설녹지대-수량산출서" xfId="720" xr:uid="{00000000-0005-0000-0000-00002B0D0000}"/>
    <cellStyle name="1_tree_00-예산서양식100_대전가오-설계서(관리)_구로구(오정,개명)-수량산출서" xfId="721" xr:uid="{00000000-0005-0000-0000-00002C0D0000}"/>
    <cellStyle name="1_tree_00-예산서양식100_대전가오-설계서(관리)_구로구-수량산출서" xfId="722" xr:uid="{00000000-0005-0000-0000-00002D0D0000}"/>
    <cellStyle name="1_tree_00-예산서양식100_대전가오-설계서_00-설계서양식" xfId="723" xr:uid="{00000000-0005-0000-0000-00002E0D0000}"/>
    <cellStyle name="1_tree_00-예산서양식100_대전가오-설계서_00-설계서양식_00-수량산출서양식" xfId="724" xr:uid="{00000000-0005-0000-0000-00002F0D0000}"/>
    <cellStyle name="1_tree_00-예산서양식100_대전가오-설계서_00-설계서양식_강남구시설녹지대-수량산출서" xfId="725" xr:uid="{00000000-0005-0000-0000-0000300D0000}"/>
    <cellStyle name="1_tree_00-예산서양식100_대전가오-설계서_00-설계서양식_구로구(오정,개명)-수량산출서" xfId="726" xr:uid="{00000000-0005-0000-0000-0000310D0000}"/>
    <cellStyle name="1_tree_00-예산서양식100_대전가오-설계서_00-설계서양식_구로구-수량산출서" xfId="727" xr:uid="{00000000-0005-0000-0000-0000320D0000}"/>
    <cellStyle name="1_tree_00-예산서양식100_대전가오-설계서_00-수량산출서양식" xfId="728" xr:uid="{00000000-0005-0000-0000-0000330D0000}"/>
    <cellStyle name="1_tree_00-예산서양식100_대전가오-설계서_강남구시설녹지대-수량산출서" xfId="729" xr:uid="{00000000-0005-0000-0000-0000340D0000}"/>
    <cellStyle name="1_tree_00-예산서양식100_대전가오-설계서_구로구(오정,개명)-수량산출서" xfId="730" xr:uid="{00000000-0005-0000-0000-0000350D0000}"/>
    <cellStyle name="1_tree_00-예산서양식100_대전가오-설계서_구로구-수량산출서" xfId="731" xr:uid="{00000000-0005-0000-0000-0000360D0000}"/>
    <cellStyle name="1_tree_00-예산서양식100_대전가오-설계서1" xfId="732" xr:uid="{00000000-0005-0000-0000-0000370D0000}"/>
    <cellStyle name="1_tree_00-예산서양식100_대전가오-설계서1_00-설계서양식" xfId="733" xr:uid="{00000000-0005-0000-0000-0000380D0000}"/>
    <cellStyle name="1_tree_00-예산서양식100_대전가오-설계서1_00-설계서양식_00-수량산출서양식" xfId="734" xr:uid="{00000000-0005-0000-0000-0000390D0000}"/>
    <cellStyle name="1_tree_00-예산서양식100_대전가오-설계서1_00-설계서양식_강남구시설녹지대-수량산출서" xfId="735" xr:uid="{00000000-0005-0000-0000-00003A0D0000}"/>
    <cellStyle name="1_tree_00-예산서양식100_대전가오-설계서1_00-설계서양식_구로구(오정,개명)-수량산출서" xfId="736" xr:uid="{00000000-0005-0000-0000-00003B0D0000}"/>
    <cellStyle name="1_tree_00-예산서양식100_대전가오-설계서1_00-설계서양식_구로구-수량산출서" xfId="737" xr:uid="{00000000-0005-0000-0000-00003C0D0000}"/>
    <cellStyle name="1_tree_00-예산서양식100_대전가오-설계서1_00-수량산출서양식" xfId="738" xr:uid="{00000000-0005-0000-0000-00003D0D0000}"/>
    <cellStyle name="1_tree_00-예산서양식100_대전가오-설계서1_강남구시설녹지대-수량산출서" xfId="739" xr:uid="{00000000-0005-0000-0000-00003E0D0000}"/>
    <cellStyle name="1_tree_00-예산서양식100_대전가오-설계서1_구로구(오정,개명)-수량산출서" xfId="740" xr:uid="{00000000-0005-0000-0000-00003F0D0000}"/>
    <cellStyle name="1_tree_00-예산서양식100_대전가오-설계서1_구로구-수량산출서" xfId="741" xr:uid="{00000000-0005-0000-0000-0000400D0000}"/>
    <cellStyle name="1_tree_강남구시설녹지대-수량산출서" xfId="742" xr:uid="{00000000-0005-0000-0000-0000410D0000}"/>
    <cellStyle name="1_tree_구로구(오정,개명)-수량산출서" xfId="743" xr:uid="{00000000-0005-0000-0000-0000420D0000}"/>
    <cellStyle name="1_tree_구로구-수량산출서" xfId="744" xr:uid="{00000000-0005-0000-0000-0000430D0000}"/>
    <cellStyle name="1_tree_구로리총괄내역" xfId="745" xr:uid="{00000000-0005-0000-0000-0000440D0000}"/>
    <cellStyle name="1_tree_구로리총괄내역_00-설계서양식" xfId="746" xr:uid="{00000000-0005-0000-0000-0000450D0000}"/>
    <cellStyle name="1_tree_구로리총괄내역_00-설계서양식_00-수량산출서양식" xfId="747" xr:uid="{00000000-0005-0000-0000-0000460D0000}"/>
    <cellStyle name="1_tree_구로리총괄내역_00-설계서양식_강남구시설녹지대-수량산출서" xfId="748" xr:uid="{00000000-0005-0000-0000-0000470D0000}"/>
    <cellStyle name="1_tree_구로리총괄내역_00-설계서양식_구로구(오정,개명)-수량산출서" xfId="749" xr:uid="{00000000-0005-0000-0000-0000480D0000}"/>
    <cellStyle name="1_tree_구로리총괄내역_00-설계서양식_구로구-수량산출서" xfId="750" xr:uid="{00000000-0005-0000-0000-0000490D0000}"/>
    <cellStyle name="1_tree_구로리총괄내역_00-수량산출서양식" xfId="751" xr:uid="{00000000-0005-0000-0000-00004A0D0000}"/>
    <cellStyle name="1_tree_구로리총괄내역_강남구시설녹지대-수량산출서" xfId="752" xr:uid="{00000000-0005-0000-0000-00004B0D0000}"/>
    <cellStyle name="1_tree_구로리총괄내역_구로구(오정,개명)-수량산출서" xfId="753" xr:uid="{00000000-0005-0000-0000-00004C0D0000}"/>
    <cellStyle name="1_tree_구로리총괄내역_구로구-수량산출서" xfId="754" xr:uid="{00000000-0005-0000-0000-00004D0D0000}"/>
    <cellStyle name="1_tree_구로리총괄내역_구로리설계예산서1029" xfId="755" xr:uid="{00000000-0005-0000-0000-00004E0D0000}"/>
    <cellStyle name="1_tree_구로리총괄내역_구로리설계예산서1029_00-설계서양식" xfId="756" xr:uid="{00000000-0005-0000-0000-00004F0D0000}"/>
    <cellStyle name="1_tree_구로리총괄내역_구로리설계예산서1029_00-설계서양식_00-수량산출서양식" xfId="757" xr:uid="{00000000-0005-0000-0000-0000500D0000}"/>
    <cellStyle name="1_tree_구로리총괄내역_구로리설계예산서1029_00-설계서양식_강남구시설녹지대-수량산출서" xfId="758" xr:uid="{00000000-0005-0000-0000-0000510D0000}"/>
    <cellStyle name="1_tree_구로리총괄내역_구로리설계예산서1029_00-설계서양식_구로구(오정,개명)-수량산출서" xfId="759" xr:uid="{00000000-0005-0000-0000-0000520D0000}"/>
    <cellStyle name="1_tree_구로리총괄내역_구로리설계예산서1029_00-설계서양식_구로구-수량산출서" xfId="760" xr:uid="{00000000-0005-0000-0000-0000530D0000}"/>
    <cellStyle name="1_tree_구로리총괄내역_구로리설계예산서1029_00-수량산출서양식" xfId="761" xr:uid="{00000000-0005-0000-0000-0000540D0000}"/>
    <cellStyle name="1_tree_구로리총괄내역_구로리설계예산서1029_강남구시설녹지대-수량산출서" xfId="762" xr:uid="{00000000-0005-0000-0000-0000550D0000}"/>
    <cellStyle name="1_tree_구로리총괄내역_구로리설계예산서1029_구로구(오정,개명)-수량산출서" xfId="763" xr:uid="{00000000-0005-0000-0000-0000560D0000}"/>
    <cellStyle name="1_tree_구로리총괄내역_구로리설계예산서1029_구로구-수량산출서" xfId="764" xr:uid="{00000000-0005-0000-0000-0000570D0000}"/>
    <cellStyle name="1_tree_구로리총괄내역_구로리설계예산서1029_지주목" xfId="765" xr:uid="{00000000-0005-0000-0000-0000580D0000}"/>
    <cellStyle name="1_tree_구로리총괄내역_구로리설계예산서1029_지주목_00-수량산출서양식" xfId="766" xr:uid="{00000000-0005-0000-0000-0000590D0000}"/>
    <cellStyle name="1_tree_구로리총괄내역_구로리설계예산서1029_지주목_강남구시설녹지대-수량산출서" xfId="767" xr:uid="{00000000-0005-0000-0000-00005A0D0000}"/>
    <cellStyle name="1_tree_구로리총괄내역_구로리설계예산서1029_지주목_구로구(오정,개명)-수량산출서" xfId="768" xr:uid="{00000000-0005-0000-0000-00005B0D0000}"/>
    <cellStyle name="1_tree_구로리총괄내역_구로리설계예산서1029_지주목_구로구-수량산출서" xfId="769" xr:uid="{00000000-0005-0000-0000-00005C0D0000}"/>
    <cellStyle name="1_tree_구로리총괄내역_구로리설계예산서1118준공" xfId="770" xr:uid="{00000000-0005-0000-0000-00005D0D0000}"/>
    <cellStyle name="1_tree_구로리총괄내역_구로리설계예산서1118준공_00-설계서양식" xfId="771" xr:uid="{00000000-0005-0000-0000-00005E0D0000}"/>
    <cellStyle name="1_tree_구로리총괄내역_구로리설계예산서1118준공_00-설계서양식_00-수량산출서양식" xfId="772" xr:uid="{00000000-0005-0000-0000-00005F0D0000}"/>
    <cellStyle name="1_tree_구로리총괄내역_구로리설계예산서1118준공_00-설계서양식_강남구시설녹지대-수량산출서" xfId="773" xr:uid="{00000000-0005-0000-0000-0000600D0000}"/>
    <cellStyle name="1_tree_구로리총괄내역_구로리설계예산서1118준공_00-설계서양식_구로구(오정,개명)-수량산출서" xfId="774" xr:uid="{00000000-0005-0000-0000-0000610D0000}"/>
    <cellStyle name="1_tree_구로리총괄내역_구로리설계예산서1118준공_00-설계서양식_구로구-수량산출서" xfId="775" xr:uid="{00000000-0005-0000-0000-0000620D0000}"/>
    <cellStyle name="1_tree_구로리총괄내역_구로리설계예산서1118준공_00-수량산출서양식" xfId="776" xr:uid="{00000000-0005-0000-0000-0000630D0000}"/>
    <cellStyle name="1_tree_구로리총괄내역_구로리설계예산서1118준공_강남구시설녹지대-수량산출서" xfId="777" xr:uid="{00000000-0005-0000-0000-0000640D0000}"/>
    <cellStyle name="1_tree_구로리총괄내역_구로리설계예산서1118준공_구로구(오정,개명)-수량산출서" xfId="778" xr:uid="{00000000-0005-0000-0000-0000650D0000}"/>
    <cellStyle name="1_tree_구로리총괄내역_구로리설계예산서1118준공_구로구-수량산출서" xfId="779" xr:uid="{00000000-0005-0000-0000-0000660D0000}"/>
    <cellStyle name="1_tree_구로리총괄내역_구로리설계예산서1118준공_지주목" xfId="780" xr:uid="{00000000-0005-0000-0000-0000670D0000}"/>
    <cellStyle name="1_tree_구로리총괄내역_구로리설계예산서1118준공_지주목_00-수량산출서양식" xfId="781" xr:uid="{00000000-0005-0000-0000-0000680D0000}"/>
    <cellStyle name="1_tree_구로리총괄내역_구로리설계예산서1118준공_지주목_강남구시설녹지대-수량산출서" xfId="782" xr:uid="{00000000-0005-0000-0000-0000690D0000}"/>
    <cellStyle name="1_tree_구로리총괄내역_구로리설계예산서1118준공_지주목_구로구(오정,개명)-수량산출서" xfId="783" xr:uid="{00000000-0005-0000-0000-00006A0D0000}"/>
    <cellStyle name="1_tree_구로리총괄내역_구로리설계예산서1118준공_지주목_구로구-수량산출서" xfId="784" xr:uid="{00000000-0005-0000-0000-00006B0D0000}"/>
    <cellStyle name="1_tree_구로리총괄내역_구로리설계예산서조경" xfId="785" xr:uid="{00000000-0005-0000-0000-00006C0D0000}"/>
    <cellStyle name="1_tree_구로리총괄내역_구로리설계예산서조경_00-설계서양식" xfId="786" xr:uid="{00000000-0005-0000-0000-00006D0D0000}"/>
    <cellStyle name="1_tree_구로리총괄내역_구로리설계예산서조경_00-설계서양식_00-수량산출서양식" xfId="787" xr:uid="{00000000-0005-0000-0000-00006E0D0000}"/>
    <cellStyle name="1_tree_구로리총괄내역_구로리설계예산서조경_00-설계서양식_강남구시설녹지대-수량산출서" xfId="788" xr:uid="{00000000-0005-0000-0000-00006F0D0000}"/>
    <cellStyle name="1_tree_구로리총괄내역_구로리설계예산서조경_00-설계서양식_구로구(오정,개명)-수량산출서" xfId="789" xr:uid="{00000000-0005-0000-0000-0000700D0000}"/>
    <cellStyle name="1_tree_구로리총괄내역_구로리설계예산서조경_00-설계서양식_구로구-수량산출서" xfId="790" xr:uid="{00000000-0005-0000-0000-0000710D0000}"/>
    <cellStyle name="1_tree_구로리총괄내역_구로리설계예산서조경_00-수량산출서양식" xfId="791" xr:uid="{00000000-0005-0000-0000-0000720D0000}"/>
    <cellStyle name="1_tree_구로리총괄내역_구로리설계예산서조경_강남구시설녹지대-수량산출서" xfId="792" xr:uid="{00000000-0005-0000-0000-0000730D0000}"/>
    <cellStyle name="1_tree_구로리총괄내역_구로리설계예산서조경_구로구(오정,개명)-수량산출서" xfId="793" xr:uid="{00000000-0005-0000-0000-0000740D0000}"/>
    <cellStyle name="1_tree_구로리총괄내역_구로리설계예산서조경_구로구-수량산출서" xfId="794" xr:uid="{00000000-0005-0000-0000-0000750D0000}"/>
    <cellStyle name="1_tree_구로리총괄내역_구로리설계예산서조경_지주목" xfId="795" xr:uid="{00000000-0005-0000-0000-0000760D0000}"/>
    <cellStyle name="1_tree_구로리총괄내역_구로리설계예산서조경_지주목_00-수량산출서양식" xfId="796" xr:uid="{00000000-0005-0000-0000-0000770D0000}"/>
    <cellStyle name="1_tree_구로리총괄내역_구로리설계예산서조경_지주목_강남구시설녹지대-수량산출서" xfId="797" xr:uid="{00000000-0005-0000-0000-0000780D0000}"/>
    <cellStyle name="1_tree_구로리총괄내역_구로리설계예산서조경_지주목_구로구(오정,개명)-수량산출서" xfId="798" xr:uid="{00000000-0005-0000-0000-0000790D0000}"/>
    <cellStyle name="1_tree_구로리총괄내역_구로리설계예산서조경_지주목_구로구-수량산출서" xfId="799" xr:uid="{00000000-0005-0000-0000-00007A0D0000}"/>
    <cellStyle name="1_tree_구로리총괄내역_구로리어린이공원예산서(조경)1125" xfId="800" xr:uid="{00000000-0005-0000-0000-00007B0D0000}"/>
    <cellStyle name="1_tree_구로리총괄내역_구로리어린이공원예산서(조경)1125_00-설계서양식" xfId="801" xr:uid="{00000000-0005-0000-0000-00007C0D0000}"/>
    <cellStyle name="1_tree_구로리총괄내역_구로리어린이공원예산서(조경)1125_00-설계서양식_00-수량산출서양식" xfId="802" xr:uid="{00000000-0005-0000-0000-00007D0D0000}"/>
    <cellStyle name="1_tree_구로리총괄내역_구로리어린이공원예산서(조경)1125_00-설계서양식_강남구시설녹지대-수량산출서" xfId="803" xr:uid="{00000000-0005-0000-0000-00007E0D0000}"/>
    <cellStyle name="1_tree_구로리총괄내역_구로리어린이공원예산서(조경)1125_00-설계서양식_구로구(오정,개명)-수량산출서" xfId="804" xr:uid="{00000000-0005-0000-0000-00007F0D0000}"/>
    <cellStyle name="1_tree_구로리총괄내역_구로리어린이공원예산서(조경)1125_00-설계서양식_구로구-수량산출서" xfId="805" xr:uid="{00000000-0005-0000-0000-0000800D0000}"/>
    <cellStyle name="1_tree_구로리총괄내역_구로리어린이공원예산서(조경)1125_00-수량산출서양식" xfId="806" xr:uid="{00000000-0005-0000-0000-0000810D0000}"/>
    <cellStyle name="1_tree_구로리총괄내역_구로리어린이공원예산서(조경)1125_강남구시설녹지대-수량산출서" xfId="807" xr:uid="{00000000-0005-0000-0000-0000820D0000}"/>
    <cellStyle name="1_tree_구로리총괄내역_구로리어린이공원예산서(조경)1125_구로구(오정,개명)-수량산출서" xfId="808" xr:uid="{00000000-0005-0000-0000-0000830D0000}"/>
    <cellStyle name="1_tree_구로리총괄내역_구로리어린이공원예산서(조경)1125_구로구-수량산출서" xfId="809" xr:uid="{00000000-0005-0000-0000-0000840D0000}"/>
    <cellStyle name="1_tree_구로리총괄내역_구로리어린이공원예산서(조경)1125_지주목" xfId="810" xr:uid="{00000000-0005-0000-0000-0000850D0000}"/>
    <cellStyle name="1_tree_구로리총괄내역_구로리어린이공원예산서(조경)1125_지주목_00-수량산출서양식" xfId="811" xr:uid="{00000000-0005-0000-0000-0000860D0000}"/>
    <cellStyle name="1_tree_구로리총괄내역_구로리어린이공원예산서(조경)1125_지주목_강남구시설녹지대-수량산출서" xfId="812" xr:uid="{00000000-0005-0000-0000-0000870D0000}"/>
    <cellStyle name="1_tree_구로리총괄내역_구로리어린이공원예산서(조경)1125_지주목_구로구(오정,개명)-수량산출서" xfId="813" xr:uid="{00000000-0005-0000-0000-0000880D0000}"/>
    <cellStyle name="1_tree_구로리총괄내역_구로리어린이공원예산서(조경)1125_지주목_구로구-수량산출서" xfId="814" xr:uid="{00000000-0005-0000-0000-0000890D0000}"/>
    <cellStyle name="1_tree_구로리총괄내역_내역서" xfId="815" xr:uid="{00000000-0005-0000-0000-00008A0D0000}"/>
    <cellStyle name="1_tree_구로리총괄내역_내역서_00-설계서양식" xfId="816" xr:uid="{00000000-0005-0000-0000-00008B0D0000}"/>
    <cellStyle name="1_tree_구로리총괄내역_내역서_00-설계서양식_00-수량산출서양식" xfId="817" xr:uid="{00000000-0005-0000-0000-00008C0D0000}"/>
    <cellStyle name="1_tree_구로리총괄내역_내역서_00-설계서양식_강남구시설녹지대-수량산출서" xfId="818" xr:uid="{00000000-0005-0000-0000-00008D0D0000}"/>
    <cellStyle name="1_tree_구로리총괄내역_내역서_00-설계서양식_구로구(오정,개명)-수량산출서" xfId="819" xr:uid="{00000000-0005-0000-0000-00008E0D0000}"/>
    <cellStyle name="1_tree_구로리총괄내역_내역서_00-설계서양식_구로구-수량산출서" xfId="820" xr:uid="{00000000-0005-0000-0000-00008F0D0000}"/>
    <cellStyle name="1_tree_구로리총괄내역_내역서_00-수량산출서양식" xfId="821" xr:uid="{00000000-0005-0000-0000-0000900D0000}"/>
    <cellStyle name="1_tree_구로리총괄내역_내역서_강남구시설녹지대-수량산출서" xfId="822" xr:uid="{00000000-0005-0000-0000-0000910D0000}"/>
    <cellStyle name="1_tree_구로리총괄내역_내역서_구로구(오정,개명)-수량산출서" xfId="823" xr:uid="{00000000-0005-0000-0000-0000920D0000}"/>
    <cellStyle name="1_tree_구로리총괄내역_내역서_구로구-수량산출서" xfId="824" xr:uid="{00000000-0005-0000-0000-0000930D0000}"/>
    <cellStyle name="1_tree_구로리총괄내역_내역서_지주목" xfId="825" xr:uid="{00000000-0005-0000-0000-0000940D0000}"/>
    <cellStyle name="1_tree_구로리총괄내역_내역서_지주목_00-수량산출서양식" xfId="826" xr:uid="{00000000-0005-0000-0000-0000950D0000}"/>
    <cellStyle name="1_tree_구로리총괄내역_내역서_지주목_강남구시설녹지대-수량산출서" xfId="827" xr:uid="{00000000-0005-0000-0000-0000960D0000}"/>
    <cellStyle name="1_tree_구로리총괄내역_내역서_지주목_구로구(오정,개명)-수량산출서" xfId="828" xr:uid="{00000000-0005-0000-0000-0000970D0000}"/>
    <cellStyle name="1_tree_구로리총괄내역_내역서_지주목_구로구-수량산출서" xfId="829" xr:uid="{00000000-0005-0000-0000-0000980D0000}"/>
    <cellStyle name="1_tree_구로리총괄내역_노임단가표" xfId="830" xr:uid="{00000000-0005-0000-0000-0000990D0000}"/>
    <cellStyle name="1_tree_구로리총괄내역_노임단가표_00-설계서양식" xfId="831" xr:uid="{00000000-0005-0000-0000-00009A0D0000}"/>
    <cellStyle name="1_tree_구로리총괄내역_노임단가표_00-설계서양식_00-수량산출서양식" xfId="832" xr:uid="{00000000-0005-0000-0000-00009B0D0000}"/>
    <cellStyle name="1_tree_구로리총괄내역_노임단가표_00-설계서양식_강남구시설녹지대-수량산출서" xfId="833" xr:uid="{00000000-0005-0000-0000-00009C0D0000}"/>
    <cellStyle name="1_tree_구로리총괄내역_노임단가표_00-설계서양식_구로구(오정,개명)-수량산출서" xfId="834" xr:uid="{00000000-0005-0000-0000-00009D0D0000}"/>
    <cellStyle name="1_tree_구로리총괄내역_노임단가표_00-설계서양식_구로구-수량산출서" xfId="835" xr:uid="{00000000-0005-0000-0000-00009E0D0000}"/>
    <cellStyle name="1_tree_구로리총괄내역_노임단가표_00-수량산출서양식" xfId="836" xr:uid="{00000000-0005-0000-0000-00009F0D0000}"/>
    <cellStyle name="1_tree_구로리총괄내역_노임단가표_강남구시설녹지대-수량산출서" xfId="837" xr:uid="{00000000-0005-0000-0000-0000A00D0000}"/>
    <cellStyle name="1_tree_구로리총괄내역_노임단가표_구로구(오정,개명)-수량산출서" xfId="838" xr:uid="{00000000-0005-0000-0000-0000A10D0000}"/>
    <cellStyle name="1_tree_구로리총괄내역_노임단가표_구로구-수량산출서" xfId="839" xr:uid="{00000000-0005-0000-0000-0000A20D0000}"/>
    <cellStyle name="1_tree_구로리총괄내역_노임단가표_지주목" xfId="840" xr:uid="{00000000-0005-0000-0000-0000A30D0000}"/>
    <cellStyle name="1_tree_구로리총괄내역_노임단가표_지주목_00-수량산출서양식" xfId="841" xr:uid="{00000000-0005-0000-0000-0000A40D0000}"/>
    <cellStyle name="1_tree_구로리총괄내역_노임단가표_지주목_강남구시설녹지대-수량산출서" xfId="842" xr:uid="{00000000-0005-0000-0000-0000A50D0000}"/>
    <cellStyle name="1_tree_구로리총괄내역_노임단가표_지주목_구로구(오정,개명)-수량산출서" xfId="843" xr:uid="{00000000-0005-0000-0000-0000A60D0000}"/>
    <cellStyle name="1_tree_구로리총괄내역_노임단가표_지주목_구로구-수량산출서" xfId="844" xr:uid="{00000000-0005-0000-0000-0000A70D0000}"/>
    <cellStyle name="1_tree_구로리총괄내역_수도권매립지" xfId="845" xr:uid="{00000000-0005-0000-0000-0000A80D0000}"/>
    <cellStyle name="1_tree_구로리총괄내역_수도권매립지_00-설계서양식" xfId="846" xr:uid="{00000000-0005-0000-0000-0000A90D0000}"/>
    <cellStyle name="1_tree_구로리총괄내역_수도권매립지_00-설계서양식_00-수량산출서양식" xfId="847" xr:uid="{00000000-0005-0000-0000-0000AA0D0000}"/>
    <cellStyle name="1_tree_구로리총괄내역_수도권매립지_00-설계서양식_강남구시설녹지대-수량산출서" xfId="848" xr:uid="{00000000-0005-0000-0000-0000AB0D0000}"/>
    <cellStyle name="1_tree_구로리총괄내역_수도권매립지_00-설계서양식_구로구(오정,개명)-수량산출서" xfId="849" xr:uid="{00000000-0005-0000-0000-0000AC0D0000}"/>
    <cellStyle name="1_tree_구로리총괄내역_수도권매립지_00-설계서양식_구로구-수량산출서" xfId="850" xr:uid="{00000000-0005-0000-0000-0000AD0D0000}"/>
    <cellStyle name="1_tree_구로리총괄내역_수도권매립지_00-수량산출서양식" xfId="851" xr:uid="{00000000-0005-0000-0000-0000AE0D0000}"/>
    <cellStyle name="1_tree_구로리총괄내역_수도권매립지_강남구시설녹지대-수량산출서" xfId="852" xr:uid="{00000000-0005-0000-0000-0000AF0D0000}"/>
    <cellStyle name="1_tree_구로리총괄내역_수도권매립지_구로구(오정,개명)-수량산출서" xfId="853" xr:uid="{00000000-0005-0000-0000-0000B00D0000}"/>
    <cellStyle name="1_tree_구로리총괄내역_수도권매립지_구로구-수량산출서" xfId="854" xr:uid="{00000000-0005-0000-0000-0000B10D0000}"/>
    <cellStyle name="1_tree_구로리총괄내역_수도권매립지_지주목" xfId="855" xr:uid="{00000000-0005-0000-0000-0000B20D0000}"/>
    <cellStyle name="1_tree_구로리총괄내역_수도권매립지_지주목_00-수량산출서양식" xfId="856" xr:uid="{00000000-0005-0000-0000-0000B30D0000}"/>
    <cellStyle name="1_tree_구로리총괄내역_수도권매립지_지주목_강남구시설녹지대-수량산출서" xfId="857" xr:uid="{00000000-0005-0000-0000-0000B40D0000}"/>
    <cellStyle name="1_tree_구로리총괄내역_수도권매립지_지주목_구로구(오정,개명)-수량산출서" xfId="858" xr:uid="{00000000-0005-0000-0000-0000B50D0000}"/>
    <cellStyle name="1_tree_구로리총괄내역_수도권매립지_지주목_구로구-수량산출서" xfId="859" xr:uid="{00000000-0005-0000-0000-0000B60D0000}"/>
    <cellStyle name="1_tree_구로리총괄내역_수도권매립지1004(발주용)" xfId="860" xr:uid="{00000000-0005-0000-0000-0000B70D0000}"/>
    <cellStyle name="1_tree_구로리총괄내역_수도권매립지1004(발주용)_00-설계서양식" xfId="861" xr:uid="{00000000-0005-0000-0000-0000B80D0000}"/>
    <cellStyle name="1_tree_구로리총괄내역_수도권매립지1004(발주용)_00-설계서양식_00-수량산출서양식" xfId="862" xr:uid="{00000000-0005-0000-0000-0000B90D0000}"/>
    <cellStyle name="1_tree_구로리총괄내역_수도권매립지1004(발주용)_00-설계서양식_강남구시설녹지대-수량산출서" xfId="863" xr:uid="{00000000-0005-0000-0000-0000BA0D0000}"/>
    <cellStyle name="1_tree_구로리총괄내역_수도권매립지1004(발주용)_00-설계서양식_구로구(오정,개명)-수량산출서" xfId="864" xr:uid="{00000000-0005-0000-0000-0000BB0D0000}"/>
    <cellStyle name="1_tree_구로리총괄내역_수도권매립지1004(발주용)_00-설계서양식_구로구-수량산출서" xfId="865" xr:uid="{00000000-0005-0000-0000-0000BC0D0000}"/>
    <cellStyle name="1_tree_구로리총괄내역_수도권매립지1004(발주용)_00-수량산출서양식" xfId="866" xr:uid="{00000000-0005-0000-0000-0000BD0D0000}"/>
    <cellStyle name="1_tree_구로리총괄내역_수도권매립지1004(발주용)_강남구시설녹지대-수량산출서" xfId="867" xr:uid="{00000000-0005-0000-0000-0000BE0D0000}"/>
    <cellStyle name="1_tree_구로리총괄내역_수도권매립지1004(발주용)_구로구(오정,개명)-수량산출서" xfId="868" xr:uid="{00000000-0005-0000-0000-0000BF0D0000}"/>
    <cellStyle name="1_tree_구로리총괄내역_수도권매립지1004(발주용)_구로구-수량산출서" xfId="869" xr:uid="{00000000-0005-0000-0000-0000C00D0000}"/>
    <cellStyle name="1_tree_구로리총괄내역_수도권매립지1004(발주용)_지주목" xfId="870" xr:uid="{00000000-0005-0000-0000-0000C10D0000}"/>
    <cellStyle name="1_tree_구로리총괄내역_수도권매립지1004(발주용)_지주목_00-수량산출서양식" xfId="871" xr:uid="{00000000-0005-0000-0000-0000C20D0000}"/>
    <cellStyle name="1_tree_구로리총괄내역_수도권매립지1004(발주용)_지주목_강남구시설녹지대-수량산출서" xfId="872" xr:uid="{00000000-0005-0000-0000-0000C30D0000}"/>
    <cellStyle name="1_tree_구로리총괄내역_수도권매립지1004(발주용)_지주목_구로구(오정,개명)-수량산출서" xfId="873" xr:uid="{00000000-0005-0000-0000-0000C40D0000}"/>
    <cellStyle name="1_tree_구로리총괄내역_수도권매립지1004(발주용)_지주목_구로구-수량산출서" xfId="874" xr:uid="{00000000-0005-0000-0000-0000C50D0000}"/>
    <cellStyle name="1_tree_구로리총괄내역_일신건영설계예산서(0211)" xfId="875" xr:uid="{00000000-0005-0000-0000-0000C60D0000}"/>
    <cellStyle name="1_tree_구로리총괄내역_일신건영설계예산서(0211)_00-설계서양식" xfId="876" xr:uid="{00000000-0005-0000-0000-0000C70D0000}"/>
    <cellStyle name="1_tree_구로리총괄내역_일신건영설계예산서(0211)_00-설계서양식_00-수량산출서양식" xfId="877" xr:uid="{00000000-0005-0000-0000-0000C80D0000}"/>
    <cellStyle name="1_tree_구로리총괄내역_일신건영설계예산서(0211)_00-설계서양식_강남구시설녹지대-수량산출서" xfId="878" xr:uid="{00000000-0005-0000-0000-0000C90D0000}"/>
    <cellStyle name="1_tree_구로리총괄내역_일신건영설계예산서(0211)_00-설계서양식_구로구(오정,개명)-수량산출서" xfId="879" xr:uid="{00000000-0005-0000-0000-0000CA0D0000}"/>
    <cellStyle name="1_tree_구로리총괄내역_일신건영설계예산서(0211)_00-설계서양식_구로구-수량산출서" xfId="880" xr:uid="{00000000-0005-0000-0000-0000CB0D0000}"/>
    <cellStyle name="1_tree_구로리총괄내역_일신건영설계예산서(0211)_00-수량산출서양식" xfId="881" xr:uid="{00000000-0005-0000-0000-0000CC0D0000}"/>
    <cellStyle name="1_tree_구로리총괄내역_일신건영설계예산서(0211)_강남구시설녹지대-수량산출서" xfId="882" xr:uid="{00000000-0005-0000-0000-0000CD0D0000}"/>
    <cellStyle name="1_tree_구로리총괄내역_일신건영설계예산서(0211)_구로구(오정,개명)-수량산출서" xfId="883" xr:uid="{00000000-0005-0000-0000-0000CE0D0000}"/>
    <cellStyle name="1_tree_구로리총괄내역_일신건영설계예산서(0211)_구로구-수량산출서" xfId="884" xr:uid="{00000000-0005-0000-0000-0000CF0D0000}"/>
    <cellStyle name="1_tree_구로리총괄내역_일신건영설계예산서(0211)_지주목" xfId="885" xr:uid="{00000000-0005-0000-0000-0000D00D0000}"/>
    <cellStyle name="1_tree_구로리총괄내역_일신건영설계예산서(0211)_지주목_00-수량산출서양식" xfId="886" xr:uid="{00000000-0005-0000-0000-0000D10D0000}"/>
    <cellStyle name="1_tree_구로리총괄내역_일신건영설계예산서(0211)_지주목_강남구시설녹지대-수량산출서" xfId="887" xr:uid="{00000000-0005-0000-0000-0000D20D0000}"/>
    <cellStyle name="1_tree_구로리총괄내역_일신건영설계예산서(0211)_지주목_구로구(오정,개명)-수량산출서" xfId="888" xr:uid="{00000000-0005-0000-0000-0000D30D0000}"/>
    <cellStyle name="1_tree_구로리총괄내역_일신건영설계예산서(0211)_지주목_구로구-수량산출서" xfId="889" xr:uid="{00000000-0005-0000-0000-0000D40D0000}"/>
    <cellStyle name="1_tree_구로리총괄내역_일위대가" xfId="890" xr:uid="{00000000-0005-0000-0000-0000D50D0000}"/>
    <cellStyle name="1_tree_구로리총괄내역_일위대가_00-설계서양식" xfId="891" xr:uid="{00000000-0005-0000-0000-0000D60D0000}"/>
    <cellStyle name="1_tree_구로리총괄내역_일위대가_00-설계서양식_00-수량산출서양식" xfId="892" xr:uid="{00000000-0005-0000-0000-0000D70D0000}"/>
    <cellStyle name="1_tree_구로리총괄내역_일위대가_00-설계서양식_강남구시설녹지대-수량산출서" xfId="893" xr:uid="{00000000-0005-0000-0000-0000D80D0000}"/>
    <cellStyle name="1_tree_구로리총괄내역_일위대가_00-설계서양식_구로구(오정,개명)-수량산출서" xfId="894" xr:uid="{00000000-0005-0000-0000-0000D90D0000}"/>
    <cellStyle name="1_tree_구로리총괄내역_일위대가_00-설계서양식_구로구-수량산출서" xfId="895" xr:uid="{00000000-0005-0000-0000-0000DA0D0000}"/>
    <cellStyle name="1_tree_구로리총괄내역_일위대가_00-수량산출서양식" xfId="896" xr:uid="{00000000-0005-0000-0000-0000DB0D0000}"/>
    <cellStyle name="1_tree_구로리총괄내역_일위대가_강남구시설녹지대-수량산출서" xfId="897" xr:uid="{00000000-0005-0000-0000-0000DC0D0000}"/>
    <cellStyle name="1_tree_구로리총괄내역_일위대가_구로구(오정,개명)-수량산출서" xfId="898" xr:uid="{00000000-0005-0000-0000-0000DD0D0000}"/>
    <cellStyle name="1_tree_구로리총괄내역_일위대가_구로구-수량산출서" xfId="899" xr:uid="{00000000-0005-0000-0000-0000DE0D0000}"/>
    <cellStyle name="1_tree_구로리총괄내역_일위대가_지주목" xfId="900" xr:uid="{00000000-0005-0000-0000-0000DF0D0000}"/>
    <cellStyle name="1_tree_구로리총괄내역_일위대가_지주목_00-수량산출서양식" xfId="901" xr:uid="{00000000-0005-0000-0000-0000E00D0000}"/>
    <cellStyle name="1_tree_구로리총괄내역_일위대가_지주목_강남구시설녹지대-수량산출서" xfId="902" xr:uid="{00000000-0005-0000-0000-0000E10D0000}"/>
    <cellStyle name="1_tree_구로리총괄내역_일위대가_지주목_구로구(오정,개명)-수량산출서" xfId="903" xr:uid="{00000000-0005-0000-0000-0000E20D0000}"/>
    <cellStyle name="1_tree_구로리총괄내역_일위대가_지주목_구로구-수량산출서" xfId="904" xr:uid="{00000000-0005-0000-0000-0000E30D0000}"/>
    <cellStyle name="1_tree_구로리총괄내역_자재단가표" xfId="905" xr:uid="{00000000-0005-0000-0000-0000E40D0000}"/>
    <cellStyle name="1_tree_구로리총괄내역_자재단가표_00-설계서양식" xfId="906" xr:uid="{00000000-0005-0000-0000-0000E50D0000}"/>
    <cellStyle name="1_tree_구로리총괄내역_자재단가표_00-설계서양식_00-수량산출서양식" xfId="907" xr:uid="{00000000-0005-0000-0000-0000E60D0000}"/>
    <cellStyle name="1_tree_구로리총괄내역_자재단가표_00-설계서양식_강남구시설녹지대-수량산출서" xfId="908" xr:uid="{00000000-0005-0000-0000-0000E70D0000}"/>
    <cellStyle name="1_tree_구로리총괄내역_자재단가표_00-설계서양식_구로구(오정,개명)-수량산출서" xfId="909" xr:uid="{00000000-0005-0000-0000-0000E80D0000}"/>
    <cellStyle name="1_tree_구로리총괄내역_자재단가표_00-설계서양식_구로구-수량산출서" xfId="910" xr:uid="{00000000-0005-0000-0000-0000E90D0000}"/>
    <cellStyle name="1_tree_구로리총괄내역_자재단가표_00-수량산출서양식" xfId="911" xr:uid="{00000000-0005-0000-0000-0000EA0D0000}"/>
    <cellStyle name="1_tree_구로리총괄내역_자재단가표_강남구시설녹지대-수량산출서" xfId="912" xr:uid="{00000000-0005-0000-0000-0000EB0D0000}"/>
    <cellStyle name="1_tree_구로리총괄내역_자재단가표_구로구(오정,개명)-수량산출서" xfId="913" xr:uid="{00000000-0005-0000-0000-0000EC0D0000}"/>
    <cellStyle name="1_tree_구로리총괄내역_자재단가표_구로구-수량산출서" xfId="914" xr:uid="{00000000-0005-0000-0000-0000ED0D0000}"/>
    <cellStyle name="1_tree_구로리총괄내역_자재단가표_지주목" xfId="915" xr:uid="{00000000-0005-0000-0000-0000EE0D0000}"/>
    <cellStyle name="1_tree_구로리총괄내역_자재단가표_지주목_00-수량산출서양식" xfId="916" xr:uid="{00000000-0005-0000-0000-0000EF0D0000}"/>
    <cellStyle name="1_tree_구로리총괄내역_자재단가표_지주목_강남구시설녹지대-수량산출서" xfId="917" xr:uid="{00000000-0005-0000-0000-0000F00D0000}"/>
    <cellStyle name="1_tree_구로리총괄내역_자재단가표_지주목_구로구(오정,개명)-수량산출서" xfId="918" xr:uid="{00000000-0005-0000-0000-0000F10D0000}"/>
    <cellStyle name="1_tree_구로리총괄내역_자재단가표_지주목_구로구-수량산출서" xfId="919" xr:uid="{00000000-0005-0000-0000-0000F20D0000}"/>
    <cellStyle name="1_tree_구로리총괄내역_장안초등학교내역0814" xfId="920" xr:uid="{00000000-0005-0000-0000-0000F30D0000}"/>
    <cellStyle name="1_tree_구로리총괄내역_장안초등학교내역0814_00-설계서양식" xfId="921" xr:uid="{00000000-0005-0000-0000-0000F40D0000}"/>
    <cellStyle name="1_tree_구로리총괄내역_장안초등학교내역0814_00-설계서양식_00-수량산출서양식" xfId="922" xr:uid="{00000000-0005-0000-0000-0000F50D0000}"/>
    <cellStyle name="1_tree_구로리총괄내역_장안초등학교내역0814_00-설계서양식_강남구시설녹지대-수량산출서" xfId="923" xr:uid="{00000000-0005-0000-0000-0000F60D0000}"/>
    <cellStyle name="1_tree_구로리총괄내역_장안초등학교내역0814_00-설계서양식_구로구(오정,개명)-수량산출서" xfId="924" xr:uid="{00000000-0005-0000-0000-0000F70D0000}"/>
    <cellStyle name="1_tree_구로리총괄내역_장안초등학교내역0814_00-설계서양식_구로구-수량산출서" xfId="925" xr:uid="{00000000-0005-0000-0000-0000F80D0000}"/>
    <cellStyle name="1_tree_구로리총괄내역_장안초등학교내역0814_00-수량산출서양식" xfId="926" xr:uid="{00000000-0005-0000-0000-0000F90D0000}"/>
    <cellStyle name="1_tree_구로리총괄내역_장안초등학교내역0814_강남구시설녹지대-수량산출서" xfId="927" xr:uid="{00000000-0005-0000-0000-0000FA0D0000}"/>
    <cellStyle name="1_tree_구로리총괄내역_장안초등학교내역0814_구로구(오정,개명)-수량산출서" xfId="928" xr:uid="{00000000-0005-0000-0000-0000FB0D0000}"/>
    <cellStyle name="1_tree_구로리총괄내역_장안초등학교내역0814_구로구-수량산출서" xfId="929" xr:uid="{00000000-0005-0000-0000-0000FC0D0000}"/>
    <cellStyle name="1_tree_구로리총괄내역_장안초등학교내역0814_지주목" xfId="930" xr:uid="{00000000-0005-0000-0000-0000FD0D0000}"/>
    <cellStyle name="1_tree_구로리총괄내역_장안초등학교내역0814_지주목_00-수량산출서양식" xfId="931" xr:uid="{00000000-0005-0000-0000-0000FE0D0000}"/>
    <cellStyle name="1_tree_구로리총괄내역_장안초등학교내역0814_지주목_강남구시설녹지대-수량산출서" xfId="932" xr:uid="{00000000-0005-0000-0000-0000FF0D0000}"/>
    <cellStyle name="1_tree_구로리총괄내역_장안초등학교내역0814_지주목_구로구(오정,개명)-수량산출서" xfId="933" xr:uid="{00000000-0005-0000-0000-0000000E0000}"/>
    <cellStyle name="1_tree_구로리총괄내역_장안초등학교내역0814_지주목_구로구-수량산출서" xfId="934" xr:uid="{00000000-0005-0000-0000-0000010E0000}"/>
    <cellStyle name="1_tree_구로리총괄내역_지주목" xfId="935" xr:uid="{00000000-0005-0000-0000-0000020E0000}"/>
    <cellStyle name="1_tree_구로리총괄내역_지주목_00-수량산출서양식" xfId="936" xr:uid="{00000000-0005-0000-0000-0000030E0000}"/>
    <cellStyle name="1_tree_구로리총괄내역_지주목_강남구시설녹지대-수량산출서" xfId="937" xr:uid="{00000000-0005-0000-0000-0000040E0000}"/>
    <cellStyle name="1_tree_구로리총괄내역_지주목_구로구(오정,개명)-수량산출서" xfId="938" xr:uid="{00000000-0005-0000-0000-0000050E0000}"/>
    <cellStyle name="1_tree_구로리총괄내역_지주목_구로구-수량산출서" xfId="939" xr:uid="{00000000-0005-0000-0000-0000060E0000}"/>
    <cellStyle name="1_tree_수량산출" xfId="940" xr:uid="{00000000-0005-0000-0000-0000070E0000}"/>
    <cellStyle name="1_tree_수량산출_00-설계서양식" xfId="941" xr:uid="{00000000-0005-0000-0000-0000080E0000}"/>
    <cellStyle name="1_tree_수량산출_00-설계서양식_00-수량산출서양식" xfId="942" xr:uid="{00000000-0005-0000-0000-0000090E0000}"/>
    <cellStyle name="1_tree_수량산출_00-설계서양식_강남구시설녹지대-수량산출서" xfId="943" xr:uid="{00000000-0005-0000-0000-00000A0E0000}"/>
    <cellStyle name="1_tree_수량산출_00-설계서양식_구로구(오정,개명)-수량산출서" xfId="944" xr:uid="{00000000-0005-0000-0000-00000B0E0000}"/>
    <cellStyle name="1_tree_수량산출_00-설계서양식_구로구-수량산출서" xfId="945" xr:uid="{00000000-0005-0000-0000-00000C0E0000}"/>
    <cellStyle name="1_tree_수량산출_00-수량산출서양식" xfId="946" xr:uid="{00000000-0005-0000-0000-00000D0E0000}"/>
    <cellStyle name="1_tree_수량산출_00-예산서양식100" xfId="947" xr:uid="{00000000-0005-0000-0000-00000E0E0000}"/>
    <cellStyle name="1_tree_수량산출_00-예산서양식100_00-수량산출서양식" xfId="948" xr:uid="{00000000-0005-0000-0000-00000F0E0000}"/>
    <cellStyle name="1_tree_수량산출_00-예산서양식100_강남구시설녹지대-수량산출서" xfId="949" xr:uid="{00000000-0005-0000-0000-0000100E0000}"/>
    <cellStyle name="1_tree_수량산출_00-예산서양식100_구로구(오정,개명)-수량산출서" xfId="950" xr:uid="{00000000-0005-0000-0000-0000110E0000}"/>
    <cellStyle name="1_tree_수량산출_00-예산서양식100_구로구-수량산출서" xfId="951" xr:uid="{00000000-0005-0000-0000-0000120E0000}"/>
    <cellStyle name="1_tree_수량산출_00-예산서양식100_대전가오-설계서" xfId="952" xr:uid="{00000000-0005-0000-0000-0000130E0000}"/>
    <cellStyle name="1_tree_수량산출_00-예산서양식100_대전가오-설계서(관리)" xfId="953" xr:uid="{00000000-0005-0000-0000-0000140E0000}"/>
    <cellStyle name="1_tree_수량산출_00-예산서양식100_대전가오-설계서(관리)_00-설계서양식" xfId="954" xr:uid="{00000000-0005-0000-0000-0000150E0000}"/>
    <cellStyle name="1_tree_수량산출_00-예산서양식100_대전가오-설계서(관리)_00-설계서양식_00-수량산출서양식" xfId="955" xr:uid="{00000000-0005-0000-0000-0000160E0000}"/>
    <cellStyle name="1_tree_수량산출_00-예산서양식100_대전가오-설계서(관리)_00-설계서양식_강남구시설녹지대-수량산출서" xfId="956" xr:uid="{00000000-0005-0000-0000-0000170E0000}"/>
    <cellStyle name="1_tree_수량산출_00-예산서양식100_대전가오-설계서(관리)_00-설계서양식_구로구(오정,개명)-수량산출서" xfId="957" xr:uid="{00000000-0005-0000-0000-0000180E0000}"/>
    <cellStyle name="1_tree_수량산출_00-예산서양식100_대전가오-설계서(관리)_00-설계서양식_구로구-수량산출서" xfId="958" xr:uid="{00000000-0005-0000-0000-0000190E0000}"/>
    <cellStyle name="1_tree_수량산출_00-예산서양식100_대전가오-설계서(관리)_00-수량산출서양식" xfId="959" xr:uid="{00000000-0005-0000-0000-00001A0E0000}"/>
    <cellStyle name="1_tree_수량산출_00-예산서양식100_대전가오-설계서(관리)_강남구시설녹지대-수량산출서" xfId="960" xr:uid="{00000000-0005-0000-0000-00001B0E0000}"/>
    <cellStyle name="1_tree_수량산출_00-예산서양식100_대전가오-설계서(관리)_구로구(오정,개명)-수량산출서" xfId="961" xr:uid="{00000000-0005-0000-0000-00001C0E0000}"/>
    <cellStyle name="1_tree_수량산출_00-예산서양식100_대전가오-설계서(관리)_구로구-수량산출서" xfId="962" xr:uid="{00000000-0005-0000-0000-00001D0E0000}"/>
    <cellStyle name="1_tree_수량산출_00-예산서양식100_대전가오-설계서_00-설계서양식" xfId="963" xr:uid="{00000000-0005-0000-0000-00001E0E0000}"/>
    <cellStyle name="1_tree_수량산출_00-예산서양식100_대전가오-설계서_00-설계서양식_00-수량산출서양식" xfId="964" xr:uid="{00000000-0005-0000-0000-00001F0E0000}"/>
    <cellStyle name="1_tree_수량산출_00-예산서양식100_대전가오-설계서_00-설계서양식_강남구시설녹지대-수량산출서" xfId="965" xr:uid="{00000000-0005-0000-0000-0000200E0000}"/>
    <cellStyle name="1_tree_수량산출_00-예산서양식100_대전가오-설계서_00-설계서양식_구로구(오정,개명)-수량산출서" xfId="966" xr:uid="{00000000-0005-0000-0000-0000210E0000}"/>
    <cellStyle name="1_tree_수량산출_00-예산서양식100_대전가오-설계서_00-설계서양식_구로구-수량산출서" xfId="967" xr:uid="{00000000-0005-0000-0000-0000220E0000}"/>
    <cellStyle name="1_tree_수량산출_00-예산서양식100_대전가오-설계서_00-수량산출서양식" xfId="968" xr:uid="{00000000-0005-0000-0000-0000230E0000}"/>
    <cellStyle name="1_tree_수량산출_00-예산서양식100_대전가오-설계서_강남구시설녹지대-수량산출서" xfId="969" xr:uid="{00000000-0005-0000-0000-0000240E0000}"/>
    <cellStyle name="1_tree_수량산출_00-예산서양식100_대전가오-설계서_구로구(오정,개명)-수량산출서" xfId="970" xr:uid="{00000000-0005-0000-0000-0000250E0000}"/>
    <cellStyle name="1_tree_수량산출_00-예산서양식100_대전가오-설계서_구로구-수량산출서" xfId="971" xr:uid="{00000000-0005-0000-0000-0000260E0000}"/>
    <cellStyle name="1_tree_수량산출_00-예산서양식100_대전가오-설계서1" xfId="972" xr:uid="{00000000-0005-0000-0000-0000270E0000}"/>
    <cellStyle name="1_tree_수량산출_00-예산서양식100_대전가오-설계서1_00-설계서양식" xfId="973" xr:uid="{00000000-0005-0000-0000-0000280E0000}"/>
    <cellStyle name="1_tree_수량산출_00-예산서양식100_대전가오-설계서1_00-설계서양식_00-수량산출서양식" xfId="974" xr:uid="{00000000-0005-0000-0000-0000290E0000}"/>
    <cellStyle name="1_tree_수량산출_00-예산서양식100_대전가오-설계서1_00-설계서양식_강남구시설녹지대-수량산출서" xfId="975" xr:uid="{00000000-0005-0000-0000-00002A0E0000}"/>
    <cellStyle name="1_tree_수량산출_00-예산서양식100_대전가오-설계서1_00-설계서양식_구로구(오정,개명)-수량산출서" xfId="976" xr:uid="{00000000-0005-0000-0000-00002B0E0000}"/>
    <cellStyle name="1_tree_수량산출_00-예산서양식100_대전가오-설계서1_00-설계서양식_구로구-수량산출서" xfId="977" xr:uid="{00000000-0005-0000-0000-00002C0E0000}"/>
    <cellStyle name="1_tree_수량산출_00-예산서양식100_대전가오-설계서1_00-수량산출서양식" xfId="978" xr:uid="{00000000-0005-0000-0000-00002D0E0000}"/>
    <cellStyle name="1_tree_수량산출_00-예산서양식100_대전가오-설계서1_강남구시설녹지대-수량산출서" xfId="979" xr:uid="{00000000-0005-0000-0000-00002E0E0000}"/>
    <cellStyle name="1_tree_수량산출_00-예산서양식100_대전가오-설계서1_구로구(오정,개명)-수량산출서" xfId="980" xr:uid="{00000000-0005-0000-0000-00002F0E0000}"/>
    <cellStyle name="1_tree_수량산출_00-예산서양식100_대전가오-설계서1_구로구-수량산출서" xfId="981" xr:uid="{00000000-0005-0000-0000-0000300E0000}"/>
    <cellStyle name="1_tree_수량산출_강남구시설녹지대-수량산출서" xfId="2407" xr:uid="{00000000-0005-0000-0000-0000310E0000}"/>
    <cellStyle name="1_tree_수량산출_구로구(오정,개명)-수량산출서" xfId="982" xr:uid="{00000000-0005-0000-0000-0000320E0000}"/>
    <cellStyle name="1_tree_수량산출_구로구-수량산출서" xfId="983" xr:uid="{00000000-0005-0000-0000-0000330E0000}"/>
    <cellStyle name="1_tree_수량산출_구로리총괄내역" xfId="984" xr:uid="{00000000-0005-0000-0000-0000340E0000}"/>
    <cellStyle name="1_tree_수량산출_구로리총괄내역_00-설계서양식" xfId="985" xr:uid="{00000000-0005-0000-0000-0000350E0000}"/>
    <cellStyle name="1_tree_수량산출_구로리총괄내역_00-설계서양식_00-수량산출서양식" xfId="986" xr:uid="{00000000-0005-0000-0000-0000360E0000}"/>
    <cellStyle name="1_tree_수량산출_구로리총괄내역_00-설계서양식_강남구시설녹지대-수량산출서" xfId="987" xr:uid="{00000000-0005-0000-0000-0000370E0000}"/>
    <cellStyle name="1_tree_수량산출_구로리총괄내역_00-설계서양식_구로구(오정,개명)-수량산출서" xfId="988" xr:uid="{00000000-0005-0000-0000-0000380E0000}"/>
    <cellStyle name="1_tree_수량산출_구로리총괄내역_00-설계서양식_구로구-수량산출서" xfId="989" xr:uid="{00000000-0005-0000-0000-0000390E0000}"/>
    <cellStyle name="1_tree_수량산출_구로리총괄내역_00-수량산출서양식" xfId="990" xr:uid="{00000000-0005-0000-0000-00003A0E0000}"/>
    <cellStyle name="1_tree_수량산출_구로리총괄내역_강남구시설녹지대-수량산출서" xfId="991" xr:uid="{00000000-0005-0000-0000-00003B0E0000}"/>
    <cellStyle name="1_tree_수량산출_구로리총괄내역_구로구(오정,개명)-수량산출서" xfId="992" xr:uid="{00000000-0005-0000-0000-00003C0E0000}"/>
    <cellStyle name="1_tree_수량산출_구로리총괄내역_구로구-수량산출서" xfId="993" xr:uid="{00000000-0005-0000-0000-00003D0E0000}"/>
    <cellStyle name="1_tree_수량산출_구로리총괄내역_구로리설계예산서1029" xfId="994" xr:uid="{00000000-0005-0000-0000-00003E0E0000}"/>
    <cellStyle name="1_tree_수량산출_구로리총괄내역_구로리설계예산서1029_00-설계서양식" xfId="995" xr:uid="{00000000-0005-0000-0000-00003F0E0000}"/>
    <cellStyle name="1_tree_수량산출_구로리총괄내역_구로리설계예산서1029_00-설계서양식_00-수량산출서양식" xfId="996" xr:uid="{00000000-0005-0000-0000-0000400E0000}"/>
    <cellStyle name="1_tree_수량산출_구로리총괄내역_구로리설계예산서1029_00-설계서양식_강남구시설녹지대-수량산출서" xfId="997" xr:uid="{00000000-0005-0000-0000-0000410E0000}"/>
    <cellStyle name="1_tree_수량산출_구로리총괄내역_구로리설계예산서1029_00-설계서양식_구로구(오정,개명)-수량산출서" xfId="998" xr:uid="{00000000-0005-0000-0000-0000420E0000}"/>
    <cellStyle name="1_tree_수량산출_구로리총괄내역_구로리설계예산서1029_00-설계서양식_구로구-수량산출서" xfId="999" xr:uid="{00000000-0005-0000-0000-0000430E0000}"/>
    <cellStyle name="1_tree_수량산출_구로리총괄내역_구로리설계예산서1029_00-수량산출서양식" xfId="1000" xr:uid="{00000000-0005-0000-0000-0000440E0000}"/>
    <cellStyle name="1_tree_수량산출_구로리총괄내역_구로리설계예산서1029_강남구시설녹지대-수량산출서" xfId="1001" xr:uid="{00000000-0005-0000-0000-0000450E0000}"/>
    <cellStyle name="1_tree_수량산출_구로리총괄내역_구로리설계예산서1029_구로구(오정,개명)-수량산출서" xfId="1002" xr:uid="{00000000-0005-0000-0000-0000460E0000}"/>
    <cellStyle name="1_tree_수량산출_구로리총괄내역_구로리설계예산서1029_구로구-수량산출서" xfId="1003" xr:uid="{00000000-0005-0000-0000-0000470E0000}"/>
    <cellStyle name="1_tree_수량산출_구로리총괄내역_구로리설계예산서1029_지주목" xfId="1004" xr:uid="{00000000-0005-0000-0000-0000480E0000}"/>
    <cellStyle name="1_tree_수량산출_구로리총괄내역_구로리설계예산서1029_지주목_00-수량산출서양식" xfId="1005" xr:uid="{00000000-0005-0000-0000-0000490E0000}"/>
    <cellStyle name="1_tree_수량산출_구로리총괄내역_구로리설계예산서1029_지주목_강남구시설녹지대-수량산출서" xfId="1006" xr:uid="{00000000-0005-0000-0000-00004A0E0000}"/>
    <cellStyle name="1_tree_수량산출_구로리총괄내역_구로리설계예산서1029_지주목_구로구(오정,개명)-수량산출서" xfId="1007" xr:uid="{00000000-0005-0000-0000-00004B0E0000}"/>
    <cellStyle name="1_tree_수량산출_구로리총괄내역_구로리설계예산서1029_지주목_구로구-수량산출서" xfId="1008" xr:uid="{00000000-0005-0000-0000-00004C0E0000}"/>
    <cellStyle name="1_tree_수량산출_구로리총괄내역_구로리설계예산서1118준공" xfId="1009" xr:uid="{00000000-0005-0000-0000-00004D0E0000}"/>
    <cellStyle name="1_tree_수량산출_구로리총괄내역_구로리설계예산서1118준공_00-설계서양식" xfId="1010" xr:uid="{00000000-0005-0000-0000-00004E0E0000}"/>
    <cellStyle name="1_tree_수량산출_구로리총괄내역_구로리설계예산서1118준공_00-설계서양식_00-수량산출서양식" xfId="1011" xr:uid="{00000000-0005-0000-0000-00004F0E0000}"/>
    <cellStyle name="1_tree_수량산출_구로리총괄내역_구로리설계예산서1118준공_00-설계서양식_강남구시설녹지대-수량산출서" xfId="1012" xr:uid="{00000000-0005-0000-0000-0000500E0000}"/>
    <cellStyle name="1_tree_수량산출_구로리총괄내역_구로리설계예산서1118준공_00-설계서양식_구로구(오정,개명)-수량산출서" xfId="1013" xr:uid="{00000000-0005-0000-0000-0000510E0000}"/>
    <cellStyle name="1_tree_수량산출_구로리총괄내역_구로리설계예산서1118준공_00-설계서양식_구로구-수량산출서" xfId="1014" xr:uid="{00000000-0005-0000-0000-0000520E0000}"/>
    <cellStyle name="1_tree_수량산출_구로리총괄내역_구로리설계예산서1118준공_00-수량산출서양식" xfId="1015" xr:uid="{00000000-0005-0000-0000-0000530E0000}"/>
    <cellStyle name="1_tree_수량산출_구로리총괄내역_구로리설계예산서1118준공_강남구시설녹지대-수량산출서" xfId="1016" xr:uid="{00000000-0005-0000-0000-0000540E0000}"/>
    <cellStyle name="1_tree_수량산출_구로리총괄내역_구로리설계예산서1118준공_구로구(오정,개명)-수량산출서" xfId="1017" xr:uid="{00000000-0005-0000-0000-0000550E0000}"/>
    <cellStyle name="1_tree_수량산출_구로리총괄내역_구로리설계예산서1118준공_구로구-수량산출서" xfId="1018" xr:uid="{00000000-0005-0000-0000-0000560E0000}"/>
    <cellStyle name="1_tree_수량산출_구로리총괄내역_구로리설계예산서1118준공_지주목" xfId="1019" xr:uid="{00000000-0005-0000-0000-0000570E0000}"/>
    <cellStyle name="1_tree_수량산출_구로리총괄내역_구로리설계예산서1118준공_지주목_00-수량산출서양식" xfId="1020" xr:uid="{00000000-0005-0000-0000-0000580E0000}"/>
    <cellStyle name="1_tree_수량산출_구로리총괄내역_구로리설계예산서1118준공_지주목_강남구시설녹지대-수량산출서" xfId="1021" xr:uid="{00000000-0005-0000-0000-0000590E0000}"/>
    <cellStyle name="1_tree_수량산출_구로리총괄내역_구로리설계예산서1118준공_지주목_구로구(오정,개명)-수량산출서" xfId="1022" xr:uid="{00000000-0005-0000-0000-00005A0E0000}"/>
    <cellStyle name="1_tree_수량산출_구로리총괄내역_구로리설계예산서1118준공_지주목_구로구-수량산출서" xfId="1023" xr:uid="{00000000-0005-0000-0000-00005B0E0000}"/>
    <cellStyle name="1_tree_수량산출_구로리총괄내역_구로리설계예산서조경" xfId="1024" xr:uid="{00000000-0005-0000-0000-00005C0E0000}"/>
    <cellStyle name="1_tree_수량산출_구로리총괄내역_구로리설계예산서조경_00-설계서양식" xfId="1025" xr:uid="{00000000-0005-0000-0000-00005D0E0000}"/>
    <cellStyle name="1_tree_수량산출_구로리총괄내역_구로리설계예산서조경_00-설계서양식_00-수량산출서양식" xfId="1026" xr:uid="{00000000-0005-0000-0000-00005E0E0000}"/>
    <cellStyle name="1_tree_수량산출_구로리총괄내역_구로리설계예산서조경_00-설계서양식_강남구시설녹지대-수량산출서" xfId="1027" xr:uid="{00000000-0005-0000-0000-00005F0E0000}"/>
    <cellStyle name="1_tree_수량산출_구로리총괄내역_구로리설계예산서조경_00-설계서양식_구로구(오정,개명)-수량산출서" xfId="1028" xr:uid="{00000000-0005-0000-0000-0000600E0000}"/>
    <cellStyle name="1_tree_수량산출_구로리총괄내역_구로리설계예산서조경_00-설계서양식_구로구-수량산출서" xfId="1029" xr:uid="{00000000-0005-0000-0000-0000610E0000}"/>
    <cellStyle name="1_tree_수량산출_구로리총괄내역_구로리설계예산서조경_00-수량산출서양식" xfId="1030" xr:uid="{00000000-0005-0000-0000-0000620E0000}"/>
    <cellStyle name="1_tree_수량산출_구로리총괄내역_구로리설계예산서조경_강남구시설녹지대-수량산출서" xfId="1031" xr:uid="{00000000-0005-0000-0000-0000630E0000}"/>
    <cellStyle name="1_tree_수량산출_구로리총괄내역_구로리설계예산서조경_구로구(오정,개명)-수량산출서" xfId="1032" xr:uid="{00000000-0005-0000-0000-0000640E0000}"/>
    <cellStyle name="1_tree_수량산출_구로리총괄내역_구로리설계예산서조경_구로구-수량산출서" xfId="1033" xr:uid="{00000000-0005-0000-0000-0000650E0000}"/>
    <cellStyle name="1_tree_수량산출_구로리총괄내역_구로리설계예산서조경_지주목" xfId="1034" xr:uid="{00000000-0005-0000-0000-0000660E0000}"/>
    <cellStyle name="1_tree_수량산출_구로리총괄내역_구로리설계예산서조경_지주목_00-수량산출서양식" xfId="1035" xr:uid="{00000000-0005-0000-0000-0000670E0000}"/>
    <cellStyle name="1_tree_수량산출_구로리총괄내역_구로리설계예산서조경_지주목_강남구시설녹지대-수량산출서" xfId="1036" xr:uid="{00000000-0005-0000-0000-0000680E0000}"/>
    <cellStyle name="1_tree_수량산출_구로리총괄내역_구로리설계예산서조경_지주목_구로구(오정,개명)-수량산출서" xfId="1037" xr:uid="{00000000-0005-0000-0000-0000690E0000}"/>
    <cellStyle name="1_tree_수량산출_구로리총괄내역_구로리설계예산서조경_지주목_구로구-수량산출서" xfId="1038" xr:uid="{00000000-0005-0000-0000-00006A0E0000}"/>
    <cellStyle name="1_tree_수량산출_구로리총괄내역_구로리어린이공원예산서(조경)1125" xfId="1039" xr:uid="{00000000-0005-0000-0000-00006B0E0000}"/>
    <cellStyle name="1_tree_수량산출_구로리총괄내역_구로리어린이공원예산서(조경)1125_00-설계서양식" xfId="1040" xr:uid="{00000000-0005-0000-0000-00006C0E0000}"/>
    <cellStyle name="1_tree_수량산출_구로리총괄내역_구로리어린이공원예산서(조경)1125_00-설계서양식_00-수량산출서양식" xfId="1041" xr:uid="{00000000-0005-0000-0000-00006D0E0000}"/>
    <cellStyle name="1_tree_수량산출_구로리총괄내역_구로리어린이공원예산서(조경)1125_00-설계서양식_강남구시설녹지대-수량산출서" xfId="1042" xr:uid="{00000000-0005-0000-0000-00006E0E0000}"/>
    <cellStyle name="1_tree_수량산출_구로리총괄내역_구로리어린이공원예산서(조경)1125_00-설계서양식_구로구(오정,개명)-수량산출서" xfId="1043" xr:uid="{00000000-0005-0000-0000-00006F0E0000}"/>
    <cellStyle name="1_tree_수량산출_구로리총괄내역_구로리어린이공원예산서(조경)1125_00-설계서양식_구로구-수량산출서" xfId="1044" xr:uid="{00000000-0005-0000-0000-0000700E0000}"/>
    <cellStyle name="1_tree_수량산출_구로리총괄내역_구로리어린이공원예산서(조경)1125_00-수량산출서양식" xfId="1045" xr:uid="{00000000-0005-0000-0000-0000710E0000}"/>
    <cellStyle name="1_tree_수량산출_구로리총괄내역_구로리어린이공원예산서(조경)1125_강남구시설녹지대-수량산출서" xfId="1046" xr:uid="{00000000-0005-0000-0000-0000720E0000}"/>
    <cellStyle name="1_tree_수량산출_구로리총괄내역_구로리어린이공원예산서(조경)1125_구로구(오정,개명)-수량산출서" xfId="1047" xr:uid="{00000000-0005-0000-0000-0000730E0000}"/>
    <cellStyle name="1_tree_수량산출_구로리총괄내역_구로리어린이공원예산서(조경)1125_구로구-수량산출서" xfId="1048" xr:uid="{00000000-0005-0000-0000-0000740E0000}"/>
    <cellStyle name="1_tree_수량산출_구로리총괄내역_구로리어린이공원예산서(조경)1125_지주목" xfId="1049" xr:uid="{00000000-0005-0000-0000-0000750E0000}"/>
    <cellStyle name="1_tree_수량산출_구로리총괄내역_구로리어린이공원예산서(조경)1125_지주목_00-수량산출서양식" xfId="1050" xr:uid="{00000000-0005-0000-0000-0000760E0000}"/>
    <cellStyle name="1_tree_수량산출_구로리총괄내역_구로리어린이공원예산서(조경)1125_지주목_강남구시설녹지대-수량산출서" xfId="1051" xr:uid="{00000000-0005-0000-0000-0000770E0000}"/>
    <cellStyle name="1_tree_수량산출_구로리총괄내역_구로리어린이공원예산서(조경)1125_지주목_구로구(오정,개명)-수량산출서" xfId="1052" xr:uid="{00000000-0005-0000-0000-0000780E0000}"/>
    <cellStyle name="1_tree_수량산출_구로리총괄내역_구로리어린이공원예산서(조경)1125_지주목_구로구-수량산출서" xfId="1053" xr:uid="{00000000-0005-0000-0000-0000790E0000}"/>
    <cellStyle name="1_tree_수량산출_구로리총괄내역_내역서" xfId="1054" xr:uid="{00000000-0005-0000-0000-00007A0E0000}"/>
    <cellStyle name="1_tree_수량산출_구로리총괄내역_내역서_00-설계서양식" xfId="1055" xr:uid="{00000000-0005-0000-0000-00007B0E0000}"/>
    <cellStyle name="1_tree_수량산출_구로리총괄내역_내역서_00-설계서양식_00-수량산출서양식" xfId="1056" xr:uid="{00000000-0005-0000-0000-00007C0E0000}"/>
    <cellStyle name="1_tree_수량산출_구로리총괄내역_내역서_00-설계서양식_강남구시설녹지대-수량산출서" xfId="1057" xr:uid="{00000000-0005-0000-0000-00007D0E0000}"/>
    <cellStyle name="1_tree_수량산출_구로리총괄내역_내역서_00-설계서양식_구로구(오정,개명)-수량산출서" xfId="1058" xr:uid="{00000000-0005-0000-0000-00007E0E0000}"/>
    <cellStyle name="1_tree_수량산출_구로리총괄내역_내역서_00-설계서양식_구로구-수량산출서" xfId="1059" xr:uid="{00000000-0005-0000-0000-00007F0E0000}"/>
    <cellStyle name="1_tree_수량산출_구로리총괄내역_내역서_00-수량산출서양식" xfId="1060" xr:uid="{00000000-0005-0000-0000-0000800E0000}"/>
    <cellStyle name="1_tree_수량산출_구로리총괄내역_내역서_강남구시설녹지대-수량산출서" xfId="1061" xr:uid="{00000000-0005-0000-0000-0000810E0000}"/>
    <cellStyle name="1_tree_수량산출_구로리총괄내역_내역서_구로구(오정,개명)-수량산출서" xfId="1062" xr:uid="{00000000-0005-0000-0000-0000820E0000}"/>
    <cellStyle name="1_tree_수량산출_구로리총괄내역_내역서_구로구-수량산출서" xfId="1063" xr:uid="{00000000-0005-0000-0000-0000830E0000}"/>
    <cellStyle name="1_tree_수량산출_구로리총괄내역_내역서_지주목" xfId="1064" xr:uid="{00000000-0005-0000-0000-0000840E0000}"/>
    <cellStyle name="1_tree_수량산출_구로리총괄내역_내역서_지주목_00-수량산출서양식" xfId="1065" xr:uid="{00000000-0005-0000-0000-0000850E0000}"/>
    <cellStyle name="1_tree_수량산출_구로리총괄내역_내역서_지주목_강남구시설녹지대-수량산출서" xfId="1066" xr:uid="{00000000-0005-0000-0000-0000860E0000}"/>
    <cellStyle name="1_tree_수량산출_구로리총괄내역_내역서_지주목_구로구(오정,개명)-수량산출서" xfId="1067" xr:uid="{00000000-0005-0000-0000-0000870E0000}"/>
    <cellStyle name="1_tree_수량산출_구로리총괄내역_내역서_지주목_구로구-수량산출서" xfId="1068" xr:uid="{00000000-0005-0000-0000-0000880E0000}"/>
    <cellStyle name="1_tree_수량산출_구로리총괄내역_노임단가표" xfId="1069" xr:uid="{00000000-0005-0000-0000-0000890E0000}"/>
    <cellStyle name="1_tree_수량산출_구로리총괄내역_노임단가표_00-설계서양식" xfId="1070" xr:uid="{00000000-0005-0000-0000-00008A0E0000}"/>
    <cellStyle name="1_tree_수량산출_구로리총괄내역_노임단가표_00-설계서양식_00-수량산출서양식" xfId="1071" xr:uid="{00000000-0005-0000-0000-00008B0E0000}"/>
    <cellStyle name="1_tree_수량산출_구로리총괄내역_노임단가표_00-설계서양식_강남구시설녹지대-수량산출서" xfId="1072" xr:uid="{00000000-0005-0000-0000-00008C0E0000}"/>
    <cellStyle name="1_tree_수량산출_구로리총괄내역_노임단가표_00-설계서양식_구로구(오정,개명)-수량산출서" xfId="1073" xr:uid="{00000000-0005-0000-0000-00008D0E0000}"/>
    <cellStyle name="1_tree_수량산출_구로리총괄내역_노임단가표_00-설계서양식_구로구-수량산출서" xfId="1074" xr:uid="{00000000-0005-0000-0000-00008E0E0000}"/>
    <cellStyle name="1_tree_수량산출_구로리총괄내역_노임단가표_00-수량산출서양식" xfId="1075" xr:uid="{00000000-0005-0000-0000-00008F0E0000}"/>
    <cellStyle name="1_tree_수량산출_구로리총괄내역_노임단가표_강남구시설녹지대-수량산출서" xfId="1076" xr:uid="{00000000-0005-0000-0000-0000900E0000}"/>
    <cellStyle name="1_tree_수량산출_구로리총괄내역_노임단가표_구로구(오정,개명)-수량산출서" xfId="1077" xr:uid="{00000000-0005-0000-0000-0000910E0000}"/>
    <cellStyle name="1_tree_수량산출_구로리총괄내역_노임단가표_구로구-수량산출서" xfId="1078" xr:uid="{00000000-0005-0000-0000-0000920E0000}"/>
    <cellStyle name="1_tree_수량산출_구로리총괄내역_노임단가표_지주목" xfId="1079" xr:uid="{00000000-0005-0000-0000-0000930E0000}"/>
    <cellStyle name="1_tree_수량산출_구로리총괄내역_노임단가표_지주목_00-수량산출서양식" xfId="1080" xr:uid="{00000000-0005-0000-0000-0000940E0000}"/>
    <cellStyle name="1_tree_수량산출_구로리총괄내역_노임단가표_지주목_강남구시설녹지대-수량산출서" xfId="1081" xr:uid="{00000000-0005-0000-0000-0000950E0000}"/>
    <cellStyle name="1_tree_수량산출_구로리총괄내역_노임단가표_지주목_구로구(오정,개명)-수량산출서" xfId="1082" xr:uid="{00000000-0005-0000-0000-0000960E0000}"/>
    <cellStyle name="1_tree_수량산출_구로리총괄내역_노임단가표_지주목_구로구-수량산출서" xfId="1083" xr:uid="{00000000-0005-0000-0000-0000970E0000}"/>
    <cellStyle name="1_tree_수량산출_구로리총괄내역_수도권매립지" xfId="1084" xr:uid="{00000000-0005-0000-0000-0000980E0000}"/>
    <cellStyle name="1_tree_수량산출_구로리총괄내역_수도권매립지_00-설계서양식" xfId="1085" xr:uid="{00000000-0005-0000-0000-0000990E0000}"/>
    <cellStyle name="1_tree_수량산출_구로리총괄내역_수도권매립지_00-설계서양식_00-수량산출서양식" xfId="1086" xr:uid="{00000000-0005-0000-0000-00009A0E0000}"/>
    <cellStyle name="1_tree_수량산출_구로리총괄내역_수도권매립지_00-설계서양식_강남구시설녹지대-수량산출서" xfId="1087" xr:uid="{00000000-0005-0000-0000-00009B0E0000}"/>
    <cellStyle name="1_tree_수량산출_구로리총괄내역_수도권매립지_00-설계서양식_구로구(오정,개명)-수량산출서" xfId="1088" xr:uid="{00000000-0005-0000-0000-00009C0E0000}"/>
    <cellStyle name="1_tree_수량산출_구로리총괄내역_수도권매립지_00-설계서양식_구로구-수량산출서" xfId="1089" xr:uid="{00000000-0005-0000-0000-00009D0E0000}"/>
    <cellStyle name="1_tree_수량산출_구로리총괄내역_수도권매립지_00-수량산출서양식" xfId="1090" xr:uid="{00000000-0005-0000-0000-00009E0E0000}"/>
    <cellStyle name="1_tree_수량산출_구로리총괄내역_수도권매립지_강남구시설녹지대-수량산출서" xfId="1091" xr:uid="{00000000-0005-0000-0000-00009F0E0000}"/>
    <cellStyle name="1_tree_수량산출_구로리총괄내역_수도권매립지_구로구(오정,개명)-수량산출서" xfId="1092" xr:uid="{00000000-0005-0000-0000-0000A00E0000}"/>
    <cellStyle name="1_tree_수량산출_구로리총괄내역_수도권매립지_구로구-수량산출서" xfId="1093" xr:uid="{00000000-0005-0000-0000-0000A10E0000}"/>
    <cellStyle name="1_tree_수량산출_구로리총괄내역_수도권매립지_지주목" xfId="1094" xr:uid="{00000000-0005-0000-0000-0000A20E0000}"/>
    <cellStyle name="1_tree_수량산출_구로리총괄내역_수도권매립지_지주목_00-수량산출서양식" xfId="1095" xr:uid="{00000000-0005-0000-0000-0000A30E0000}"/>
    <cellStyle name="1_tree_수량산출_구로리총괄내역_수도권매립지_지주목_강남구시설녹지대-수량산출서" xfId="1096" xr:uid="{00000000-0005-0000-0000-0000A40E0000}"/>
    <cellStyle name="1_tree_수량산출_구로리총괄내역_수도권매립지_지주목_구로구(오정,개명)-수량산출서" xfId="1097" xr:uid="{00000000-0005-0000-0000-0000A50E0000}"/>
    <cellStyle name="1_tree_수량산출_구로리총괄내역_수도권매립지_지주목_구로구-수량산출서" xfId="1098" xr:uid="{00000000-0005-0000-0000-0000A60E0000}"/>
    <cellStyle name="1_tree_수량산출_구로리총괄내역_수도권매립지1004(발주용)" xfId="1099" xr:uid="{00000000-0005-0000-0000-0000A70E0000}"/>
    <cellStyle name="1_tree_수량산출_구로리총괄내역_수도권매립지1004(발주용)_00-설계서양식" xfId="1100" xr:uid="{00000000-0005-0000-0000-0000A80E0000}"/>
    <cellStyle name="1_tree_수량산출_구로리총괄내역_수도권매립지1004(발주용)_00-설계서양식_00-수량산출서양식" xfId="1101" xr:uid="{00000000-0005-0000-0000-0000A90E0000}"/>
    <cellStyle name="1_tree_수량산출_구로리총괄내역_수도권매립지1004(발주용)_00-설계서양식_강남구시설녹지대-수량산출서" xfId="1102" xr:uid="{00000000-0005-0000-0000-0000AA0E0000}"/>
    <cellStyle name="1_tree_수량산출_구로리총괄내역_수도권매립지1004(발주용)_00-설계서양식_구로구(오정,개명)-수량산출서" xfId="1103" xr:uid="{00000000-0005-0000-0000-0000AB0E0000}"/>
    <cellStyle name="1_tree_수량산출_구로리총괄내역_수도권매립지1004(발주용)_00-설계서양식_구로구-수량산출서" xfId="1104" xr:uid="{00000000-0005-0000-0000-0000AC0E0000}"/>
    <cellStyle name="1_tree_수량산출_구로리총괄내역_수도권매립지1004(발주용)_00-수량산출서양식" xfId="1105" xr:uid="{00000000-0005-0000-0000-0000AD0E0000}"/>
    <cellStyle name="1_tree_수량산출_구로리총괄내역_수도권매립지1004(발주용)_강남구시설녹지대-수량산출서" xfId="1106" xr:uid="{00000000-0005-0000-0000-0000AE0E0000}"/>
    <cellStyle name="1_tree_수량산출_구로리총괄내역_수도권매립지1004(발주용)_구로구(오정,개명)-수량산출서" xfId="1107" xr:uid="{00000000-0005-0000-0000-0000AF0E0000}"/>
    <cellStyle name="1_tree_수량산출_구로리총괄내역_수도권매립지1004(발주용)_구로구-수량산출서" xfId="1108" xr:uid="{00000000-0005-0000-0000-0000B00E0000}"/>
    <cellStyle name="1_tree_수량산출_구로리총괄내역_수도권매립지1004(발주용)_지주목" xfId="1109" xr:uid="{00000000-0005-0000-0000-0000B10E0000}"/>
    <cellStyle name="1_tree_수량산출_구로리총괄내역_수도권매립지1004(발주용)_지주목_00-수량산출서양식" xfId="1110" xr:uid="{00000000-0005-0000-0000-0000B20E0000}"/>
    <cellStyle name="1_tree_수량산출_구로리총괄내역_수도권매립지1004(발주용)_지주목_강남구시설녹지대-수량산출서" xfId="1111" xr:uid="{00000000-0005-0000-0000-0000B30E0000}"/>
    <cellStyle name="1_tree_수량산출_구로리총괄내역_수도권매립지1004(발주용)_지주목_구로구(오정,개명)-수량산출서" xfId="1112" xr:uid="{00000000-0005-0000-0000-0000B40E0000}"/>
    <cellStyle name="1_tree_수량산출_구로리총괄내역_수도권매립지1004(발주용)_지주목_구로구-수량산출서" xfId="1113" xr:uid="{00000000-0005-0000-0000-0000B50E0000}"/>
    <cellStyle name="1_tree_수량산출_구로리총괄내역_일신건영설계예산서(0211)" xfId="1114" xr:uid="{00000000-0005-0000-0000-0000B60E0000}"/>
    <cellStyle name="1_tree_수량산출_구로리총괄내역_일신건영설계예산서(0211)_00-설계서양식" xfId="1115" xr:uid="{00000000-0005-0000-0000-0000B70E0000}"/>
    <cellStyle name="1_tree_수량산출_구로리총괄내역_일신건영설계예산서(0211)_00-설계서양식_00-수량산출서양식" xfId="1116" xr:uid="{00000000-0005-0000-0000-0000B80E0000}"/>
    <cellStyle name="1_tree_수량산출_구로리총괄내역_일신건영설계예산서(0211)_00-설계서양식_강남구시설녹지대-수량산출서" xfId="1117" xr:uid="{00000000-0005-0000-0000-0000B90E0000}"/>
    <cellStyle name="1_tree_수량산출_구로리총괄내역_일신건영설계예산서(0211)_00-설계서양식_구로구(오정,개명)-수량산출서" xfId="1118" xr:uid="{00000000-0005-0000-0000-0000BA0E0000}"/>
    <cellStyle name="1_tree_수량산출_구로리총괄내역_일신건영설계예산서(0211)_00-설계서양식_구로구-수량산출서" xfId="1119" xr:uid="{00000000-0005-0000-0000-0000BB0E0000}"/>
    <cellStyle name="1_tree_수량산출_구로리총괄내역_일신건영설계예산서(0211)_00-수량산출서양식" xfId="1120" xr:uid="{00000000-0005-0000-0000-0000BC0E0000}"/>
    <cellStyle name="1_tree_수량산출_구로리총괄내역_일신건영설계예산서(0211)_강남구시설녹지대-수량산출서" xfId="1121" xr:uid="{00000000-0005-0000-0000-0000BD0E0000}"/>
    <cellStyle name="1_tree_수량산출_구로리총괄내역_일신건영설계예산서(0211)_구로구(오정,개명)-수량산출서" xfId="1122" xr:uid="{00000000-0005-0000-0000-0000BE0E0000}"/>
    <cellStyle name="1_tree_수량산출_구로리총괄내역_일신건영설계예산서(0211)_구로구-수량산출서" xfId="1123" xr:uid="{00000000-0005-0000-0000-0000BF0E0000}"/>
    <cellStyle name="1_tree_수량산출_구로리총괄내역_일신건영설계예산서(0211)_지주목" xfId="1124" xr:uid="{00000000-0005-0000-0000-0000C00E0000}"/>
    <cellStyle name="1_tree_수량산출_구로리총괄내역_일신건영설계예산서(0211)_지주목_00-수량산출서양식" xfId="1125" xr:uid="{00000000-0005-0000-0000-0000C10E0000}"/>
    <cellStyle name="1_tree_수량산출_구로리총괄내역_일신건영설계예산서(0211)_지주목_강남구시설녹지대-수량산출서" xfId="1126" xr:uid="{00000000-0005-0000-0000-0000C20E0000}"/>
    <cellStyle name="1_tree_수량산출_구로리총괄내역_일신건영설계예산서(0211)_지주목_구로구(오정,개명)-수량산출서" xfId="1127" xr:uid="{00000000-0005-0000-0000-0000C30E0000}"/>
    <cellStyle name="1_tree_수량산출_구로리총괄내역_일신건영설계예산서(0211)_지주목_구로구-수량산출서" xfId="1128" xr:uid="{00000000-0005-0000-0000-0000C40E0000}"/>
    <cellStyle name="1_tree_수량산출_구로리총괄내역_일위대가" xfId="1129" xr:uid="{00000000-0005-0000-0000-0000C50E0000}"/>
    <cellStyle name="1_tree_수량산출_구로리총괄내역_일위대가_00-설계서양식" xfId="1130" xr:uid="{00000000-0005-0000-0000-0000C60E0000}"/>
    <cellStyle name="1_tree_수량산출_구로리총괄내역_일위대가_00-설계서양식_00-수량산출서양식" xfId="1131" xr:uid="{00000000-0005-0000-0000-0000C70E0000}"/>
    <cellStyle name="1_tree_수량산출_구로리총괄내역_일위대가_00-설계서양식_강남구시설녹지대-수량산출서" xfId="1132" xr:uid="{00000000-0005-0000-0000-0000C80E0000}"/>
    <cellStyle name="1_tree_수량산출_구로리총괄내역_일위대가_00-설계서양식_구로구(오정,개명)-수량산출서" xfId="1133" xr:uid="{00000000-0005-0000-0000-0000C90E0000}"/>
    <cellStyle name="1_tree_수량산출_구로리총괄내역_일위대가_00-설계서양식_구로구-수량산출서" xfId="1134" xr:uid="{00000000-0005-0000-0000-0000CA0E0000}"/>
    <cellStyle name="1_tree_수량산출_구로리총괄내역_일위대가_00-수량산출서양식" xfId="1135" xr:uid="{00000000-0005-0000-0000-0000CB0E0000}"/>
    <cellStyle name="1_tree_수량산출_구로리총괄내역_일위대가_강남구시설녹지대-수량산출서" xfId="1136" xr:uid="{00000000-0005-0000-0000-0000CC0E0000}"/>
    <cellStyle name="1_tree_수량산출_구로리총괄내역_일위대가_구로구(오정,개명)-수량산출서" xfId="1137" xr:uid="{00000000-0005-0000-0000-0000CD0E0000}"/>
    <cellStyle name="1_tree_수량산출_구로리총괄내역_일위대가_구로구-수량산출서" xfId="1138" xr:uid="{00000000-0005-0000-0000-0000CE0E0000}"/>
    <cellStyle name="1_tree_수량산출_구로리총괄내역_일위대가_지주목" xfId="1139" xr:uid="{00000000-0005-0000-0000-0000CF0E0000}"/>
    <cellStyle name="1_tree_수량산출_구로리총괄내역_일위대가_지주목_00-수량산출서양식" xfId="1140" xr:uid="{00000000-0005-0000-0000-0000D00E0000}"/>
    <cellStyle name="1_tree_수량산출_구로리총괄내역_일위대가_지주목_강남구시설녹지대-수량산출서" xfId="1141" xr:uid="{00000000-0005-0000-0000-0000D10E0000}"/>
    <cellStyle name="1_tree_수량산출_구로리총괄내역_일위대가_지주목_구로구(오정,개명)-수량산출서" xfId="1142" xr:uid="{00000000-0005-0000-0000-0000D20E0000}"/>
    <cellStyle name="1_tree_수량산출_구로리총괄내역_일위대가_지주목_구로구-수량산출서" xfId="1143" xr:uid="{00000000-0005-0000-0000-0000D30E0000}"/>
    <cellStyle name="1_tree_수량산출_구로리총괄내역_자재단가표" xfId="1144" xr:uid="{00000000-0005-0000-0000-0000D40E0000}"/>
    <cellStyle name="1_tree_수량산출_구로리총괄내역_자재단가표_00-설계서양식" xfId="1145" xr:uid="{00000000-0005-0000-0000-0000D50E0000}"/>
    <cellStyle name="1_tree_수량산출_구로리총괄내역_자재단가표_00-설계서양식_00-수량산출서양식" xfId="1146" xr:uid="{00000000-0005-0000-0000-0000D60E0000}"/>
    <cellStyle name="1_tree_수량산출_구로리총괄내역_자재단가표_00-설계서양식_강남구시설녹지대-수량산출서" xfId="1147" xr:uid="{00000000-0005-0000-0000-0000D70E0000}"/>
    <cellStyle name="1_tree_수량산출_구로리총괄내역_자재단가표_00-설계서양식_구로구(오정,개명)-수량산출서" xfId="1148" xr:uid="{00000000-0005-0000-0000-0000D80E0000}"/>
    <cellStyle name="1_tree_수량산출_구로리총괄내역_자재단가표_00-설계서양식_구로구-수량산출서" xfId="1149" xr:uid="{00000000-0005-0000-0000-0000D90E0000}"/>
    <cellStyle name="1_tree_수량산출_구로리총괄내역_자재단가표_00-수량산출서양식" xfId="1150" xr:uid="{00000000-0005-0000-0000-0000DA0E0000}"/>
    <cellStyle name="1_tree_수량산출_구로리총괄내역_자재단가표_강남구시설녹지대-수량산출서" xfId="1151" xr:uid="{00000000-0005-0000-0000-0000DB0E0000}"/>
    <cellStyle name="1_tree_수량산출_구로리총괄내역_자재단가표_구로구(오정,개명)-수량산출서" xfId="1152" xr:uid="{00000000-0005-0000-0000-0000DC0E0000}"/>
    <cellStyle name="1_tree_수량산출_구로리총괄내역_자재단가표_구로구-수량산출서" xfId="1153" xr:uid="{00000000-0005-0000-0000-0000DD0E0000}"/>
    <cellStyle name="1_tree_수량산출_구로리총괄내역_자재단가표_지주목" xfId="1154" xr:uid="{00000000-0005-0000-0000-0000DE0E0000}"/>
    <cellStyle name="1_tree_수량산출_구로리총괄내역_자재단가표_지주목_00-수량산출서양식" xfId="1155" xr:uid="{00000000-0005-0000-0000-0000DF0E0000}"/>
    <cellStyle name="1_tree_수량산출_구로리총괄내역_자재단가표_지주목_강남구시설녹지대-수량산출서" xfId="1156" xr:uid="{00000000-0005-0000-0000-0000E00E0000}"/>
    <cellStyle name="1_tree_수량산출_구로리총괄내역_자재단가표_지주목_구로구(오정,개명)-수량산출서" xfId="1157" xr:uid="{00000000-0005-0000-0000-0000E10E0000}"/>
    <cellStyle name="1_tree_수량산출_구로리총괄내역_자재단가표_지주목_구로구-수량산출서" xfId="1158" xr:uid="{00000000-0005-0000-0000-0000E20E0000}"/>
    <cellStyle name="1_tree_수량산출_구로리총괄내역_장안초등학교내역0814" xfId="1159" xr:uid="{00000000-0005-0000-0000-0000E30E0000}"/>
    <cellStyle name="1_tree_수량산출_구로리총괄내역_장안초등학교내역0814_00-설계서양식" xfId="1160" xr:uid="{00000000-0005-0000-0000-0000E40E0000}"/>
    <cellStyle name="1_tree_수량산출_구로리총괄내역_장안초등학교내역0814_00-설계서양식_00-수량산출서양식" xfId="1161" xr:uid="{00000000-0005-0000-0000-0000E50E0000}"/>
    <cellStyle name="1_tree_수량산출_구로리총괄내역_장안초등학교내역0814_00-설계서양식_강남구시설녹지대-수량산출서" xfId="1162" xr:uid="{00000000-0005-0000-0000-0000E60E0000}"/>
    <cellStyle name="1_tree_수량산출_구로리총괄내역_장안초등학교내역0814_00-설계서양식_구로구(오정,개명)-수량산출서" xfId="1163" xr:uid="{00000000-0005-0000-0000-0000E70E0000}"/>
    <cellStyle name="1_tree_수량산출_구로리총괄내역_장안초등학교내역0814_00-설계서양식_구로구-수량산출서" xfId="1164" xr:uid="{00000000-0005-0000-0000-0000E80E0000}"/>
    <cellStyle name="1_tree_수량산출_구로리총괄내역_장안초등학교내역0814_00-수량산출서양식" xfId="1165" xr:uid="{00000000-0005-0000-0000-0000E90E0000}"/>
    <cellStyle name="1_tree_수량산출_구로리총괄내역_장안초등학교내역0814_강남구시설녹지대-수량산출서" xfId="1166" xr:uid="{00000000-0005-0000-0000-0000EA0E0000}"/>
    <cellStyle name="1_tree_수량산출_구로리총괄내역_장안초등학교내역0814_구로구(오정,개명)-수량산출서" xfId="1167" xr:uid="{00000000-0005-0000-0000-0000EB0E0000}"/>
    <cellStyle name="1_tree_수량산출_구로리총괄내역_장안초등학교내역0814_구로구-수량산출서" xfId="1168" xr:uid="{00000000-0005-0000-0000-0000EC0E0000}"/>
    <cellStyle name="1_tree_수량산출_구로리총괄내역_장안초등학교내역0814_지주목" xfId="1169" xr:uid="{00000000-0005-0000-0000-0000ED0E0000}"/>
    <cellStyle name="1_tree_수량산출_구로리총괄내역_장안초등학교내역0814_지주목_00-수량산출서양식" xfId="1170" xr:uid="{00000000-0005-0000-0000-0000EE0E0000}"/>
    <cellStyle name="1_tree_수량산출_구로리총괄내역_장안초등학교내역0814_지주목_강남구시설녹지대-수량산출서" xfId="1171" xr:uid="{00000000-0005-0000-0000-0000EF0E0000}"/>
    <cellStyle name="1_tree_수량산출_구로리총괄내역_장안초등학교내역0814_지주목_구로구(오정,개명)-수량산출서" xfId="1172" xr:uid="{00000000-0005-0000-0000-0000F00E0000}"/>
    <cellStyle name="1_tree_수량산출_구로리총괄내역_장안초등학교내역0814_지주목_구로구-수량산출서" xfId="1173" xr:uid="{00000000-0005-0000-0000-0000F10E0000}"/>
    <cellStyle name="1_tree_수량산출_구로리총괄내역_지주목" xfId="1174" xr:uid="{00000000-0005-0000-0000-0000F20E0000}"/>
    <cellStyle name="1_tree_수량산출_구로리총괄내역_지주목_00-수량산출서양식" xfId="1175" xr:uid="{00000000-0005-0000-0000-0000F30E0000}"/>
    <cellStyle name="1_tree_수량산출_구로리총괄내역_지주목_강남구시설녹지대-수량산출서" xfId="1176" xr:uid="{00000000-0005-0000-0000-0000F40E0000}"/>
    <cellStyle name="1_tree_수량산출_구로리총괄내역_지주목_구로구(오정,개명)-수량산출서" xfId="1177" xr:uid="{00000000-0005-0000-0000-0000F50E0000}"/>
    <cellStyle name="1_tree_수량산출_구로리총괄내역_지주목_구로구-수량산출서" xfId="1178" xr:uid="{00000000-0005-0000-0000-0000F60E0000}"/>
    <cellStyle name="1_tree_수량산출_지주목" xfId="1179" xr:uid="{00000000-0005-0000-0000-0000F70E0000}"/>
    <cellStyle name="1_tree_수량산출_지주목_00-수량산출서양식" xfId="1180" xr:uid="{00000000-0005-0000-0000-0000F80E0000}"/>
    <cellStyle name="1_tree_수량산출_지주목_강남구시설녹지대-수량산출서" xfId="1181" xr:uid="{00000000-0005-0000-0000-0000F90E0000}"/>
    <cellStyle name="1_tree_수량산출_지주목_구로구(오정,개명)-수량산출서" xfId="1182" xr:uid="{00000000-0005-0000-0000-0000FA0E0000}"/>
    <cellStyle name="1_tree_수량산출_지주목_구로구-수량산출서" xfId="1183" xr:uid="{00000000-0005-0000-0000-0000FB0E0000}"/>
    <cellStyle name="1_tree_수량산출_총괄내역0518" xfId="1184" xr:uid="{00000000-0005-0000-0000-0000FC0E0000}"/>
    <cellStyle name="1_tree_수량산출_총괄내역0518_00-설계서양식" xfId="1185" xr:uid="{00000000-0005-0000-0000-0000FD0E0000}"/>
    <cellStyle name="1_tree_수량산출_총괄내역0518_00-설계서양식_00-수량산출서양식" xfId="1186" xr:uid="{00000000-0005-0000-0000-0000FE0E0000}"/>
    <cellStyle name="1_tree_수량산출_총괄내역0518_00-설계서양식_강남구시설녹지대-수량산출서" xfId="1187" xr:uid="{00000000-0005-0000-0000-0000FF0E0000}"/>
    <cellStyle name="1_tree_수량산출_총괄내역0518_00-설계서양식_구로구(오정,개명)-수량산출서" xfId="1188" xr:uid="{00000000-0005-0000-0000-0000000F0000}"/>
    <cellStyle name="1_tree_수량산출_총괄내역0518_00-설계서양식_구로구-수량산출서" xfId="1189" xr:uid="{00000000-0005-0000-0000-0000010F0000}"/>
    <cellStyle name="1_tree_수량산출_총괄내역0518_00-수량산출서양식" xfId="1190" xr:uid="{00000000-0005-0000-0000-0000020F0000}"/>
    <cellStyle name="1_tree_수량산출_총괄내역0518_강남구시설녹지대-수량산출서" xfId="1191" xr:uid="{00000000-0005-0000-0000-0000030F0000}"/>
    <cellStyle name="1_tree_수량산출_총괄내역0518_구로구(오정,개명)-수량산출서" xfId="1192" xr:uid="{00000000-0005-0000-0000-0000040F0000}"/>
    <cellStyle name="1_tree_수량산출_총괄내역0518_구로구-수량산출서" xfId="1193" xr:uid="{00000000-0005-0000-0000-0000050F0000}"/>
    <cellStyle name="1_tree_수량산출_총괄내역0518_구로리설계예산서1029" xfId="1194" xr:uid="{00000000-0005-0000-0000-0000060F0000}"/>
    <cellStyle name="1_tree_수량산출_총괄내역0518_구로리설계예산서1029_00-설계서양식" xfId="1195" xr:uid="{00000000-0005-0000-0000-0000070F0000}"/>
    <cellStyle name="1_tree_수량산출_총괄내역0518_구로리설계예산서1029_00-설계서양식_00-수량산출서양식" xfId="1196" xr:uid="{00000000-0005-0000-0000-0000080F0000}"/>
    <cellStyle name="1_tree_수량산출_총괄내역0518_구로리설계예산서1029_00-설계서양식_강남구시설녹지대-수량산출서" xfId="1197" xr:uid="{00000000-0005-0000-0000-0000090F0000}"/>
    <cellStyle name="1_tree_수량산출_총괄내역0518_구로리설계예산서1029_00-설계서양식_구로구(오정,개명)-수량산출서" xfId="1198" xr:uid="{00000000-0005-0000-0000-00000A0F0000}"/>
    <cellStyle name="1_tree_수량산출_총괄내역0518_구로리설계예산서1029_00-설계서양식_구로구-수량산출서" xfId="1199" xr:uid="{00000000-0005-0000-0000-00000B0F0000}"/>
    <cellStyle name="1_tree_수량산출_총괄내역0518_구로리설계예산서1029_00-수량산출서양식" xfId="1200" xr:uid="{00000000-0005-0000-0000-00000C0F0000}"/>
    <cellStyle name="1_tree_수량산출_총괄내역0518_구로리설계예산서1029_강남구시설녹지대-수량산출서" xfId="1201" xr:uid="{00000000-0005-0000-0000-00000D0F0000}"/>
    <cellStyle name="1_tree_수량산출_총괄내역0518_구로리설계예산서1029_구로구(오정,개명)-수량산출서" xfId="1202" xr:uid="{00000000-0005-0000-0000-00000E0F0000}"/>
    <cellStyle name="1_tree_수량산출_총괄내역0518_구로리설계예산서1029_구로구-수량산출서" xfId="1203" xr:uid="{00000000-0005-0000-0000-00000F0F0000}"/>
    <cellStyle name="1_tree_수량산출_총괄내역0518_구로리설계예산서1029_지주목" xfId="1204" xr:uid="{00000000-0005-0000-0000-0000100F0000}"/>
    <cellStyle name="1_tree_수량산출_총괄내역0518_구로리설계예산서1029_지주목_00-수량산출서양식" xfId="1205" xr:uid="{00000000-0005-0000-0000-0000110F0000}"/>
    <cellStyle name="1_tree_수량산출_총괄내역0518_구로리설계예산서1029_지주목_강남구시설녹지대-수량산출서" xfId="1206" xr:uid="{00000000-0005-0000-0000-0000120F0000}"/>
    <cellStyle name="1_tree_수량산출_총괄내역0518_구로리설계예산서1029_지주목_구로구(오정,개명)-수량산출서" xfId="1207" xr:uid="{00000000-0005-0000-0000-0000130F0000}"/>
    <cellStyle name="1_tree_수량산출_총괄내역0518_구로리설계예산서1029_지주목_구로구-수량산출서" xfId="1208" xr:uid="{00000000-0005-0000-0000-0000140F0000}"/>
    <cellStyle name="1_tree_수량산출_총괄내역0518_구로리설계예산서1118준공" xfId="1209" xr:uid="{00000000-0005-0000-0000-0000150F0000}"/>
    <cellStyle name="1_tree_수량산출_총괄내역0518_구로리설계예산서1118준공_00-설계서양식" xfId="1210" xr:uid="{00000000-0005-0000-0000-0000160F0000}"/>
    <cellStyle name="1_tree_수량산출_총괄내역0518_구로리설계예산서1118준공_00-설계서양식_00-수량산출서양식" xfId="1211" xr:uid="{00000000-0005-0000-0000-0000170F0000}"/>
    <cellStyle name="1_tree_수량산출_총괄내역0518_구로리설계예산서1118준공_00-설계서양식_강남구시설녹지대-수량산출서" xfId="1212" xr:uid="{00000000-0005-0000-0000-0000180F0000}"/>
    <cellStyle name="1_tree_수량산출_총괄내역0518_구로리설계예산서1118준공_00-설계서양식_구로구(오정,개명)-수량산출서" xfId="1213" xr:uid="{00000000-0005-0000-0000-0000190F0000}"/>
    <cellStyle name="1_tree_수량산출_총괄내역0518_구로리설계예산서1118준공_00-설계서양식_구로구-수량산출서" xfId="1214" xr:uid="{00000000-0005-0000-0000-00001A0F0000}"/>
    <cellStyle name="1_tree_수량산출_총괄내역0518_구로리설계예산서1118준공_00-수량산출서양식" xfId="1215" xr:uid="{00000000-0005-0000-0000-00001B0F0000}"/>
    <cellStyle name="1_tree_수량산출_총괄내역0518_구로리설계예산서1118준공_강남구시설녹지대-수량산출서" xfId="1216" xr:uid="{00000000-0005-0000-0000-00001C0F0000}"/>
    <cellStyle name="1_tree_수량산출_총괄내역0518_구로리설계예산서1118준공_구로구(오정,개명)-수량산출서" xfId="1217" xr:uid="{00000000-0005-0000-0000-00001D0F0000}"/>
    <cellStyle name="1_tree_수량산출_총괄내역0518_구로리설계예산서1118준공_구로구-수량산출서" xfId="1218" xr:uid="{00000000-0005-0000-0000-00001E0F0000}"/>
    <cellStyle name="1_tree_수량산출_총괄내역0518_구로리설계예산서1118준공_지주목" xfId="1219" xr:uid="{00000000-0005-0000-0000-00001F0F0000}"/>
    <cellStyle name="1_tree_수량산출_총괄내역0518_구로리설계예산서1118준공_지주목_00-수량산출서양식" xfId="1220" xr:uid="{00000000-0005-0000-0000-0000200F0000}"/>
    <cellStyle name="1_tree_수량산출_총괄내역0518_구로리설계예산서1118준공_지주목_강남구시설녹지대-수량산출서" xfId="1221" xr:uid="{00000000-0005-0000-0000-0000210F0000}"/>
    <cellStyle name="1_tree_수량산출_총괄내역0518_구로리설계예산서1118준공_지주목_구로구(오정,개명)-수량산출서" xfId="1222" xr:uid="{00000000-0005-0000-0000-0000220F0000}"/>
    <cellStyle name="1_tree_수량산출_총괄내역0518_구로리설계예산서1118준공_지주목_구로구-수량산출서" xfId="1223" xr:uid="{00000000-0005-0000-0000-0000230F0000}"/>
    <cellStyle name="1_tree_수량산출_총괄내역0518_구로리설계예산서조경" xfId="1224" xr:uid="{00000000-0005-0000-0000-0000240F0000}"/>
    <cellStyle name="1_tree_수량산출_총괄내역0518_구로리설계예산서조경_00-설계서양식" xfId="1225" xr:uid="{00000000-0005-0000-0000-0000250F0000}"/>
    <cellStyle name="1_tree_수량산출_총괄내역0518_구로리설계예산서조경_00-설계서양식_00-수량산출서양식" xfId="1226" xr:uid="{00000000-0005-0000-0000-0000260F0000}"/>
    <cellStyle name="1_tree_수량산출_총괄내역0518_구로리설계예산서조경_00-설계서양식_강남구시설녹지대-수량산출서" xfId="1227" xr:uid="{00000000-0005-0000-0000-0000270F0000}"/>
    <cellStyle name="1_tree_수량산출_총괄내역0518_구로리설계예산서조경_00-설계서양식_구로구(오정,개명)-수량산출서" xfId="1228" xr:uid="{00000000-0005-0000-0000-0000280F0000}"/>
    <cellStyle name="1_tree_수량산출_총괄내역0518_구로리설계예산서조경_00-설계서양식_구로구-수량산출서" xfId="1229" xr:uid="{00000000-0005-0000-0000-0000290F0000}"/>
    <cellStyle name="1_tree_수량산출_총괄내역0518_구로리설계예산서조경_00-수량산출서양식" xfId="1230" xr:uid="{00000000-0005-0000-0000-00002A0F0000}"/>
    <cellStyle name="1_tree_수량산출_총괄내역0518_구로리설계예산서조경_강남구시설녹지대-수량산출서" xfId="1231" xr:uid="{00000000-0005-0000-0000-00002B0F0000}"/>
    <cellStyle name="1_tree_수량산출_총괄내역0518_구로리설계예산서조경_구로구(오정,개명)-수량산출서" xfId="1232" xr:uid="{00000000-0005-0000-0000-00002C0F0000}"/>
    <cellStyle name="1_tree_수량산출_총괄내역0518_구로리설계예산서조경_구로구-수량산출서" xfId="1233" xr:uid="{00000000-0005-0000-0000-00002D0F0000}"/>
    <cellStyle name="1_tree_수량산출_총괄내역0518_구로리설계예산서조경_지주목" xfId="1234" xr:uid="{00000000-0005-0000-0000-00002E0F0000}"/>
    <cellStyle name="1_tree_수량산출_총괄내역0518_구로리설계예산서조경_지주목_00-수량산출서양식" xfId="1235" xr:uid="{00000000-0005-0000-0000-00002F0F0000}"/>
    <cellStyle name="1_tree_수량산출_총괄내역0518_구로리설계예산서조경_지주목_강남구시설녹지대-수량산출서" xfId="1236" xr:uid="{00000000-0005-0000-0000-0000300F0000}"/>
    <cellStyle name="1_tree_수량산출_총괄내역0518_구로리설계예산서조경_지주목_구로구(오정,개명)-수량산출서" xfId="1237" xr:uid="{00000000-0005-0000-0000-0000310F0000}"/>
    <cellStyle name="1_tree_수량산출_총괄내역0518_구로리설계예산서조경_지주목_구로구-수량산출서" xfId="1238" xr:uid="{00000000-0005-0000-0000-0000320F0000}"/>
    <cellStyle name="1_tree_수량산출_총괄내역0518_구로리어린이공원예산서(조경)1125" xfId="1239" xr:uid="{00000000-0005-0000-0000-0000330F0000}"/>
    <cellStyle name="1_tree_수량산출_총괄내역0518_구로리어린이공원예산서(조경)1125_00-설계서양식" xfId="1240" xr:uid="{00000000-0005-0000-0000-0000340F0000}"/>
    <cellStyle name="1_tree_수량산출_총괄내역0518_구로리어린이공원예산서(조경)1125_00-설계서양식_00-수량산출서양식" xfId="1241" xr:uid="{00000000-0005-0000-0000-0000350F0000}"/>
    <cellStyle name="1_tree_수량산출_총괄내역0518_구로리어린이공원예산서(조경)1125_00-설계서양식_강남구시설녹지대-수량산출서" xfId="1242" xr:uid="{00000000-0005-0000-0000-0000360F0000}"/>
    <cellStyle name="1_tree_수량산출_총괄내역0518_구로리어린이공원예산서(조경)1125_00-설계서양식_구로구(오정,개명)-수량산출서" xfId="1243" xr:uid="{00000000-0005-0000-0000-0000370F0000}"/>
    <cellStyle name="1_tree_수량산출_총괄내역0518_구로리어린이공원예산서(조경)1125_00-설계서양식_구로구-수량산출서" xfId="1244" xr:uid="{00000000-0005-0000-0000-0000380F0000}"/>
    <cellStyle name="1_tree_수량산출_총괄내역0518_구로리어린이공원예산서(조경)1125_00-수량산출서양식" xfId="1245" xr:uid="{00000000-0005-0000-0000-0000390F0000}"/>
    <cellStyle name="1_tree_수량산출_총괄내역0518_구로리어린이공원예산서(조경)1125_강남구시설녹지대-수량산출서" xfId="1246" xr:uid="{00000000-0005-0000-0000-00003A0F0000}"/>
    <cellStyle name="1_tree_수량산출_총괄내역0518_구로리어린이공원예산서(조경)1125_구로구(오정,개명)-수량산출서" xfId="1247" xr:uid="{00000000-0005-0000-0000-00003B0F0000}"/>
    <cellStyle name="1_tree_수량산출_총괄내역0518_구로리어린이공원예산서(조경)1125_구로구-수량산출서" xfId="1248" xr:uid="{00000000-0005-0000-0000-00003C0F0000}"/>
    <cellStyle name="1_tree_수량산출_총괄내역0518_구로리어린이공원예산서(조경)1125_지주목" xfId="1249" xr:uid="{00000000-0005-0000-0000-00003D0F0000}"/>
    <cellStyle name="1_tree_수량산출_총괄내역0518_구로리어린이공원예산서(조경)1125_지주목_00-수량산출서양식" xfId="1250" xr:uid="{00000000-0005-0000-0000-00003E0F0000}"/>
    <cellStyle name="1_tree_수량산출_총괄내역0518_구로리어린이공원예산서(조경)1125_지주목_강남구시설녹지대-수량산출서" xfId="1251" xr:uid="{00000000-0005-0000-0000-00003F0F0000}"/>
    <cellStyle name="1_tree_수량산출_총괄내역0518_구로리어린이공원예산서(조경)1125_지주목_구로구(오정,개명)-수량산출서" xfId="1252" xr:uid="{00000000-0005-0000-0000-0000400F0000}"/>
    <cellStyle name="1_tree_수량산출_총괄내역0518_구로리어린이공원예산서(조경)1125_지주목_구로구-수량산출서" xfId="1253" xr:uid="{00000000-0005-0000-0000-0000410F0000}"/>
    <cellStyle name="1_tree_수량산출_총괄내역0518_내역서" xfId="1254" xr:uid="{00000000-0005-0000-0000-0000420F0000}"/>
    <cellStyle name="1_tree_수량산출_총괄내역0518_내역서_00-설계서양식" xfId="1255" xr:uid="{00000000-0005-0000-0000-0000430F0000}"/>
    <cellStyle name="1_tree_수량산출_총괄내역0518_내역서_00-설계서양식_00-수량산출서양식" xfId="1256" xr:uid="{00000000-0005-0000-0000-0000440F0000}"/>
    <cellStyle name="1_tree_수량산출_총괄내역0518_내역서_00-설계서양식_강남구시설녹지대-수량산출서" xfId="1257" xr:uid="{00000000-0005-0000-0000-0000450F0000}"/>
    <cellStyle name="1_tree_수량산출_총괄내역0518_내역서_00-설계서양식_구로구(오정,개명)-수량산출서" xfId="1258" xr:uid="{00000000-0005-0000-0000-0000460F0000}"/>
    <cellStyle name="1_tree_수량산출_총괄내역0518_내역서_00-설계서양식_구로구-수량산출서" xfId="1259" xr:uid="{00000000-0005-0000-0000-0000470F0000}"/>
    <cellStyle name="1_tree_수량산출_총괄내역0518_내역서_00-수량산출서양식" xfId="1260" xr:uid="{00000000-0005-0000-0000-0000480F0000}"/>
    <cellStyle name="1_tree_수량산출_총괄내역0518_내역서_강남구시설녹지대-수량산출서" xfId="1261" xr:uid="{00000000-0005-0000-0000-0000490F0000}"/>
    <cellStyle name="1_tree_수량산출_총괄내역0518_내역서_구로구(오정,개명)-수량산출서" xfId="1262" xr:uid="{00000000-0005-0000-0000-00004A0F0000}"/>
    <cellStyle name="1_tree_수량산출_총괄내역0518_내역서_구로구-수량산출서" xfId="1263" xr:uid="{00000000-0005-0000-0000-00004B0F0000}"/>
    <cellStyle name="1_tree_수량산출_총괄내역0518_내역서_지주목" xfId="1264" xr:uid="{00000000-0005-0000-0000-00004C0F0000}"/>
    <cellStyle name="1_tree_수량산출_총괄내역0518_내역서_지주목_00-수량산출서양식" xfId="1265" xr:uid="{00000000-0005-0000-0000-00004D0F0000}"/>
    <cellStyle name="1_tree_수량산출_총괄내역0518_내역서_지주목_강남구시설녹지대-수량산출서" xfId="1266" xr:uid="{00000000-0005-0000-0000-00004E0F0000}"/>
    <cellStyle name="1_tree_수량산출_총괄내역0518_내역서_지주목_구로구(오정,개명)-수량산출서" xfId="1267" xr:uid="{00000000-0005-0000-0000-00004F0F0000}"/>
    <cellStyle name="1_tree_수량산출_총괄내역0518_내역서_지주목_구로구-수량산출서" xfId="1268" xr:uid="{00000000-0005-0000-0000-0000500F0000}"/>
    <cellStyle name="1_tree_수량산출_총괄내역0518_노임단가표" xfId="1269" xr:uid="{00000000-0005-0000-0000-0000510F0000}"/>
    <cellStyle name="1_tree_수량산출_총괄내역0518_노임단가표_00-설계서양식" xfId="1270" xr:uid="{00000000-0005-0000-0000-0000520F0000}"/>
    <cellStyle name="1_tree_수량산출_총괄내역0518_노임단가표_00-설계서양식_00-수량산출서양식" xfId="1271" xr:uid="{00000000-0005-0000-0000-0000530F0000}"/>
    <cellStyle name="1_tree_수량산출_총괄내역0518_노임단가표_00-설계서양식_강남구시설녹지대-수량산출서" xfId="1272" xr:uid="{00000000-0005-0000-0000-0000540F0000}"/>
    <cellStyle name="1_tree_수량산출_총괄내역0518_노임단가표_00-설계서양식_구로구(오정,개명)-수량산출서" xfId="1273" xr:uid="{00000000-0005-0000-0000-0000550F0000}"/>
    <cellStyle name="1_tree_수량산출_총괄내역0518_노임단가표_00-설계서양식_구로구-수량산출서" xfId="1274" xr:uid="{00000000-0005-0000-0000-0000560F0000}"/>
    <cellStyle name="1_tree_수량산출_총괄내역0518_노임단가표_00-수량산출서양식" xfId="1275" xr:uid="{00000000-0005-0000-0000-0000570F0000}"/>
    <cellStyle name="1_tree_수량산출_총괄내역0518_노임단가표_강남구시설녹지대-수량산출서" xfId="1276" xr:uid="{00000000-0005-0000-0000-0000580F0000}"/>
    <cellStyle name="1_tree_수량산출_총괄내역0518_노임단가표_구로구(오정,개명)-수량산출서" xfId="1277" xr:uid="{00000000-0005-0000-0000-0000590F0000}"/>
    <cellStyle name="1_tree_수량산출_총괄내역0518_노임단가표_구로구-수량산출서" xfId="1278" xr:uid="{00000000-0005-0000-0000-00005A0F0000}"/>
    <cellStyle name="1_tree_수량산출_총괄내역0518_노임단가표_지주목" xfId="1279" xr:uid="{00000000-0005-0000-0000-00005B0F0000}"/>
    <cellStyle name="1_tree_수량산출_총괄내역0518_노임단가표_지주목_00-수량산출서양식" xfId="1280" xr:uid="{00000000-0005-0000-0000-00005C0F0000}"/>
    <cellStyle name="1_tree_수량산출_총괄내역0518_노임단가표_지주목_강남구시설녹지대-수량산출서" xfId="1281" xr:uid="{00000000-0005-0000-0000-00005D0F0000}"/>
    <cellStyle name="1_tree_수량산출_총괄내역0518_노임단가표_지주목_구로구(오정,개명)-수량산출서" xfId="1282" xr:uid="{00000000-0005-0000-0000-00005E0F0000}"/>
    <cellStyle name="1_tree_수량산출_총괄내역0518_노임단가표_지주목_구로구-수량산출서" xfId="1283" xr:uid="{00000000-0005-0000-0000-00005F0F0000}"/>
    <cellStyle name="1_tree_수량산출_총괄내역0518_수도권매립지" xfId="1284" xr:uid="{00000000-0005-0000-0000-0000600F0000}"/>
    <cellStyle name="1_tree_수량산출_총괄내역0518_수도권매립지_00-설계서양식" xfId="1285" xr:uid="{00000000-0005-0000-0000-0000610F0000}"/>
    <cellStyle name="1_tree_수량산출_총괄내역0518_수도권매립지_00-설계서양식_00-수량산출서양식" xfId="1286" xr:uid="{00000000-0005-0000-0000-0000620F0000}"/>
    <cellStyle name="1_tree_수량산출_총괄내역0518_수도권매립지_00-설계서양식_강남구시설녹지대-수량산출서" xfId="1287" xr:uid="{00000000-0005-0000-0000-0000630F0000}"/>
    <cellStyle name="1_tree_수량산출_총괄내역0518_수도권매립지_00-설계서양식_구로구(오정,개명)-수량산출서" xfId="1288" xr:uid="{00000000-0005-0000-0000-0000640F0000}"/>
    <cellStyle name="1_tree_수량산출_총괄내역0518_수도권매립지_00-설계서양식_구로구-수량산출서" xfId="1289" xr:uid="{00000000-0005-0000-0000-0000650F0000}"/>
    <cellStyle name="1_tree_수량산출_총괄내역0518_수도권매립지_00-수량산출서양식" xfId="1290" xr:uid="{00000000-0005-0000-0000-0000660F0000}"/>
    <cellStyle name="1_tree_수량산출_총괄내역0518_수도권매립지_강남구시설녹지대-수량산출서" xfId="1291" xr:uid="{00000000-0005-0000-0000-0000670F0000}"/>
    <cellStyle name="1_tree_수량산출_총괄내역0518_수도권매립지_구로구(오정,개명)-수량산출서" xfId="1292" xr:uid="{00000000-0005-0000-0000-0000680F0000}"/>
    <cellStyle name="1_tree_수량산출_총괄내역0518_수도권매립지_구로구-수량산출서" xfId="1293" xr:uid="{00000000-0005-0000-0000-0000690F0000}"/>
    <cellStyle name="1_tree_수량산출_총괄내역0518_수도권매립지_지주목" xfId="1294" xr:uid="{00000000-0005-0000-0000-00006A0F0000}"/>
    <cellStyle name="1_tree_수량산출_총괄내역0518_수도권매립지_지주목_00-수량산출서양식" xfId="1295" xr:uid="{00000000-0005-0000-0000-00006B0F0000}"/>
    <cellStyle name="1_tree_수량산출_총괄내역0518_수도권매립지_지주목_강남구시설녹지대-수량산출서" xfId="1296" xr:uid="{00000000-0005-0000-0000-00006C0F0000}"/>
    <cellStyle name="1_tree_수량산출_총괄내역0518_수도권매립지_지주목_구로구(오정,개명)-수량산출서" xfId="1297" xr:uid="{00000000-0005-0000-0000-00006D0F0000}"/>
    <cellStyle name="1_tree_수량산출_총괄내역0518_수도권매립지_지주목_구로구-수량산출서" xfId="1298" xr:uid="{00000000-0005-0000-0000-00006E0F0000}"/>
    <cellStyle name="1_tree_수량산출_총괄내역0518_수도권매립지1004(발주용)" xfId="1299" xr:uid="{00000000-0005-0000-0000-00006F0F0000}"/>
    <cellStyle name="1_tree_수량산출_총괄내역0518_수도권매립지1004(발주용)_00-설계서양식" xfId="1300" xr:uid="{00000000-0005-0000-0000-0000700F0000}"/>
    <cellStyle name="1_tree_수량산출_총괄내역0518_수도권매립지1004(발주용)_00-설계서양식_00-수량산출서양식" xfId="1301" xr:uid="{00000000-0005-0000-0000-0000710F0000}"/>
    <cellStyle name="1_tree_수량산출_총괄내역0518_수도권매립지1004(발주용)_00-설계서양식_강남구시설녹지대-수량산출서" xfId="1302" xr:uid="{00000000-0005-0000-0000-0000720F0000}"/>
    <cellStyle name="1_tree_수량산출_총괄내역0518_수도권매립지1004(발주용)_00-설계서양식_구로구(오정,개명)-수량산출서" xfId="1303" xr:uid="{00000000-0005-0000-0000-0000730F0000}"/>
    <cellStyle name="1_tree_수량산출_총괄내역0518_수도권매립지1004(발주용)_00-설계서양식_구로구-수량산출서" xfId="1304" xr:uid="{00000000-0005-0000-0000-0000740F0000}"/>
    <cellStyle name="1_tree_수량산출_총괄내역0518_수도권매립지1004(발주용)_00-수량산출서양식" xfId="1305" xr:uid="{00000000-0005-0000-0000-0000750F0000}"/>
    <cellStyle name="1_tree_수량산출_총괄내역0518_수도권매립지1004(발주용)_강남구시설녹지대-수량산출서" xfId="1306" xr:uid="{00000000-0005-0000-0000-0000760F0000}"/>
    <cellStyle name="1_tree_수량산출_총괄내역0518_수도권매립지1004(발주용)_구로구(오정,개명)-수량산출서" xfId="1307" xr:uid="{00000000-0005-0000-0000-0000770F0000}"/>
    <cellStyle name="1_tree_수량산출_총괄내역0518_수도권매립지1004(발주용)_구로구-수량산출서" xfId="1308" xr:uid="{00000000-0005-0000-0000-0000780F0000}"/>
    <cellStyle name="1_tree_수량산출_총괄내역0518_수도권매립지1004(발주용)_지주목" xfId="1309" xr:uid="{00000000-0005-0000-0000-0000790F0000}"/>
    <cellStyle name="1_tree_수량산출_총괄내역0518_수도권매립지1004(발주용)_지주목_00-수량산출서양식" xfId="1310" xr:uid="{00000000-0005-0000-0000-00007A0F0000}"/>
    <cellStyle name="1_tree_수량산출_총괄내역0518_수도권매립지1004(발주용)_지주목_강남구시설녹지대-수량산출서" xfId="1311" xr:uid="{00000000-0005-0000-0000-00007B0F0000}"/>
    <cellStyle name="1_tree_수량산출_총괄내역0518_수도권매립지1004(발주용)_지주목_구로구(오정,개명)-수량산출서" xfId="1312" xr:uid="{00000000-0005-0000-0000-00007C0F0000}"/>
    <cellStyle name="1_tree_수량산출_총괄내역0518_수도권매립지1004(발주용)_지주목_구로구-수량산출서" xfId="1313" xr:uid="{00000000-0005-0000-0000-00007D0F0000}"/>
    <cellStyle name="1_tree_수량산출_총괄내역0518_일신건영설계예산서(0211)" xfId="1314" xr:uid="{00000000-0005-0000-0000-00007E0F0000}"/>
    <cellStyle name="1_tree_수량산출_총괄내역0518_일신건영설계예산서(0211)_00-설계서양식" xfId="1315" xr:uid="{00000000-0005-0000-0000-00007F0F0000}"/>
    <cellStyle name="1_tree_수량산출_총괄내역0518_일신건영설계예산서(0211)_00-설계서양식_00-수량산출서양식" xfId="1316" xr:uid="{00000000-0005-0000-0000-0000800F0000}"/>
    <cellStyle name="1_tree_수량산출_총괄내역0518_일신건영설계예산서(0211)_00-설계서양식_강남구시설녹지대-수량산출서" xfId="1317" xr:uid="{00000000-0005-0000-0000-0000810F0000}"/>
    <cellStyle name="1_tree_수량산출_총괄내역0518_일신건영설계예산서(0211)_00-설계서양식_구로구(오정,개명)-수량산출서" xfId="1318" xr:uid="{00000000-0005-0000-0000-0000820F0000}"/>
    <cellStyle name="1_tree_수량산출_총괄내역0518_일신건영설계예산서(0211)_00-설계서양식_구로구-수량산출서" xfId="1319" xr:uid="{00000000-0005-0000-0000-0000830F0000}"/>
    <cellStyle name="1_tree_수량산출_총괄내역0518_일신건영설계예산서(0211)_00-수량산출서양식" xfId="1320" xr:uid="{00000000-0005-0000-0000-0000840F0000}"/>
    <cellStyle name="1_tree_수량산출_총괄내역0518_일신건영설계예산서(0211)_강남구시설녹지대-수량산출서" xfId="1321" xr:uid="{00000000-0005-0000-0000-0000850F0000}"/>
    <cellStyle name="1_tree_수량산출_총괄내역0518_일신건영설계예산서(0211)_구로구(오정,개명)-수량산출서" xfId="1322" xr:uid="{00000000-0005-0000-0000-0000860F0000}"/>
    <cellStyle name="1_tree_수량산출_총괄내역0518_일신건영설계예산서(0211)_구로구-수량산출서" xfId="1323" xr:uid="{00000000-0005-0000-0000-0000870F0000}"/>
    <cellStyle name="1_tree_수량산출_총괄내역0518_일신건영설계예산서(0211)_지주목" xfId="1324" xr:uid="{00000000-0005-0000-0000-0000880F0000}"/>
    <cellStyle name="1_tree_수량산출_총괄내역0518_일신건영설계예산서(0211)_지주목_00-수량산출서양식" xfId="1325" xr:uid="{00000000-0005-0000-0000-0000890F0000}"/>
    <cellStyle name="1_tree_수량산출_총괄내역0518_일신건영설계예산서(0211)_지주목_강남구시설녹지대-수량산출서" xfId="1326" xr:uid="{00000000-0005-0000-0000-00008A0F0000}"/>
    <cellStyle name="1_tree_수량산출_총괄내역0518_일신건영설계예산서(0211)_지주목_구로구(오정,개명)-수량산출서" xfId="1327" xr:uid="{00000000-0005-0000-0000-00008B0F0000}"/>
    <cellStyle name="1_tree_수량산출_총괄내역0518_일신건영설계예산서(0211)_지주목_구로구-수량산출서" xfId="1328" xr:uid="{00000000-0005-0000-0000-00008C0F0000}"/>
    <cellStyle name="1_tree_수량산출_총괄내역0518_일위대가" xfId="1329" xr:uid="{00000000-0005-0000-0000-00008D0F0000}"/>
    <cellStyle name="1_tree_수량산출_총괄내역0518_일위대가_00-설계서양식" xfId="1330" xr:uid="{00000000-0005-0000-0000-00008E0F0000}"/>
    <cellStyle name="1_tree_수량산출_총괄내역0518_일위대가_00-설계서양식_00-수량산출서양식" xfId="1331" xr:uid="{00000000-0005-0000-0000-00008F0F0000}"/>
    <cellStyle name="1_tree_수량산출_총괄내역0518_일위대가_00-설계서양식_강남구시설녹지대-수량산출서" xfId="1332" xr:uid="{00000000-0005-0000-0000-0000900F0000}"/>
    <cellStyle name="1_tree_수량산출_총괄내역0518_일위대가_00-설계서양식_구로구(오정,개명)-수량산출서" xfId="1333" xr:uid="{00000000-0005-0000-0000-0000910F0000}"/>
    <cellStyle name="1_tree_수량산출_총괄내역0518_일위대가_00-설계서양식_구로구-수량산출서" xfId="1334" xr:uid="{00000000-0005-0000-0000-0000920F0000}"/>
    <cellStyle name="1_tree_수량산출_총괄내역0518_일위대가_00-수량산출서양식" xfId="1335" xr:uid="{00000000-0005-0000-0000-0000930F0000}"/>
    <cellStyle name="1_tree_수량산출_총괄내역0518_일위대가_강남구시설녹지대-수량산출서" xfId="1336" xr:uid="{00000000-0005-0000-0000-0000940F0000}"/>
    <cellStyle name="1_tree_수량산출_총괄내역0518_일위대가_구로구(오정,개명)-수량산출서" xfId="1337" xr:uid="{00000000-0005-0000-0000-0000950F0000}"/>
    <cellStyle name="1_tree_수량산출_총괄내역0518_일위대가_구로구-수량산출서" xfId="1338" xr:uid="{00000000-0005-0000-0000-0000960F0000}"/>
    <cellStyle name="1_tree_수량산출_총괄내역0518_일위대가_지주목" xfId="1339" xr:uid="{00000000-0005-0000-0000-0000970F0000}"/>
    <cellStyle name="1_tree_수량산출_총괄내역0518_일위대가_지주목_00-수량산출서양식" xfId="1340" xr:uid="{00000000-0005-0000-0000-0000980F0000}"/>
    <cellStyle name="1_tree_수량산출_총괄내역0518_일위대가_지주목_강남구시설녹지대-수량산출서" xfId="1341" xr:uid="{00000000-0005-0000-0000-0000990F0000}"/>
    <cellStyle name="1_tree_수량산출_총괄내역0518_일위대가_지주목_구로구(오정,개명)-수량산출서" xfId="1342" xr:uid="{00000000-0005-0000-0000-00009A0F0000}"/>
    <cellStyle name="1_tree_수량산출_총괄내역0518_일위대가_지주목_구로구-수량산출서" xfId="1343" xr:uid="{00000000-0005-0000-0000-00009B0F0000}"/>
    <cellStyle name="1_tree_수량산출_총괄내역0518_자재단가표" xfId="1344" xr:uid="{00000000-0005-0000-0000-00009C0F0000}"/>
    <cellStyle name="1_tree_수량산출_총괄내역0518_자재단가표_00-설계서양식" xfId="1345" xr:uid="{00000000-0005-0000-0000-00009D0F0000}"/>
    <cellStyle name="1_tree_수량산출_총괄내역0518_자재단가표_00-설계서양식_00-수량산출서양식" xfId="1346" xr:uid="{00000000-0005-0000-0000-00009E0F0000}"/>
    <cellStyle name="1_tree_수량산출_총괄내역0518_자재단가표_00-설계서양식_강남구시설녹지대-수량산출서" xfId="1347" xr:uid="{00000000-0005-0000-0000-00009F0F0000}"/>
    <cellStyle name="1_tree_수량산출_총괄내역0518_자재단가표_00-설계서양식_구로구(오정,개명)-수량산출서" xfId="1348" xr:uid="{00000000-0005-0000-0000-0000A00F0000}"/>
    <cellStyle name="1_tree_수량산출_총괄내역0518_자재단가표_00-설계서양식_구로구-수량산출서" xfId="1349" xr:uid="{00000000-0005-0000-0000-0000A10F0000}"/>
    <cellStyle name="1_tree_수량산출_총괄내역0518_자재단가표_00-수량산출서양식" xfId="1350" xr:uid="{00000000-0005-0000-0000-0000A20F0000}"/>
    <cellStyle name="1_tree_수량산출_총괄내역0518_자재단가표_강남구시설녹지대-수량산출서" xfId="1351" xr:uid="{00000000-0005-0000-0000-0000A30F0000}"/>
    <cellStyle name="1_tree_수량산출_총괄내역0518_자재단가표_구로구(오정,개명)-수량산출서" xfId="1352" xr:uid="{00000000-0005-0000-0000-0000A40F0000}"/>
    <cellStyle name="1_tree_수량산출_총괄내역0518_자재단가표_구로구-수량산출서" xfId="1353" xr:uid="{00000000-0005-0000-0000-0000A50F0000}"/>
    <cellStyle name="1_tree_수량산출_총괄내역0518_자재단가표_지주목" xfId="1354" xr:uid="{00000000-0005-0000-0000-0000A60F0000}"/>
    <cellStyle name="1_tree_수량산출_총괄내역0518_자재단가표_지주목_00-수량산출서양식" xfId="1355" xr:uid="{00000000-0005-0000-0000-0000A70F0000}"/>
    <cellStyle name="1_tree_수량산출_총괄내역0518_자재단가표_지주목_강남구시설녹지대-수량산출서" xfId="1356" xr:uid="{00000000-0005-0000-0000-0000A80F0000}"/>
    <cellStyle name="1_tree_수량산출_총괄내역0518_자재단가표_지주목_구로구(오정,개명)-수량산출서" xfId="1357" xr:uid="{00000000-0005-0000-0000-0000A90F0000}"/>
    <cellStyle name="1_tree_수량산출_총괄내역0518_자재단가표_지주목_구로구-수량산출서" xfId="1358" xr:uid="{00000000-0005-0000-0000-0000AA0F0000}"/>
    <cellStyle name="1_tree_수량산출_총괄내역0518_장안초등학교내역0814" xfId="1359" xr:uid="{00000000-0005-0000-0000-0000AB0F0000}"/>
    <cellStyle name="1_tree_수량산출_총괄내역0518_장안초등학교내역0814_00-설계서양식" xfId="1360" xr:uid="{00000000-0005-0000-0000-0000AC0F0000}"/>
    <cellStyle name="1_tree_수량산출_총괄내역0518_장안초등학교내역0814_00-설계서양식_00-수량산출서양식" xfId="1361" xr:uid="{00000000-0005-0000-0000-0000AD0F0000}"/>
    <cellStyle name="1_tree_수량산출_총괄내역0518_장안초등학교내역0814_00-설계서양식_강남구시설녹지대-수량산출서" xfId="1362" xr:uid="{00000000-0005-0000-0000-0000AE0F0000}"/>
    <cellStyle name="1_tree_수량산출_총괄내역0518_장안초등학교내역0814_00-설계서양식_구로구(오정,개명)-수량산출서" xfId="1363" xr:uid="{00000000-0005-0000-0000-0000AF0F0000}"/>
    <cellStyle name="1_tree_수량산출_총괄내역0518_장안초등학교내역0814_00-설계서양식_구로구-수량산출서" xfId="1364" xr:uid="{00000000-0005-0000-0000-0000B00F0000}"/>
    <cellStyle name="1_tree_수량산출_총괄내역0518_장안초등학교내역0814_00-수량산출서양식" xfId="1365" xr:uid="{00000000-0005-0000-0000-0000B10F0000}"/>
    <cellStyle name="1_tree_수량산출_총괄내역0518_장안초등학교내역0814_강남구시설녹지대-수량산출서" xfId="1366" xr:uid="{00000000-0005-0000-0000-0000B20F0000}"/>
    <cellStyle name="1_tree_수량산출_총괄내역0518_장안초등학교내역0814_구로구(오정,개명)-수량산출서" xfId="1367" xr:uid="{00000000-0005-0000-0000-0000B30F0000}"/>
    <cellStyle name="1_tree_수량산출_총괄내역0518_장안초등학교내역0814_구로구-수량산출서" xfId="1368" xr:uid="{00000000-0005-0000-0000-0000B40F0000}"/>
    <cellStyle name="1_tree_수량산출_총괄내역0518_장안초등학교내역0814_지주목" xfId="1369" xr:uid="{00000000-0005-0000-0000-0000B50F0000}"/>
    <cellStyle name="1_tree_수량산출_총괄내역0518_장안초등학교내역0814_지주목_00-수량산출서양식" xfId="1370" xr:uid="{00000000-0005-0000-0000-0000B60F0000}"/>
    <cellStyle name="1_tree_수량산출_총괄내역0518_장안초등학교내역0814_지주목_강남구시설녹지대-수량산출서" xfId="1371" xr:uid="{00000000-0005-0000-0000-0000B70F0000}"/>
    <cellStyle name="1_tree_수량산출_총괄내역0518_장안초등학교내역0814_지주목_구로구(오정,개명)-수량산출서" xfId="1372" xr:uid="{00000000-0005-0000-0000-0000B80F0000}"/>
    <cellStyle name="1_tree_수량산출_총괄내역0518_장안초등학교내역0814_지주목_구로구-수량산출서" xfId="1373" xr:uid="{00000000-0005-0000-0000-0000B90F0000}"/>
    <cellStyle name="1_tree_수량산출_총괄내역0518_지주목" xfId="1374" xr:uid="{00000000-0005-0000-0000-0000BA0F0000}"/>
    <cellStyle name="1_tree_수량산출_총괄내역0518_지주목_00-수량산출서양식" xfId="1375" xr:uid="{00000000-0005-0000-0000-0000BB0F0000}"/>
    <cellStyle name="1_tree_수량산출_총괄내역0518_지주목_강남구시설녹지대-수량산출서" xfId="1376" xr:uid="{00000000-0005-0000-0000-0000BC0F0000}"/>
    <cellStyle name="1_tree_수량산출_총괄내역0518_지주목_구로구(오정,개명)-수량산출서" xfId="1377" xr:uid="{00000000-0005-0000-0000-0000BD0F0000}"/>
    <cellStyle name="1_tree_수량산출_총괄내역0518_지주목_구로구-수량산출서" xfId="1378" xr:uid="{00000000-0005-0000-0000-0000BE0F0000}"/>
    <cellStyle name="1_tree_수량산출_현충묘지-예산서(조경)" xfId="1379" xr:uid="{00000000-0005-0000-0000-0000BF0F0000}"/>
    <cellStyle name="1_tree_수량산출_현충묘지-예산서(조경)_00-수량산출서양식" xfId="1380" xr:uid="{00000000-0005-0000-0000-0000C00F0000}"/>
    <cellStyle name="1_tree_수량산출_현충묘지-예산서(조경)_강남구시설녹지대-수량산출서" xfId="1381" xr:uid="{00000000-0005-0000-0000-0000C10F0000}"/>
    <cellStyle name="1_tree_수량산출_현충묘지-예산서(조경)_구로구(오정,개명)-수량산출서" xfId="1382" xr:uid="{00000000-0005-0000-0000-0000C20F0000}"/>
    <cellStyle name="1_tree_수량산출_현충묘지-예산서(조경)_구로구-수량산출서" xfId="1383" xr:uid="{00000000-0005-0000-0000-0000C30F0000}"/>
    <cellStyle name="1_tree_수량산출_현충묘지-예산서(조경)_대전가오-설계서" xfId="1384" xr:uid="{00000000-0005-0000-0000-0000C40F0000}"/>
    <cellStyle name="1_tree_수량산출_현충묘지-예산서(조경)_대전가오-설계서(관리)" xfId="1385" xr:uid="{00000000-0005-0000-0000-0000C50F0000}"/>
    <cellStyle name="1_tree_수량산출_현충묘지-예산서(조경)_대전가오-설계서(관리)_00-설계서양식" xfId="1386" xr:uid="{00000000-0005-0000-0000-0000C60F0000}"/>
    <cellStyle name="1_tree_수량산출_현충묘지-예산서(조경)_대전가오-설계서(관리)_00-설계서양식_00-수량산출서양식" xfId="1387" xr:uid="{00000000-0005-0000-0000-0000C70F0000}"/>
    <cellStyle name="1_tree_수량산출_현충묘지-예산서(조경)_대전가오-설계서(관리)_00-설계서양식_강남구시설녹지대-수량산출서" xfId="1388" xr:uid="{00000000-0005-0000-0000-0000C80F0000}"/>
    <cellStyle name="1_tree_수량산출_현충묘지-예산서(조경)_대전가오-설계서(관리)_00-설계서양식_구로구(오정,개명)-수량산출서" xfId="1389" xr:uid="{00000000-0005-0000-0000-0000C90F0000}"/>
    <cellStyle name="1_tree_수량산출_현충묘지-예산서(조경)_대전가오-설계서(관리)_00-설계서양식_구로구-수량산출서" xfId="1390" xr:uid="{00000000-0005-0000-0000-0000CA0F0000}"/>
    <cellStyle name="1_tree_수량산출_현충묘지-예산서(조경)_대전가오-설계서(관리)_00-수량산출서양식" xfId="1391" xr:uid="{00000000-0005-0000-0000-0000CB0F0000}"/>
    <cellStyle name="1_tree_수량산출_현충묘지-예산서(조경)_대전가오-설계서(관리)_강남구시설녹지대-수량산출서" xfId="1392" xr:uid="{00000000-0005-0000-0000-0000CC0F0000}"/>
    <cellStyle name="1_tree_수량산출_현충묘지-예산서(조경)_대전가오-설계서(관리)_구로구(오정,개명)-수량산출서" xfId="1393" xr:uid="{00000000-0005-0000-0000-0000CD0F0000}"/>
    <cellStyle name="1_tree_수량산출_현충묘지-예산서(조경)_대전가오-설계서(관리)_구로구-수량산출서" xfId="1394" xr:uid="{00000000-0005-0000-0000-0000CE0F0000}"/>
    <cellStyle name="1_tree_수량산출_현충묘지-예산서(조경)_대전가오-설계서_00-설계서양식" xfId="1395" xr:uid="{00000000-0005-0000-0000-0000CF0F0000}"/>
    <cellStyle name="1_tree_수량산출_현충묘지-예산서(조경)_대전가오-설계서_00-설계서양식_00-수량산출서양식" xfId="1396" xr:uid="{00000000-0005-0000-0000-0000D00F0000}"/>
    <cellStyle name="1_tree_수량산출_현충묘지-예산서(조경)_대전가오-설계서_00-설계서양식_강남구시설녹지대-수량산출서" xfId="1397" xr:uid="{00000000-0005-0000-0000-0000D10F0000}"/>
    <cellStyle name="1_tree_수량산출_현충묘지-예산서(조경)_대전가오-설계서_00-설계서양식_구로구(오정,개명)-수량산출서" xfId="1398" xr:uid="{00000000-0005-0000-0000-0000D20F0000}"/>
    <cellStyle name="1_tree_수량산출_현충묘지-예산서(조경)_대전가오-설계서_00-설계서양식_구로구-수량산출서" xfId="1399" xr:uid="{00000000-0005-0000-0000-0000D30F0000}"/>
    <cellStyle name="1_tree_수량산출_현충묘지-예산서(조경)_대전가오-설계서_00-수량산출서양식" xfId="1400" xr:uid="{00000000-0005-0000-0000-0000D40F0000}"/>
    <cellStyle name="1_tree_수량산출_현충묘지-예산서(조경)_대전가오-설계서_강남구시설녹지대-수량산출서" xfId="1401" xr:uid="{00000000-0005-0000-0000-0000D50F0000}"/>
    <cellStyle name="1_tree_수량산출_현충묘지-예산서(조경)_대전가오-설계서_구로구(오정,개명)-수량산출서" xfId="1402" xr:uid="{00000000-0005-0000-0000-0000D60F0000}"/>
    <cellStyle name="1_tree_수량산출_현충묘지-예산서(조경)_대전가오-설계서_구로구-수량산출서" xfId="1403" xr:uid="{00000000-0005-0000-0000-0000D70F0000}"/>
    <cellStyle name="1_tree_수량산출_현충묘지-예산서(조경)_대전가오-설계서1" xfId="1404" xr:uid="{00000000-0005-0000-0000-0000D80F0000}"/>
    <cellStyle name="1_tree_수량산출_현충묘지-예산서(조경)_대전가오-설계서1_00-설계서양식" xfId="1405" xr:uid="{00000000-0005-0000-0000-0000D90F0000}"/>
    <cellStyle name="1_tree_수량산출_현충묘지-예산서(조경)_대전가오-설계서1_00-설계서양식_00-수량산출서양식" xfId="1406" xr:uid="{00000000-0005-0000-0000-0000DA0F0000}"/>
    <cellStyle name="1_tree_수량산출_현충묘지-예산서(조경)_대전가오-설계서1_00-설계서양식_강남구시설녹지대-수량산출서" xfId="1407" xr:uid="{00000000-0005-0000-0000-0000DB0F0000}"/>
    <cellStyle name="1_tree_수량산출_현충묘지-예산서(조경)_대전가오-설계서1_00-설계서양식_구로구(오정,개명)-수량산출서" xfId="1408" xr:uid="{00000000-0005-0000-0000-0000DC0F0000}"/>
    <cellStyle name="1_tree_수량산출_현충묘지-예산서(조경)_대전가오-설계서1_00-설계서양식_구로구-수량산출서" xfId="1409" xr:uid="{00000000-0005-0000-0000-0000DD0F0000}"/>
    <cellStyle name="1_tree_수량산출_현충묘지-예산서(조경)_대전가오-설계서1_00-수량산출서양식" xfId="1410" xr:uid="{00000000-0005-0000-0000-0000DE0F0000}"/>
    <cellStyle name="1_tree_수량산출_현충묘지-예산서(조경)_대전가오-설계서1_강남구시설녹지대-수량산출서" xfId="1411" xr:uid="{00000000-0005-0000-0000-0000DF0F0000}"/>
    <cellStyle name="1_tree_수량산출_현충묘지-예산서(조경)_대전가오-설계서1_구로구(오정,개명)-수량산출서" xfId="1412" xr:uid="{00000000-0005-0000-0000-0000E00F0000}"/>
    <cellStyle name="1_tree_수량산출_현충묘지-예산서(조경)_대전가오-설계서1_구로구-수량산출서" xfId="1413" xr:uid="{00000000-0005-0000-0000-0000E10F0000}"/>
    <cellStyle name="1_tree_수량산출_현충묘지-예산서(조경)_예산서-엑셀변환양식100" xfId="1414" xr:uid="{00000000-0005-0000-0000-0000E20F0000}"/>
    <cellStyle name="1_tree_수량산출_현충묘지-예산서(조경)_예산서-엑셀변환양식100_00-설계서양식" xfId="1415" xr:uid="{00000000-0005-0000-0000-0000E30F0000}"/>
    <cellStyle name="1_tree_수량산출_현충묘지-예산서(조경)_예산서-엑셀변환양식100_00-설계서양식_00-수량산출서양식" xfId="1416" xr:uid="{00000000-0005-0000-0000-0000E40F0000}"/>
    <cellStyle name="1_tree_수량산출_현충묘지-예산서(조경)_예산서-엑셀변환양식100_00-설계서양식_강남구시설녹지대-수량산출서" xfId="1417" xr:uid="{00000000-0005-0000-0000-0000E50F0000}"/>
    <cellStyle name="1_tree_수량산출_현충묘지-예산서(조경)_예산서-엑셀변환양식100_00-설계서양식_구로구(오정,개명)-수량산출서" xfId="1418" xr:uid="{00000000-0005-0000-0000-0000E60F0000}"/>
    <cellStyle name="1_tree_수량산출_현충묘지-예산서(조경)_예산서-엑셀변환양식100_00-설계서양식_구로구-수량산출서" xfId="1419" xr:uid="{00000000-0005-0000-0000-0000E70F0000}"/>
    <cellStyle name="1_tree_수량산출_현충묘지-예산서(조경)_예산서-엑셀변환양식100_00-수량산출서양식" xfId="1420" xr:uid="{00000000-0005-0000-0000-0000E80F0000}"/>
    <cellStyle name="1_tree_수량산출_현충묘지-예산서(조경)_예산서-엑셀변환양식100_00-예산서양식100" xfId="1421" xr:uid="{00000000-0005-0000-0000-0000E90F0000}"/>
    <cellStyle name="1_tree_수량산출_현충묘지-예산서(조경)_예산서-엑셀변환양식100_00-예산서양식100_00-수량산출서양식" xfId="1422" xr:uid="{00000000-0005-0000-0000-0000EA0F0000}"/>
    <cellStyle name="1_tree_수량산출_현충묘지-예산서(조경)_예산서-엑셀변환양식100_00-예산서양식100_강남구시설녹지대-수량산출서" xfId="1423" xr:uid="{00000000-0005-0000-0000-0000EB0F0000}"/>
    <cellStyle name="1_tree_수량산출_현충묘지-예산서(조경)_예산서-엑셀변환양식100_00-예산서양식100_구로구(오정,개명)-수량산출서" xfId="1424" xr:uid="{00000000-0005-0000-0000-0000EC0F0000}"/>
    <cellStyle name="1_tree_수량산출_현충묘지-예산서(조경)_예산서-엑셀변환양식100_00-예산서양식100_구로구-수량산출서" xfId="1425" xr:uid="{00000000-0005-0000-0000-0000ED0F0000}"/>
    <cellStyle name="1_tree_수량산출_현충묘지-예산서(조경)_예산서-엑셀변환양식100_00-예산서양식100_대전가오-설계서" xfId="1426" xr:uid="{00000000-0005-0000-0000-0000EE0F0000}"/>
    <cellStyle name="1_tree_수량산출_현충묘지-예산서(조경)_예산서-엑셀변환양식100_00-예산서양식100_대전가오-설계서(관리)" xfId="1427" xr:uid="{00000000-0005-0000-0000-0000EF0F0000}"/>
    <cellStyle name="1_tree_수량산출_현충묘지-예산서(조경)_예산서-엑셀변환양식100_00-예산서양식100_대전가오-설계서(관리)_00-설계서양식" xfId="1428" xr:uid="{00000000-0005-0000-0000-0000F00F0000}"/>
    <cellStyle name="1_tree_수량산출_현충묘지-예산서(조경)_예산서-엑셀변환양식100_00-예산서양식100_대전가오-설계서(관리)_00-설계서양식_00-수량산출서양식" xfId="1429" xr:uid="{00000000-0005-0000-0000-0000F10F0000}"/>
    <cellStyle name="1_tree_수량산출_현충묘지-예산서(조경)_예산서-엑셀변환양식100_00-예산서양식100_대전가오-설계서(관리)_00-설계서양식_강남구시설녹지대-수량산출서" xfId="1430" xr:uid="{00000000-0005-0000-0000-0000F20F0000}"/>
    <cellStyle name="1_tree_수량산출_현충묘지-예산서(조경)_예산서-엑셀변환양식100_00-예산서양식100_대전가오-설계서(관리)_00-설계서양식_구로구(오정,개명)-수량산출서" xfId="1431" xr:uid="{00000000-0005-0000-0000-0000F30F0000}"/>
    <cellStyle name="1_tree_수량산출_현충묘지-예산서(조경)_예산서-엑셀변환양식100_00-예산서양식100_대전가오-설계서(관리)_00-설계서양식_구로구-수량산출서" xfId="1432" xr:uid="{00000000-0005-0000-0000-0000F40F0000}"/>
    <cellStyle name="1_tree_수량산출_현충묘지-예산서(조경)_예산서-엑셀변환양식100_00-예산서양식100_대전가오-설계서(관리)_00-수량산출서양식" xfId="1433" xr:uid="{00000000-0005-0000-0000-0000F50F0000}"/>
    <cellStyle name="1_tree_수량산출_현충묘지-예산서(조경)_예산서-엑셀변환양식100_00-예산서양식100_대전가오-설계서(관리)_강남구시설녹지대-수량산출서" xfId="1434" xr:uid="{00000000-0005-0000-0000-0000F60F0000}"/>
    <cellStyle name="1_tree_수량산출_현충묘지-예산서(조경)_예산서-엑셀변환양식100_00-예산서양식100_대전가오-설계서(관리)_구로구(오정,개명)-수량산출서" xfId="1435" xr:uid="{00000000-0005-0000-0000-0000F70F0000}"/>
    <cellStyle name="1_tree_수량산출_현충묘지-예산서(조경)_예산서-엑셀변환양식100_00-예산서양식100_대전가오-설계서(관리)_구로구-수량산출서" xfId="1436" xr:uid="{00000000-0005-0000-0000-0000F80F0000}"/>
    <cellStyle name="1_tree_수량산출_현충묘지-예산서(조경)_예산서-엑셀변환양식100_00-예산서양식100_대전가오-설계서_00-설계서양식" xfId="1437" xr:uid="{00000000-0005-0000-0000-0000F90F0000}"/>
    <cellStyle name="1_tree_수량산출_현충묘지-예산서(조경)_예산서-엑셀변환양식100_00-예산서양식100_대전가오-설계서_00-설계서양식_00-수량산출서양식" xfId="1438" xr:uid="{00000000-0005-0000-0000-0000FA0F0000}"/>
    <cellStyle name="1_tree_수량산출_현충묘지-예산서(조경)_예산서-엑셀변환양식100_00-예산서양식100_대전가오-설계서_00-설계서양식_강남구시설녹지대-수량산출서" xfId="1439" xr:uid="{00000000-0005-0000-0000-0000FB0F0000}"/>
    <cellStyle name="1_tree_수량산출_현충묘지-예산서(조경)_예산서-엑셀변환양식100_00-예산서양식100_대전가오-설계서_00-설계서양식_구로구(오정,개명)-수량산출서" xfId="1440" xr:uid="{00000000-0005-0000-0000-0000FC0F0000}"/>
    <cellStyle name="1_tree_수량산출_현충묘지-예산서(조경)_예산서-엑셀변환양식100_00-예산서양식100_대전가오-설계서_00-설계서양식_구로구-수량산출서" xfId="1441" xr:uid="{00000000-0005-0000-0000-0000FD0F0000}"/>
    <cellStyle name="1_tree_수량산출_현충묘지-예산서(조경)_예산서-엑셀변환양식100_00-예산서양식100_대전가오-설계서_00-수량산출서양식" xfId="1442" xr:uid="{00000000-0005-0000-0000-0000FE0F0000}"/>
    <cellStyle name="1_tree_수량산출_현충묘지-예산서(조경)_예산서-엑셀변환양식100_00-예산서양식100_대전가오-설계서_강남구시설녹지대-수량산출서" xfId="1443" xr:uid="{00000000-0005-0000-0000-0000FF0F0000}"/>
    <cellStyle name="1_tree_수량산출_현충묘지-예산서(조경)_예산서-엑셀변환양식100_00-예산서양식100_대전가오-설계서_구로구(오정,개명)-수량산출서" xfId="1444" xr:uid="{00000000-0005-0000-0000-000000100000}"/>
    <cellStyle name="1_tree_수량산출_현충묘지-예산서(조경)_예산서-엑셀변환양식100_00-예산서양식100_대전가오-설계서_구로구-수량산출서" xfId="1445" xr:uid="{00000000-0005-0000-0000-000001100000}"/>
    <cellStyle name="1_tree_수량산출_현충묘지-예산서(조경)_예산서-엑셀변환양식100_00-예산서양식100_대전가오-설계서1" xfId="1446" xr:uid="{00000000-0005-0000-0000-000002100000}"/>
    <cellStyle name="1_tree_수량산출_현충묘지-예산서(조경)_예산서-엑셀변환양식100_00-예산서양식100_대전가오-설계서1_00-설계서양식" xfId="1447" xr:uid="{00000000-0005-0000-0000-000003100000}"/>
    <cellStyle name="1_tree_수량산출_현충묘지-예산서(조경)_예산서-엑셀변환양식100_00-예산서양식100_대전가오-설계서1_00-설계서양식_00-수량산출서양식" xfId="1448" xr:uid="{00000000-0005-0000-0000-000004100000}"/>
    <cellStyle name="1_tree_수량산출_현충묘지-예산서(조경)_예산서-엑셀변환양식100_00-예산서양식100_대전가오-설계서1_00-설계서양식_강남구시설녹지대-수량산출서" xfId="1449" xr:uid="{00000000-0005-0000-0000-000005100000}"/>
    <cellStyle name="1_tree_수량산출_현충묘지-예산서(조경)_예산서-엑셀변환양식100_00-예산서양식100_대전가오-설계서1_00-설계서양식_구로구(오정,개명)-수량산출서" xfId="1450" xr:uid="{00000000-0005-0000-0000-000006100000}"/>
    <cellStyle name="1_tree_수량산출_현충묘지-예산서(조경)_예산서-엑셀변환양식100_00-예산서양식100_대전가오-설계서1_00-설계서양식_구로구-수량산출서" xfId="1451" xr:uid="{00000000-0005-0000-0000-000007100000}"/>
    <cellStyle name="1_tree_수량산출_현충묘지-예산서(조경)_예산서-엑셀변환양식100_00-예산서양식100_대전가오-설계서1_00-수량산출서양식" xfId="1452" xr:uid="{00000000-0005-0000-0000-000008100000}"/>
    <cellStyle name="1_tree_수량산출_현충묘지-예산서(조경)_예산서-엑셀변환양식100_00-예산서양식100_대전가오-설계서1_강남구시설녹지대-수량산출서" xfId="1453" xr:uid="{00000000-0005-0000-0000-000009100000}"/>
    <cellStyle name="1_tree_수량산출_현충묘지-예산서(조경)_예산서-엑셀변환양식100_00-예산서양식100_대전가오-설계서1_구로구(오정,개명)-수량산출서" xfId="1454" xr:uid="{00000000-0005-0000-0000-00000A100000}"/>
    <cellStyle name="1_tree_수량산출_현충묘지-예산서(조경)_예산서-엑셀변환양식100_00-예산서양식100_대전가오-설계서1_구로구-수량산출서" xfId="1455" xr:uid="{00000000-0005-0000-0000-00000B100000}"/>
    <cellStyle name="1_tree_수량산출_현충묘지-예산서(조경)_예산서-엑셀변환양식100_강남구시설녹지대-수량산출서" xfId="1456" xr:uid="{00000000-0005-0000-0000-00000C100000}"/>
    <cellStyle name="1_tree_수량산출_현충묘지-예산서(조경)_예산서-엑셀변환양식100_구로구(오정,개명)-수량산출서" xfId="1457" xr:uid="{00000000-0005-0000-0000-00000D100000}"/>
    <cellStyle name="1_tree_수량산출_현충묘지-예산서(조경)_예산서-엑셀변환양식100_구로구-수량산출서" xfId="1458" xr:uid="{00000000-0005-0000-0000-00000E100000}"/>
    <cellStyle name="1_tree_지주목" xfId="1459" xr:uid="{00000000-0005-0000-0000-00000F100000}"/>
    <cellStyle name="1_tree_지주목_00-수량산출서양식" xfId="1460" xr:uid="{00000000-0005-0000-0000-000010100000}"/>
    <cellStyle name="1_tree_지주목_강남구시설녹지대-수량산출서" xfId="1461" xr:uid="{00000000-0005-0000-0000-000011100000}"/>
    <cellStyle name="1_tree_지주목_구로구(오정,개명)-수량산출서" xfId="1462" xr:uid="{00000000-0005-0000-0000-000012100000}"/>
    <cellStyle name="1_tree_지주목_구로구-수량산출서" xfId="1463" xr:uid="{00000000-0005-0000-0000-000013100000}"/>
    <cellStyle name="1_tree_총괄내역0518" xfId="1464" xr:uid="{00000000-0005-0000-0000-000014100000}"/>
    <cellStyle name="1_tree_총괄내역0518_00-설계서양식" xfId="1465" xr:uid="{00000000-0005-0000-0000-000015100000}"/>
    <cellStyle name="1_tree_총괄내역0518_00-설계서양식_00-수량산출서양식" xfId="1466" xr:uid="{00000000-0005-0000-0000-000016100000}"/>
    <cellStyle name="1_tree_총괄내역0518_00-설계서양식_강남구시설녹지대-수량산출서" xfId="1467" xr:uid="{00000000-0005-0000-0000-000017100000}"/>
    <cellStyle name="1_tree_총괄내역0518_00-설계서양식_구로구(오정,개명)-수량산출서" xfId="1468" xr:uid="{00000000-0005-0000-0000-000018100000}"/>
    <cellStyle name="1_tree_총괄내역0518_00-설계서양식_구로구-수량산출서" xfId="1469" xr:uid="{00000000-0005-0000-0000-000019100000}"/>
    <cellStyle name="1_tree_총괄내역0518_00-수량산출서양식" xfId="1470" xr:uid="{00000000-0005-0000-0000-00001A100000}"/>
    <cellStyle name="1_tree_총괄내역0518_강남구시설녹지대-수량산출서" xfId="1471" xr:uid="{00000000-0005-0000-0000-00001B100000}"/>
    <cellStyle name="1_tree_총괄내역0518_구로구(오정,개명)-수량산출서" xfId="1472" xr:uid="{00000000-0005-0000-0000-00001C100000}"/>
    <cellStyle name="1_tree_총괄내역0518_구로구-수량산출서" xfId="1473" xr:uid="{00000000-0005-0000-0000-00001D100000}"/>
    <cellStyle name="1_tree_총괄내역0518_구로리설계예산서1029" xfId="1474" xr:uid="{00000000-0005-0000-0000-00001E100000}"/>
    <cellStyle name="1_tree_총괄내역0518_구로리설계예산서1029_00-설계서양식" xfId="1475" xr:uid="{00000000-0005-0000-0000-00001F100000}"/>
    <cellStyle name="1_tree_총괄내역0518_구로리설계예산서1029_00-설계서양식_00-수량산출서양식" xfId="1476" xr:uid="{00000000-0005-0000-0000-000020100000}"/>
    <cellStyle name="1_tree_총괄내역0518_구로리설계예산서1029_00-설계서양식_강남구시설녹지대-수량산출서" xfId="1477" xr:uid="{00000000-0005-0000-0000-000021100000}"/>
    <cellStyle name="1_tree_총괄내역0518_구로리설계예산서1029_00-설계서양식_구로구(오정,개명)-수량산출서" xfId="1478" xr:uid="{00000000-0005-0000-0000-000022100000}"/>
    <cellStyle name="1_tree_총괄내역0518_구로리설계예산서1029_00-설계서양식_구로구-수량산출서" xfId="1479" xr:uid="{00000000-0005-0000-0000-000023100000}"/>
    <cellStyle name="1_tree_총괄내역0518_구로리설계예산서1029_00-수량산출서양식" xfId="1480" xr:uid="{00000000-0005-0000-0000-000024100000}"/>
    <cellStyle name="1_tree_총괄내역0518_구로리설계예산서1029_강남구시설녹지대-수량산출서" xfId="1481" xr:uid="{00000000-0005-0000-0000-000025100000}"/>
    <cellStyle name="1_tree_총괄내역0518_구로리설계예산서1029_구로구(오정,개명)-수량산출서" xfId="1482" xr:uid="{00000000-0005-0000-0000-000026100000}"/>
    <cellStyle name="1_tree_총괄내역0518_구로리설계예산서1029_구로구-수량산출서" xfId="1483" xr:uid="{00000000-0005-0000-0000-000027100000}"/>
    <cellStyle name="1_tree_총괄내역0518_구로리설계예산서1029_지주목" xfId="1484" xr:uid="{00000000-0005-0000-0000-000028100000}"/>
    <cellStyle name="1_tree_총괄내역0518_구로리설계예산서1029_지주목_00-수량산출서양식" xfId="1485" xr:uid="{00000000-0005-0000-0000-000029100000}"/>
    <cellStyle name="1_tree_총괄내역0518_구로리설계예산서1029_지주목_강남구시설녹지대-수량산출서" xfId="1486" xr:uid="{00000000-0005-0000-0000-00002A100000}"/>
    <cellStyle name="1_tree_총괄내역0518_구로리설계예산서1029_지주목_구로구(오정,개명)-수량산출서" xfId="1487" xr:uid="{00000000-0005-0000-0000-00002B100000}"/>
    <cellStyle name="1_tree_총괄내역0518_구로리설계예산서1029_지주목_구로구-수량산출서" xfId="1488" xr:uid="{00000000-0005-0000-0000-00002C100000}"/>
    <cellStyle name="1_tree_총괄내역0518_구로리설계예산서1118준공" xfId="1489" xr:uid="{00000000-0005-0000-0000-00002D100000}"/>
    <cellStyle name="1_tree_총괄내역0518_구로리설계예산서1118준공_00-설계서양식" xfId="1490" xr:uid="{00000000-0005-0000-0000-00002E100000}"/>
    <cellStyle name="1_tree_총괄내역0518_구로리설계예산서1118준공_00-설계서양식_00-수량산출서양식" xfId="1491" xr:uid="{00000000-0005-0000-0000-00002F100000}"/>
    <cellStyle name="1_tree_총괄내역0518_구로리설계예산서1118준공_00-설계서양식_강남구시설녹지대-수량산출서" xfId="1492" xr:uid="{00000000-0005-0000-0000-000030100000}"/>
    <cellStyle name="1_tree_총괄내역0518_구로리설계예산서1118준공_00-설계서양식_구로구(오정,개명)-수량산출서" xfId="1493" xr:uid="{00000000-0005-0000-0000-000031100000}"/>
    <cellStyle name="1_tree_총괄내역0518_구로리설계예산서1118준공_00-설계서양식_구로구-수량산출서" xfId="1494" xr:uid="{00000000-0005-0000-0000-000032100000}"/>
    <cellStyle name="1_tree_총괄내역0518_구로리설계예산서1118준공_00-수량산출서양식" xfId="1495" xr:uid="{00000000-0005-0000-0000-000033100000}"/>
    <cellStyle name="1_tree_총괄내역0518_구로리설계예산서1118준공_강남구시설녹지대-수량산출서" xfId="1496" xr:uid="{00000000-0005-0000-0000-000034100000}"/>
    <cellStyle name="1_tree_총괄내역0518_구로리설계예산서1118준공_구로구(오정,개명)-수량산출서" xfId="1497" xr:uid="{00000000-0005-0000-0000-000035100000}"/>
    <cellStyle name="1_tree_총괄내역0518_구로리설계예산서1118준공_구로구-수량산출서" xfId="1498" xr:uid="{00000000-0005-0000-0000-000036100000}"/>
    <cellStyle name="1_tree_총괄내역0518_구로리설계예산서1118준공_지주목" xfId="1499" xr:uid="{00000000-0005-0000-0000-000037100000}"/>
    <cellStyle name="1_tree_총괄내역0518_구로리설계예산서1118준공_지주목_00-수량산출서양식" xfId="1500" xr:uid="{00000000-0005-0000-0000-000038100000}"/>
    <cellStyle name="1_tree_총괄내역0518_구로리설계예산서1118준공_지주목_강남구시설녹지대-수량산출서" xfId="1501" xr:uid="{00000000-0005-0000-0000-000039100000}"/>
    <cellStyle name="1_tree_총괄내역0518_구로리설계예산서1118준공_지주목_구로구(오정,개명)-수량산출서" xfId="1502" xr:uid="{00000000-0005-0000-0000-00003A100000}"/>
    <cellStyle name="1_tree_총괄내역0518_구로리설계예산서1118준공_지주목_구로구-수량산출서" xfId="1503" xr:uid="{00000000-0005-0000-0000-00003B100000}"/>
    <cellStyle name="1_tree_총괄내역0518_구로리설계예산서조경" xfId="1504" xr:uid="{00000000-0005-0000-0000-00003C100000}"/>
    <cellStyle name="1_tree_총괄내역0518_구로리설계예산서조경_00-설계서양식" xfId="1505" xr:uid="{00000000-0005-0000-0000-00003D100000}"/>
    <cellStyle name="1_tree_총괄내역0518_구로리설계예산서조경_00-설계서양식_00-수량산출서양식" xfId="1506" xr:uid="{00000000-0005-0000-0000-00003E100000}"/>
    <cellStyle name="1_tree_총괄내역0518_구로리설계예산서조경_00-설계서양식_강남구시설녹지대-수량산출서" xfId="1507" xr:uid="{00000000-0005-0000-0000-00003F100000}"/>
    <cellStyle name="1_tree_총괄내역0518_구로리설계예산서조경_00-설계서양식_구로구(오정,개명)-수량산출서" xfId="1508" xr:uid="{00000000-0005-0000-0000-000040100000}"/>
    <cellStyle name="1_tree_총괄내역0518_구로리설계예산서조경_00-설계서양식_구로구-수량산출서" xfId="1509" xr:uid="{00000000-0005-0000-0000-000041100000}"/>
    <cellStyle name="1_tree_총괄내역0518_구로리설계예산서조경_00-수량산출서양식" xfId="1510" xr:uid="{00000000-0005-0000-0000-000042100000}"/>
    <cellStyle name="1_tree_총괄내역0518_구로리설계예산서조경_강남구시설녹지대-수량산출서" xfId="1511" xr:uid="{00000000-0005-0000-0000-000043100000}"/>
    <cellStyle name="1_tree_총괄내역0518_구로리설계예산서조경_구로구(오정,개명)-수량산출서" xfId="1512" xr:uid="{00000000-0005-0000-0000-000044100000}"/>
    <cellStyle name="1_tree_총괄내역0518_구로리설계예산서조경_구로구-수량산출서" xfId="1513" xr:uid="{00000000-0005-0000-0000-000045100000}"/>
    <cellStyle name="1_tree_총괄내역0518_구로리설계예산서조경_지주목" xfId="1514" xr:uid="{00000000-0005-0000-0000-000046100000}"/>
    <cellStyle name="1_tree_총괄내역0518_구로리설계예산서조경_지주목_00-수량산출서양식" xfId="1515" xr:uid="{00000000-0005-0000-0000-000047100000}"/>
    <cellStyle name="1_tree_총괄내역0518_구로리설계예산서조경_지주목_강남구시설녹지대-수량산출서" xfId="1516" xr:uid="{00000000-0005-0000-0000-000048100000}"/>
    <cellStyle name="1_tree_총괄내역0518_구로리설계예산서조경_지주목_구로구(오정,개명)-수량산출서" xfId="1517" xr:uid="{00000000-0005-0000-0000-000049100000}"/>
    <cellStyle name="1_tree_총괄내역0518_구로리설계예산서조경_지주목_구로구-수량산출서" xfId="1518" xr:uid="{00000000-0005-0000-0000-00004A100000}"/>
    <cellStyle name="1_tree_총괄내역0518_구로리어린이공원예산서(조경)1125" xfId="1519" xr:uid="{00000000-0005-0000-0000-00004B100000}"/>
    <cellStyle name="1_tree_총괄내역0518_구로리어린이공원예산서(조경)1125_00-설계서양식" xfId="1520" xr:uid="{00000000-0005-0000-0000-00004C100000}"/>
    <cellStyle name="1_tree_총괄내역0518_구로리어린이공원예산서(조경)1125_00-설계서양식_00-수량산출서양식" xfId="1521" xr:uid="{00000000-0005-0000-0000-00004D100000}"/>
    <cellStyle name="1_tree_총괄내역0518_구로리어린이공원예산서(조경)1125_00-설계서양식_강남구시설녹지대-수량산출서" xfId="1522" xr:uid="{00000000-0005-0000-0000-00004E100000}"/>
    <cellStyle name="1_tree_총괄내역0518_구로리어린이공원예산서(조경)1125_00-설계서양식_구로구(오정,개명)-수량산출서" xfId="1523" xr:uid="{00000000-0005-0000-0000-00004F100000}"/>
    <cellStyle name="1_tree_총괄내역0518_구로리어린이공원예산서(조경)1125_00-설계서양식_구로구-수량산출서" xfId="1524" xr:uid="{00000000-0005-0000-0000-000050100000}"/>
    <cellStyle name="1_tree_총괄내역0518_구로리어린이공원예산서(조경)1125_00-수량산출서양식" xfId="1525" xr:uid="{00000000-0005-0000-0000-000051100000}"/>
    <cellStyle name="1_tree_총괄내역0518_구로리어린이공원예산서(조경)1125_강남구시설녹지대-수량산출서" xfId="1526" xr:uid="{00000000-0005-0000-0000-000052100000}"/>
    <cellStyle name="1_tree_총괄내역0518_구로리어린이공원예산서(조경)1125_구로구(오정,개명)-수량산출서" xfId="1527" xr:uid="{00000000-0005-0000-0000-000053100000}"/>
    <cellStyle name="1_tree_총괄내역0518_구로리어린이공원예산서(조경)1125_구로구-수량산출서" xfId="1528" xr:uid="{00000000-0005-0000-0000-000054100000}"/>
    <cellStyle name="1_tree_총괄내역0518_구로리어린이공원예산서(조경)1125_지주목" xfId="1529" xr:uid="{00000000-0005-0000-0000-000055100000}"/>
    <cellStyle name="1_tree_총괄내역0518_구로리어린이공원예산서(조경)1125_지주목_00-수량산출서양식" xfId="1530" xr:uid="{00000000-0005-0000-0000-000056100000}"/>
    <cellStyle name="1_tree_총괄내역0518_구로리어린이공원예산서(조경)1125_지주목_강남구시설녹지대-수량산출서" xfId="1531" xr:uid="{00000000-0005-0000-0000-000057100000}"/>
    <cellStyle name="1_tree_총괄내역0518_구로리어린이공원예산서(조경)1125_지주목_구로구(오정,개명)-수량산출서" xfId="1532" xr:uid="{00000000-0005-0000-0000-000058100000}"/>
    <cellStyle name="1_tree_총괄내역0518_구로리어린이공원예산서(조경)1125_지주목_구로구-수량산출서" xfId="1533" xr:uid="{00000000-0005-0000-0000-000059100000}"/>
    <cellStyle name="1_tree_총괄내역0518_내역서" xfId="1534" xr:uid="{00000000-0005-0000-0000-00005A100000}"/>
    <cellStyle name="1_tree_총괄내역0518_내역서_00-설계서양식" xfId="1535" xr:uid="{00000000-0005-0000-0000-00005B100000}"/>
    <cellStyle name="1_tree_총괄내역0518_내역서_00-설계서양식_00-수량산출서양식" xfId="1536" xr:uid="{00000000-0005-0000-0000-00005C100000}"/>
    <cellStyle name="1_tree_총괄내역0518_내역서_00-설계서양식_강남구시설녹지대-수량산출서" xfId="1537" xr:uid="{00000000-0005-0000-0000-00005D100000}"/>
    <cellStyle name="1_tree_총괄내역0518_내역서_00-설계서양식_구로구(오정,개명)-수량산출서" xfId="1538" xr:uid="{00000000-0005-0000-0000-00005E100000}"/>
    <cellStyle name="1_tree_총괄내역0518_내역서_00-설계서양식_구로구-수량산출서" xfId="1539" xr:uid="{00000000-0005-0000-0000-00005F100000}"/>
    <cellStyle name="1_tree_총괄내역0518_내역서_00-수량산출서양식" xfId="1540" xr:uid="{00000000-0005-0000-0000-000060100000}"/>
    <cellStyle name="1_tree_총괄내역0518_내역서_강남구시설녹지대-수량산출서" xfId="1541" xr:uid="{00000000-0005-0000-0000-000061100000}"/>
    <cellStyle name="1_tree_총괄내역0518_내역서_구로구(오정,개명)-수량산출서" xfId="1542" xr:uid="{00000000-0005-0000-0000-000062100000}"/>
    <cellStyle name="1_tree_총괄내역0518_내역서_구로구-수량산출서" xfId="1543" xr:uid="{00000000-0005-0000-0000-000063100000}"/>
    <cellStyle name="1_tree_총괄내역0518_내역서_지주목" xfId="1544" xr:uid="{00000000-0005-0000-0000-000064100000}"/>
    <cellStyle name="1_tree_총괄내역0518_내역서_지주목_00-수량산출서양식" xfId="1545" xr:uid="{00000000-0005-0000-0000-000065100000}"/>
    <cellStyle name="1_tree_총괄내역0518_내역서_지주목_강남구시설녹지대-수량산출서" xfId="1546" xr:uid="{00000000-0005-0000-0000-000066100000}"/>
    <cellStyle name="1_tree_총괄내역0518_내역서_지주목_구로구(오정,개명)-수량산출서" xfId="1547" xr:uid="{00000000-0005-0000-0000-000067100000}"/>
    <cellStyle name="1_tree_총괄내역0518_내역서_지주목_구로구-수량산출서" xfId="1548" xr:uid="{00000000-0005-0000-0000-000068100000}"/>
    <cellStyle name="1_tree_총괄내역0518_노임단가표" xfId="1549" xr:uid="{00000000-0005-0000-0000-000069100000}"/>
    <cellStyle name="1_tree_총괄내역0518_노임단가표_00-설계서양식" xfId="1550" xr:uid="{00000000-0005-0000-0000-00006A100000}"/>
    <cellStyle name="1_tree_총괄내역0518_노임단가표_00-설계서양식_00-수량산출서양식" xfId="1551" xr:uid="{00000000-0005-0000-0000-00006B100000}"/>
    <cellStyle name="1_tree_총괄내역0518_노임단가표_00-설계서양식_강남구시설녹지대-수량산출서" xfId="1552" xr:uid="{00000000-0005-0000-0000-00006C100000}"/>
    <cellStyle name="1_tree_총괄내역0518_노임단가표_00-설계서양식_구로구(오정,개명)-수량산출서" xfId="1553" xr:uid="{00000000-0005-0000-0000-00006D100000}"/>
    <cellStyle name="1_tree_총괄내역0518_노임단가표_00-설계서양식_구로구-수량산출서" xfId="1554" xr:uid="{00000000-0005-0000-0000-00006E100000}"/>
    <cellStyle name="1_tree_총괄내역0518_노임단가표_00-수량산출서양식" xfId="1555" xr:uid="{00000000-0005-0000-0000-00006F100000}"/>
    <cellStyle name="1_tree_총괄내역0518_노임단가표_강남구시설녹지대-수량산출서" xfId="1556" xr:uid="{00000000-0005-0000-0000-000070100000}"/>
    <cellStyle name="1_tree_총괄내역0518_노임단가표_구로구(오정,개명)-수량산출서" xfId="1557" xr:uid="{00000000-0005-0000-0000-000071100000}"/>
    <cellStyle name="1_tree_총괄내역0518_노임단가표_구로구-수량산출서" xfId="1558" xr:uid="{00000000-0005-0000-0000-000072100000}"/>
    <cellStyle name="1_tree_총괄내역0518_노임단가표_지주목" xfId="1559" xr:uid="{00000000-0005-0000-0000-000073100000}"/>
    <cellStyle name="1_tree_총괄내역0518_노임단가표_지주목_00-수량산출서양식" xfId="1560" xr:uid="{00000000-0005-0000-0000-000074100000}"/>
    <cellStyle name="1_tree_총괄내역0518_노임단가표_지주목_강남구시설녹지대-수량산출서" xfId="1561" xr:uid="{00000000-0005-0000-0000-000075100000}"/>
    <cellStyle name="1_tree_총괄내역0518_노임단가표_지주목_구로구(오정,개명)-수량산출서" xfId="1562" xr:uid="{00000000-0005-0000-0000-000076100000}"/>
    <cellStyle name="1_tree_총괄내역0518_노임단가표_지주목_구로구-수량산출서" xfId="1563" xr:uid="{00000000-0005-0000-0000-000077100000}"/>
    <cellStyle name="1_tree_총괄내역0518_수도권매립지" xfId="1564" xr:uid="{00000000-0005-0000-0000-000078100000}"/>
    <cellStyle name="1_tree_총괄내역0518_수도권매립지_00-설계서양식" xfId="1565" xr:uid="{00000000-0005-0000-0000-000079100000}"/>
    <cellStyle name="1_tree_총괄내역0518_수도권매립지_00-설계서양식_00-수량산출서양식" xfId="1566" xr:uid="{00000000-0005-0000-0000-00007A100000}"/>
    <cellStyle name="1_tree_총괄내역0518_수도권매립지_00-설계서양식_강남구시설녹지대-수량산출서" xfId="1567" xr:uid="{00000000-0005-0000-0000-00007B100000}"/>
    <cellStyle name="1_tree_총괄내역0518_수도권매립지_00-설계서양식_구로구(오정,개명)-수량산출서" xfId="1568" xr:uid="{00000000-0005-0000-0000-00007C100000}"/>
    <cellStyle name="1_tree_총괄내역0518_수도권매립지_00-설계서양식_구로구-수량산출서" xfId="1569" xr:uid="{00000000-0005-0000-0000-00007D100000}"/>
    <cellStyle name="1_tree_총괄내역0518_수도권매립지_00-수량산출서양식" xfId="1570" xr:uid="{00000000-0005-0000-0000-00007E100000}"/>
    <cellStyle name="1_tree_총괄내역0518_수도권매립지_강남구시설녹지대-수량산출서" xfId="1571" xr:uid="{00000000-0005-0000-0000-00007F100000}"/>
    <cellStyle name="1_tree_총괄내역0518_수도권매립지_구로구(오정,개명)-수량산출서" xfId="1572" xr:uid="{00000000-0005-0000-0000-000080100000}"/>
    <cellStyle name="1_tree_총괄내역0518_수도권매립지_구로구-수량산출서" xfId="1573" xr:uid="{00000000-0005-0000-0000-000081100000}"/>
    <cellStyle name="1_tree_총괄내역0518_수도권매립지_지주목" xfId="1574" xr:uid="{00000000-0005-0000-0000-000082100000}"/>
    <cellStyle name="1_tree_총괄내역0518_수도권매립지_지주목_00-수량산출서양식" xfId="1575" xr:uid="{00000000-0005-0000-0000-000083100000}"/>
    <cellStyle name="1_tree_총괄내역0518_수도권매립지_지주목_강남구시설녹지대-수량산출서" xfId="1576" xr:uid="{00000000-0005-0000-0000-000084100000}"/>
    <cellStyle name="1_tree_총괄내역0518_수도권매립지_지주목_구로구(오정,개명)-수량산출서" xfId="1577" xr:uid="{00000000-0005-0000-0000-000085100000}"/>
    <cellStyle name="1_tree_총괄내역0518_수도권매립지_지주목_구로구-수량산출서" xfId="1578" xr:uid="{00000000-0005-0000-0000-000086100000}"/>
    <cellStyle name="1_tree_총괄내역0518_수도권매립지1004(발주용)" xfId="1579" xr:uid="{00000000-0005-0000-0000-000087100000}"/>
    <cellStyle name="1_tree_총괄내역0518_수도권매립지1004(발주용)_00-설계서양식" xfId="1580" xr:uid="{00000000-0005-0000-0000-000088100000}"/>
    <cellStyle name="1_tree_총괄내역0518_수도권매립지1004(발주용)_00-설계서양식_00-수량산출서양식" xfId="1581" xr:uid="{00000000-0005-0000-0000-000089100000}"/>
    <cellStyle name="1_tree_총괄내역0518_수도권매립지1004(발주용)_00-설계서양식_강남구시설녹지대-수량산출서" xfId="1582" xr:uid="{00000000-0005-0000-0000-00008A100000}"/>
    <cellStyle name="1_tree_총괄내역0518_수도권매립지1004(발주용)_00-설계서양식_구로구(오정,개명)-수량산출서" xfId="1583" xr:uid="{00000000-0005-0000-0000-00008B100000}"/>
    <cellStyle name="1_tree_총괄내역0518_수도권매립지1004(발주용)_00-설계서양식_구로구-수량산출서" xfId="1584" xr:uid="{00000000-0005-0000-0000-00008C100000}"/>
    <cellStyle name="1_tree_총괄내역0518_수도권매립지1004(발주용)_00-수량산출서양식" xfId="1585" xr:uid="{00000000-0005-0000-0000-00008D100000}"/>
    <cellStyle name="1_tree_총괄내역0518_수도권매립지1004(발주용)_강남구시설녹지대-수량산출서" xfId="1586" xr:uid="{00000000-0005-0000-0000-00008E100000}"/>
    <cellStyle name="1_tree_총괄내역0518_수도권매립지1004(발주용)_구로구(오정,개명)-수량산출서" xfId="1587" xr:uid="{00000000-0005-0000-0000-00008F100000}"/>
    <cellStyle name="1_tree_총괄내역0518_수도권매립지1004(발주용)_구로구-수량산출서" xfId="1588" xr:uid="{00000000-0005-0000-0000-000090100000}"/>
    <cellStyle name="1_tree_총괄내역0518_수도권매립지1004(발주용)_지주목" xfId="1589" xr:uid="{00000000-0005-0000-0000-000091100000}"/>
    <cellStyle name="1_tree_총괄내역0518_수도권매립지1004(발주용)_지주목_00-수량산출서양식" xfId="1590" xr:uid="{00000000-0005-0000-0000-000092100000}"/>
    <cellStyle name="1_tree_총괄내역0518_수도권매립지1004(발주용)_지주목_강남구시설녹지대-수량산출서" xfId="1591" xr:uid="{00000000-0005-0000-0000-000093100000}"/>
    <cellStyle name="1_tree_총괄내역0518_수도권매립지1004(발주용)_지주목_구로구(오정,개명)-수량산출서" xfId="1592" xr:uid="{00000000-0005-0000-0000-000094100000}"/>
    <cellStyle name="1_tree_총괄내역0518_수도권매립지1004(발주용)_지주목_구로구-수량산출서" xfId="1593" xr:uid="{00000000-0005-0000-0000-000095100000}"/>
    <cellStyle name="1_tree_총괄내역0518_일신건영설계예산서(0211)" xfId="1594" xr:uid="{00000000-0005-0000-0000-000096100000}"/>
    <cellStyle name="1_tree_총괄내역0518_일신건영설계예산서(0211)_00-설계서양식" xfId="1595" xr:uid="{00000000-0005-0000-0000-000097100000}"/>
    <cellStyle name="1_tree_총괄내역0518_일신건영설계예산서(0211)_00-설계서양식_00-수량산출서양식" xfId="1596" xr:uid="{00000000-0005-0000-0000-000098100000}"/>
    <cellStyle name="1_tree_총괄내역0518_일신건영설계예산서(0211)_00-설계서양식_강남구시설녹지대-수량산출서" xfId="1597" xr:uid="{00000000-0005-0000-0000-000099100000}"/>
    <cellStyle name="1_tree_총괄내역0518_일신건영설계예산서(0211)_00-설계서양식_구로구(오정,개명)-수량산출서" xfId="1598" xr:uid="{00000000-0005-0000-0000-00009A100000}"/>
    <cellStyle name="1_tree_총괄내역0518_일신건영설계예산서(0211)_00-설계서양식_구로구-수량산출서" xfId="1599" xr:uid="{00000000-0005-0000-0000-00009B100000}"/>
    <cellStyle name="1_tree_총괄내역0518_일신건영설계예산서(0211)_00-수량산출서양식" xfId="1600" xr:uid="{00000000-0005-0000-0000-00009C100000}"/>
    <cellStyle name="1_tree_총괄내역0518_일신건영설계예산서(0211)_강남구시설녹지대-수량산출서" xfId="1601" xr:uid="{00000000-0005-0000-0000-00009D100000}"/>
    <cellStyle name="1_tree_총괄내역0518_일신건영설계예산서(0211)_구로구(오정,개명)-수량산출서" xfId="1602" xr:uid="{00000000-0005-0000-0000-00009E100000}"/>
    <cellStyle name="1_tree_총괄내역0518_일신건영설계예산서(0211)_구로구-수량산출서" xfId="1603" xr:uid="{00000000-0005-0000-0000-00009F100000}"/>
    <cellStyle name="1_tree_총괄내역0518_일신건영설계예산서(0211)_지주목" xfId="1604" xr:uid="{00000000-0005-0000-0000-0000A0100000}"/>
    <cellStyle name="1_tree_총괄내역0518_일신건영설계예산서(0211)_지주목_00-수량산출서양식" xfId="1605" xr:uid="{00000000-0005-0000-0000-0000A1100000}"/>
    <cellStyle name="1_tree_총괄내역0518_일신건영설계예산서(0211)_지주목_강남구시설녹지대-수량산출서" xfId="1606" xr:uid="{00000000-0005-0000-0000-0000A2100000}"/>
    <cellStyle name="1_tree_총괄내역0518_일신건영설계예산서(0211)_지주목_구로구(오정,개명)-수량산출서" xfId="1607" xr:uid="{00000000-0005-0000-0000-0000A3100000}"/>
    <cellStyle name="1_tree_총괄내역0518_일신건영설계예산서(0211)_지주목_구로구-수량산출서" xfId="1608" xr:uid="{00000000-0005-0000-0000-0000A4100000}"/>
    <cellStyle name="1_tree_총괄내역0518_일위대가" xfId="1609" xr:uid="{00000000-0005-0000-0000-0000A5100000}"/>
    <cellStyle name="1_tree_총괄내역0518_일위대가_00-설계서양식" xfId="1610" xr:uid="{00000000-0005-0000-0000-0000A6100000}"/>
    <cellStyle name="1_tree_총괄내역0518_일위대가_00-설계서양식_00-수량산출서양식" xfId="1611" xr:uid="{00000000-0005-0000-0000-0000A7100000}"/>
    <cellStyle name="1_tree_총괄내역0518_일위대가_00-설계서양식_강남구시설녹지대-수량산출서" xfId="1612" xr:uid="{00000000-0005-0000-0000-0000A8100000}"/>
    <cellStyle name="1_tree_총괄내역0518_일위대가_00-설계서양식_구로구(오정,개명)-수량산출서" xfId="1613" xr:uid="{00000000-0005-0000-0000-0000A9100000}"/>
    <cellStyle name="1_tree_총괄내역0518_일위대가_00-설계서양식_구로구-수량산출서" xfId="1614" xr:uid="{00000000-0005-0000-0000-0000AA100000}"/>
    <cellStyle name="1_tree_총괄내역0518_일위대가_00-수량산출서양식" xfId="1615" xr:uid="{00000000-0005-0000-0000-0000AB100000}"/>
    <cellStyle name="1_tree_총괄내역0518_일위대가_강남구시설녹지대-수량산출서" xfId="1616" xr:uid="{00000000-0005-0000-0000-0000AC100000}"/>
    <cellStyle name="1_tree_총괄내역0518_일위대가_구로구(오정,개명)-수량산출서" xfId="1617" xr:uid="{00000000-0005-0000-0000-0000AD100000}"/>
    <cellStyle name="1_tree_총괄내역0518_일위대가_구로구-수량산출서" xfId="1618" xr:uid="{00000000-0005-0000-0000-0000AE100000}"/>
    <cellStyle name="1_tree_총괄내역0518_일위대가_지주목" xfId="1619" xr:uid="{00000000-0005-0000-0000-0000AF100000}"/>
    <cellStyle name="1_tree_총괄내역0518_일위대가_지주목_00-수량산출서양식" xfId="1620" xr:uid="{00000000-0005-0000-0000-0000B0100000}"/>
    <cellStyle name="1_tree_총괄내역0518_일위대가_지주목_강남구시설녹지대-수량산출서" xfId="1621" xr:uid="{00000000-0005-0000-0000-0000B1100000}"/>
    <cellStyle name="1_tree_총괄내역0518_일위대가_지주목_구로구(오정,개명)-수량산출서" xfId="1622" xr:uid="{00000000-0005-0000-0000-0000B2100000}"/>
    <cellStyle name="1_tree_총괄내역0518_일위대가_지주목_구로구-수량산출서" xfId="1623" xr:uid="{00000000-0005-0000-0000-0000B3100000}"/>
    <cellStyle name="1_tree_총괄내역0518_자재단가표" xfId="1624" xr:uid="{00000000-0005-0000-0000-0000B4100000}"/>
    <cellStyle name="1_tree_총괄내역0518_자재단가표_00-설계서양식" xfId="1625" xr:uid="{00000000-0005-0000-0000-0000B5100000}"/>
    <cellStyle name="1_tree_총괄내역0518_자재단가표_00-설계서양식_00-수량산출서양식" xfId="1626" xr:uid="{00000000-0005-0000-0000-0000B6100000}"/>
    <cellStyle name="1_tree_총괄내역0518_자재단가표_00-설계서양식_강남구시설녹지대-수량산출서" xfId="1627" xr:uid="{00000000-0005-0000-0000-0000B7100000}"/>
    <cellStyle name="1_tree_총괄내역0518_자재단가표_00-설계서양식_구로구(오정,개명)-수량산출서" xfId="1628" xr:uid="{00000000-0005-0000-0000-0000B8100000}"/>
    <cellStyle name="1_tree_총괄내역0518_자재단가표_00-설계서양식_구로구-수량산출서" xfId="1629" xr:uid="{00000000-0005-0000-0000-0000B9100000}"/>
    <cellStyle name="1_tree_총괄내역0518_자재단가표_00-수량산출서양식" xfId="1630" xr:uid="{00000000-0005-0000-0000-0000BA100000}"/>
    <cellStyle name="1_tree_총괄내역0518_자재단가표_강남구시설녹지대-수량산출서" xfId="1631" xr:uid="{00000000-0005-0000-0000-0000BB100000}"/>
    <cellStyle name="1_tree_총괄내역0518_자재단가표_구로구(오정,개명)-수량산출서" xfId="1632" xr:uid="{00000000-0005-0000-0000-0000BC100000}"/>
    <cellStyle name="1_tree_총괄내역0518_자재단가표_구로구-수량산출서" xfId="1633" xr:uid="{00000000-0005-0000-0000-0000BD100000}"/>
    <cellStyle name="1_tree_총괄내역0518_자재단가표_지주목" xfId="1634" xr:uid="{00000000-0005-0000-0000-0000BE100000}"/>
    <cellStyle name="1_tree_총괄내역0518_자재단가표_지주목_00-수량산출서양식" xfId="1635" xr:uid="{00000000-0005-0000-0000-0000BF100000}"/>
    <cellStyle name="1_tree_총괄내역0518_자재단가표_지주목_강남구시설녹지대-수량산출서" xfId="1636" xr:uid="{00000000-0005-0000-0000-0000C0100000}"/>
    <cellStyle name="1_tree_총괄내역0518_자재단가표_지주목_구로구(오정,개명)-수량산출서" xfId="1637" xr:uid="{00000000-0005-0000-0000-0000C1100000}"/>
    <cellStyle name="1_tree_총괄내역0518_자재단가표_지주목_구로구-수량산출서" xfId="1638" xr:uid="{00000000-0005-0000-0000-0000C2100000}"/>
    <cellStyle name="1_tree_총괄내역0518_장안초등학교내역0814" xfId="1639" xr:uid="{00000000-0005-0000-0000-0000C3100000}"/>
    <cellStyle name="1_tree_총괄내역0518_장안초등학교내역0814_00-설계서양식" xfId="1640" xr:uid="{00000000-0005-0000-0000-0000C4100000}"/>
    <cellStyle name="1_tree_총괄내역0518_장안초등학교내역0814_00-설계서양식_00-수량산출서양식" xfId="1641" xr:uid="{00000000-0005-0000-0000-0000C5100000}"/>
    <cellStyle name="1_tree_총괄내역0518_장안초등학교내역0814_00-설계서양식_강남구시설녹지대-수량산출서" xfId="1642" xr:uid="{00000000-0005-0000-0000-0000C6100000}"/>
    <cellStyle name="1_tree_총괄내역0518_장안초등학교내역0814_00-설계서양식_구로구(오정,개명)-수량산출서" xfId="1643" xr:uid="{00000000-0005-0000-0000-0000C7100000}"/>
    <cellStyle name="1_tree_총괄내역0518_장안초등학교내역0814_00-설계서양식_구로구-수량산출서" xfId="1644" xr:uid="{00000000-0005-0000-0000-0000C8100000}"/>
    <cellStyle name="1_tree_총괄내역0518_장안초등학교내역0814_00-수량산출서양식" xfId="1645" xr:uid="{00000000-0005-0000-0000-0000C9100000}"/>
    <cellStyle name="1_tree_총괄내역0518_장안초등학교내역0814_강남구시설녹지대-수량산출서" xfId="1646" xr:uid="{00000000-0005-0000-0000-0000CA100000}"/>
    <cellStyle name="1_tree_총괄내역0518_장안초등학교내역0814_구로구(오정,개명)-수량산출서" xfId="1647" xr:uid="{00000000-0005-0000-0000-0000CB100000}"/>
    <cellStyle name="1_tree_총괄내역0518_장안초등학교내역0814_구로구-수량산출서" xfId="1648" xr:uid="{00000000-0005-0000-0000-0000CC100000}"/>
    <cellStyle name="1_tree_총괄내역0518_장안초등학교내역0814_지주목" xfId="1649" xr:uid="{00000000-0005-0000-0000-0000CD100000}"/>
    <cellStyle name="1_tree_총괄내역0518_장안초등학교내역0814_지주목_00-수량산출서양식" xfId="1650" xr:uid="{00000000-0005-0000-0000-0000CE100000}"/>
    <cellStyle name="1_tree_총괄내역0518_장안초등학교내역0814_지주목_강남구시설녹지대-수량산출서" xfId="1651" xr:uid="{00000000-0005-0000-0000-0000CF100000}"/>
    <cellStyle name="1_tree_총괄내역0518_장안초등학교내역0814_지주목_구로구(오정,개명)-수량산출서" xfId="1652" xr:uid="{00000000-0005-0000-0000-0000D0100000}"/>
    <cellStyle name="1_tree_총괄내역0518_장안초등학교내역0814_지주목_구로구-수량산출서" xfId="1653" xr:uid="{00000000-0005-0000-0000-0000D1100000}"/>
    <cellStyle name="1_tree_총괄내역0518_지주목" xfId="1654" xr:uid="{00000000-0005-0000-0000-0000D2100000}"/>
    <cellStyle name="1_tree_총괄내역0518_지주목_00-수량산출서양식" xfId="1655" xr:uid="{00000000-0005-0000-0000-0000D3100000}"/>
    <cellStyle name="1_tree_총괄내역0518_지주목_강남구시설녹지대-수량산출서" xfId="1656" xr:uid="{00000000-0005-0000-0000-0000D4100000}"/>
    <cellStyle name="1_tree_총괄내역0518_지주목_구로구(오정,개명)-수량산출서" xfId="1657" xr:uid="{00000000-0005-0000-0000-0000D5100000}"/>
    <cellStyle name="1_tree_총괄내역0518_지주목_구로구-수량산출서" xfId="1658" xr:uid="{00000000-0005-0000-0000-0000D6100000}"/>
    <cellStyle name="1_tree_현충묘지-예산서(조경)" xfId="1659" xr:uid="{00000000-0005-0000-0000-0000D7100000}"/>
    <cellStyle name="1_tree_현충묘지-예산서(조경)_00-수량산출서양식" xfId="1660" xr:uid="{00000000-0005-0000-0000-0000D8100000}"/>
    <cellStyle name="1_tree_현충묘지-예산서(조경)_강남구시설녹지대-수량산출서" xfId="1661" xr:uid="{00000000-0005-0000-0000-0000D9100000}"/>
    <cellStyle name="1_tree_현충묘지-예산서(조경)_구로구(오정,개명)-수량산출서" xfId="1662" xr:uid="{00000000-0005-0000-0000-0000DA100000}"/>
    <cellStyle name="1_tree_현충묘지-예산서(조경)_구로구-수량산출서" xfId="1663" xr:uid="{00000000-0005-0000-0000-0000DB100000}"/>
    <cellStyle name="1_tree_현충묘지-예산서(조경)_대전가오-설계서" xfId="1664" xr:uid="{00000000-0005-0000-0000-0000DC100000}"/>
    <cellStyle name="1_tree_현충묘지-예산서(조경)_대전가오-설계서(관리)" xfId="1665" xr:uid="{00000000-0005-0000-0000-0000DD100000}"/>
    <cellStyle name="1_tree_현충묘지-예산서(조경)_대전가오-설계서(관리)_00-설계서양식" xfId="1666" xr:uid="{00000000-0005-0000-0000-0000DE100000}"/>
    <cellStyle name="1_tree_현충묘지-예산서(조경)_대전가오-설계서(관리)_00-설계서양식_00-수량산출서양식" xfId="1667" xr:uid="{00000000-0005-0000-0000-0000DF100000}"/>
    <cellStyle name="1_tree_현충묘지-예산서(조경)_대전가오-설계서(관리)_00-설계서양식_강남구시설녹지대-수량산출서" xfId="1668" xr:uid="{00000000-0005-0000-0000-0000E0100000}"/>
    <cellStyle name="1_tree_현충묘지-예산서(조경)_대전가오-설계서(관리)_00-설계서양식_구로구(오정,개명)-수량산출서" xfId="1669" xr:uid="{00000000-0005-0000-0000-0000E1100000}"/>
    <cellStyle name="1_tree_현충묘지-예산서(조경)_대전가오-설계서(관리)_00-설계서양식_구로구-수량산출서" xfId="1670" xr:uid="{00000000-0005-0000-0000-0000E2100000}"/>
    <cellStyle name="1_tree_현충묘지-예산서(조경)_대전가오-설계서(관리)_00-수량산출서양식" xfId="1671" xr:uid="{00000000-0005-0000-0000-0000E3100000}"/>
    <cellStyle name="1_tree_현충묘지-예산서(조경)_대전가오-설계서(관리)_강남구시설녹지대-수량산출서" xfId="1672" xr:uid="{00000000-0005-0000-0000-0000E4100000}"/>
    <cellStyle name="1_tree_현충묘지-예산서(조경)_대전가오-설계서(관리)_구로구(오정,개명)-수량산출서" xfId="1673" xr:uid="{00000000-0005-0000-0000-0000E5100000}"/>
    <cellStyle name="1_tree_현충묘지-예산서(조경)_대전가오-설계서(관리)_구로구-수량산출서" xfId="1674" xr:uid="{00000000-0005-0000-0000-0000E6100000}"/>
    <cellStyle name="1_tree_현충묘지-예산서(조경)_대전가오-설계서_00-설계서양식" xfId="1675" xr:uid="{00000000-0005-0000-0000-0000E7100000}"/>
    <cellStyle name="1_tree_현충묘지-예산서(조경)_대전가오-설계서_00-설계서양식_00-수량산출서양식" xfId="1676" xr:uid="{00000000-0005-0000-0000-0000E8100000}"/>
    <cellStyle name="1_tree_현충묘지-예산서(조경)_대전가오-설계서_00-설계서양식_강남구시설녹지대-수량산출서" xfId="1677" xr:uid="{00000000-0005-0000-0000-0000E9100000}"/>
    <cellStyle name="1_tree_현충묘지-예산서(조경)_대전가오-설계서_00-설계서양식_구로구(오정,개명)-수량산출서" xfId="1678" xr:uid="{00000000-0005-0000-0000-0000EA100000}"/>
    <cellStyle name="1_tree_현충묘지-예산서(조경)_대전가오-설계서_00-설계서양식_구로구-수량산출서" xfId="1679" xr:uid="{00000000-0005-0000-0000-0000EB100000}"/>
    <cellStyle name="1_tree_현충묘지-예산서(조경)_대전가오-설계서_00-수량산출서양식" xfId="1680" xr:uid="{00000000-0005-0000-0000-0000EC100000}"/>
    <cellStyle name="1_tree_현충묘지-예산서(조경)_대전가오-설계서_강남구시설녹지대-수량산출서" xfId="1681" xr:uid="{00000000-0005-0000-0000-0000ED100000}"/>
    <cellStyle name="1_tree_현충묘지-예산서(조경)_대전가오-설계서_구로구(오정,개명)-수량산출서" xfId="1682" xr:uid="{00000000-0005-0000-0000-0000EE100000}"/>
    <cellStyle name="1_tree_현충묘지-예산서(조경)_대전가오-설계서_구로구-수량산출서" xfId="1683" xr:uid="{00000000-0005-0000-0000-0000EF100000}"/>
    <cellStyle name="1_tree_현충묘지-예산서(조경)_대전가오-설계서1" xfId="1684" xr:uid="{00000000-0005-0000-0000-0000F0100000}"/>
    <cellStyle name="1_tree_현충묘지-예산서(조경)_대전가오-설계서1_00-설계서양식" xfId="1685" xr:uid="{00000000-0005-0000-0000-0000F1100000}"/>
    <cellStyle name="1_tree_현충묘지-예산서(조경)_대전가오-설계서1_00-설계서양식_00-수량산출서양식" xfId="1686" xr:uid="{00000000-0005-0000-0000-0000F2100000}"/>
    <cellStyle name="1_tree_현충묘지-예산서(조경)_대전가오-설계서1_00-설계서양식_강남구시설녹지대-수량산출서" xfId="1687" xr:uid="{00000000-0005-0000-0000-0000F3100000}"/>
    <cellStyle name="1_tree_현충묘지-예산서(조경)_대전가오-설계서1_00-설계서양식_구로구(오정,개명)-수량산출서" xfId="1688" xr:uid="{00000000-0005-0000-0000-0000F4100000}"/>
    <cellStyle name="1_tree_현충묘지-예산서(조경)_대전가오-설계서1_00-설계서양식_구로구-수량산출서" xfId="1689" xr:uid="{00000000-0005-0000-0000-0000F5100000}"/>
    <cellStyle name="1_tree_현충묘지-예산서(조경)_대전가오-설계서1_00-수량산출서양식" xfId="1690" xr:uid="{00000000-0005-0000-0000-0000F6100000}"/>
    <cellStyle name="1_tree_현충묘지-예산서(조경)_대전가오-설계서1_강남구시설녹지대-수량산출서" xfId="1691" xr:uid="{00000000-0005-0000-0000-0000F7100000}"/>
    <cellStyle name="1_tree_현충묘지-예산서(조경)_대전가오-설계서1_구로구(오정,개명)-수량산출서" xfId="1692" xr:uid="{00000000-0005-0000-0000-0000F8100000}"/>
    <cellStyle name="1_tree_현충묘지-예산서(조경)_대전가오-설계서1_구로구-수량산출서" xfId="1693" xr:uid="{00000000-0005-0000-0000-0000F9100000}"/>
    <cellStyle name="1_tree_현충묘지-예산서(조경)_예산서-엑셀변환양식100" xfId="1694" xr:uid="{00000000-0005-0000-0000-0000FA100000}"/>
    <cellStyle name="1_tree_현충묘지-예산서(조경)_예산서-엑셀변환양식100_00-설계서양식" xfId="1695" xr:uid="{00000000-0005-0000-0000-0000FB100000}"/>
    <cellStyle name="1_tree_현충묘지-예산서(조경)_예산서-엑셀변환양식100_00-설계서양식_00-수량산출서양식" xfId="1696" xr:uid="{00000000-0005-0000-0000-0000FC100000}"/>
    <cellStyle name="1_tree_현충묘지-예산서(조경)_예산서-엑셀변환양식100_00-설계서양식_강남구시설녹지대-수량산출서" xfId="1697" xr:uid="{00000000-0005-0000-0000-0000FD100000}"/>
    <cellStyle name="1_tree_현충묘지-예산서(조경)_예산서-엑셀변환양식100_00-설계서양식_구로구(오정,개명)-수량산출서" xfId="1698" xr:uid="{00000000-0005-0000-0000-0000FE100000}"/>
    <cellStyle name="1_tree_현충묘지-예산서(조경)_예산서-엑셀변환양식100_00-설계서양식_구로구-수량산출서" xfId="1699" xr:uid="{00000000-0005-0000-0000-0000FF100000}"/>
    <cellStyle name="1_tree_현충묘지-예산서(조경)_예산서-엑셀변환양식100_00-수량산출서양식" xfId="1700" xr:uid="{00000000-0005-0000-0000-000000110000}"/>
    <cellStyle name="1_tree_현충묘지-예산서(조경)_예산서-엑셀변환양식100_00-예산서양식100" xfId="1701" xr:uid="{00000000-0005-0000-0000-000001110000}"/>
    <cellStyle name="1_tree_현충묘지-예산서(조경)_예산서-엑셀변환양식100_00-예산서양식100_00-수량산출서양식" xfId="1702" xr:uid="{00000000-0005-0000-0000-000002110000}"/>
    <cellStyle name="1_tree_현충묘지-예산서(조경)_예산서-엑셀변환양식100_00-예산서양식100_강남구시설녹지대-수량산출서" xfId="1703" xr:uid="{00000000-0005-0000-0000-000003110000}"/>
    <cellStyle name="1_tree_현충묘지-예산서(조경)_예산서-엑셀변환양식100_00-예산서양식100_구로구(오정,개명)-수량산출서" xfId="1704" xr:uid="{00000000-0005-0000-0000-000004110000}"/>
    <cellStyle name="1_tree_현충묘지-예산서(조경)_예산서-엑셀변환양식100_00-예산서양식100_구로구-수량산출서" xfId="1705" xr:uid="{00000000-0005-0000-0000-000005110000}"/>
    <cellStyle name="1_tree_현충묘지-예산서(조경)_예산서-엑셀변환양식100_00-예산서양식100_대전가오-설계서" xfId="1706" xr:uid="{00000000-0005-0000-0000-000006110000}"/>
    <cellStyle name="1_tree_현충묘지-예산서(조경)_예산서-엑셀변환양식100_00-예산서양식100_대전가오-설계서(관리)" xfId="1707" xr:uid="{00000000-0005-0000-0000-000007110000}"/>
    <cellStyle name="1_tree_현충묘지-예산서(조경)_예산서-엑셀변환양식100_00-예산서양식100_대전가오-설계서(관리)_00-설계서양식" xfId="1708" xr:uid="{00000000-0005-0000-0000-000008110000}"/>
    <cellStyle name="1_tree_현충묘지-예산서(조경)_예산서-엑셀변환양식100_00-예산서양식100_대전가오-설계서(관리)_00-설계서양식_00-수량산출서양식" xfId="1709" xr:uid="{00000000-0005-0000-0000-000009110000}"/>
    <cellStyle name="1_tree_현충묘지-예산서(조경)_예산서-엑셀변환양식100_00-예산서양식100_대전가오-설계서(관리)_00-설계서양식_강남구시설녹지대-수량산출서" xfId="1710" xr:uid="{00000000-0005-0000-0000-00000A110000}"/>
    <cellStyle name="1_tree_현충묘지-예산서(조경)_예산서-엑셀변환양식100_00-예산서양식100_대전가오-설계서(관리)_00-설계서양식_구로구(오정,개명)-수량산출서" xfId="1711" xr:uid="{00000000-0005-0000-0000-00000B110000}"/>
    <cellStyle name="1_tree_현충묘지-예산서(조경)_예산서-엑셀변환양식100_00-예산서양식100_대전가오-설계서(관리)_00-설계서양식_구로구-수량산출서" xfId="1712" xr:uid="{00000000-0005-0000-0000-00000C110000}"/>
    <cellStyle name="1_tree_현충묘지-예산서(조경)_예산서-엑셀변환양식100_00-예산서양식100_대전가오-설계서(관리)_00-수량산출서양식" xfId="1713" xr:uid="{00000000-0005-0000-0000-00000D110000}"/>
    <cellStyle name="1_tree_현충묘지-예산서(조경)_예산서-엑셀변환양식100_00-예산서양식100_대전가오-설계서(관리)_강남구시설녹지대-수량산출서" xfId="1714" xr:uid="{00000000-0005-0000-0000-00000E110000}"/>
    <cellStyle name="1_tree_현충묘지-예산서(조경)_예산서-엑셀변환양식100_00-예산서양식100_대전가오-설계서(관리)_구로구(오정,개명)-수량산출서" xfId="1715" xr:uid="{00000000-0005-0000-0000-00000F110000}"/>
    <cellStyle name="1_tree_현충묘지-예산서(조경)_예산서-엑셀변환양식100_00-예산서양식100_대전가오-설계서(관리)_구로구-수량산출서" xfId="1716" xr:uid="{00000000-0005-0000-0000-000010110000}"/>
    <cellStyle name="1_tree_현충묘지-예산서(조경)_예산서-엑셀변환양식100_00-예산서양식100_대전가오-설계서_00-설계서양식" xfId="1717" xr:uid="{00000000-0005-0000-0000-000011110000}"/>
    <cellStyle name="1_tree_현충묘지-예산서(조경)_예산서-엑셀변환양식100_00-예산서양식100_대전가오-설계서_00-설계서양식_00-수량산출서양식" xfId="1718" xr:uid="{00000000-0005-0000-0000-000012110000}"/>
    <cellStyle name="1_tree_현충묘지-예산서(조경)_예산서-엑셀변환양식100_00-예산서양식100_대전가오-설계서_00-설계서양식_강남구시설녹지대-수량산출서" xfId="1719" xr:uid="{00000000-0005-0000-0000-000013110000}"/>
    <cellStyle name="1_tree_현충묘지-예산서(조경)_예산서-엑셀변환양식100_00-예산서양식100_대전가오-설계서_00-설계서양식_구로구(오정,개명)-수량산출서" xfId="1720" xr:uid="{00000000-0005-0000-0000-000014110000}"/>
    <cellStyle name="1_tree_현충묘지-예산서(조경)_예산서-엑셀변환양식100_00-예산서양식100_대전가오-설계서_00-설계서양식_구로구-수량산출서" xfId="1721" xr:uid="{00000000-0005-0000-0000-000015110000}"/>
    <cellStyle name="1_tree_현충묘지-예산서(조경)_예산서-엑셀변환양식100_00-예산서양식100_대전가오-설계서_00-수량산출서양식" xfId="1722" xr:uid="{00000000-0005-0000-0000-000016110000}"/>
    <cellStyle name="1_tree_현충묘지-예산서(조경)_예산서-엑셀변환양식100_00-예산서양식100_대전가오-설계서_강남구시설녹지대-수량산출서" xfId="1723" xr:uid="{00000000-0005-0000-0000-000017110000}"/>
    <cellStyle name="1_tree_현충묘지-예산서(조경)_예산서-엑셀변환양식100_00-예산서양식100_대전가오-설계서_구로구(오정,개명)-수량산출서" xfId="1724" xr:uid="{00000000-0005-0000-0000-000018110000}"/>
    <cellStyle name="1_tree_현충묘지-예산서(조경)_예산서-엑셀변환양식100_00-예산서양식100_대전가오-설계서_구로구-수량산출서" xfId="1725" xr:uid="{00000000-0005-0000-0000-000019110000}"/>
    <cellStyle name="1_tree_현충묘지-예산서(조경)_예산서-엑셀변환양식100_00-예산서양식100_대전가오-설계서1" xfId="1726" xr:uid="{00000000-0005-0000-0000-00001A110000}"/>
    <cellStyle name="1_tree_현충묘지-예산서(조경)_예산서-엑셀변환양식100_00-예산서양식100_대전가오-설계서1_00-설계서양식" xfId="1727" xr:uid="{00000000-0005-0000-0000-00001B110000}"/>
    <cellStyle name="1_tree_현충묘지-예산서(조경)_예산서-엑셀변환양식100_00-예산서양식100_대전가오-설계서1_00-설계서양식_00-수량산출서양식" xfId="1728" xr:uid="{00000000-0005-0000-0000-00001C110000}"/>
    <cellStyle name="1_tree_현충묘지-예산서(조경)_예산서-엑셀변환양식100_00-예산서양식100_대전가오-설계서1_00-설계서양식_강남구시설녹지대-수량산출서" xfId="1729" xr:uid="{00000000-0005-0000-0000-00001D110000}"/>
    <cellStyle name="1_tree_현충묘지-예산서(조경)_예산서-엑셀변환양식100_00-예산서양식100_대전가오-설계서1_00-설계서양식_구로구(오정,개명)-수량산출서" xfId="1730" xr:uid="{00000000-0005-0000-0000-00001E110000}"/>
    <cellStyle name="1_tree_현충묘지-예산서(조경)_예산서-엑셀변환양식100_00-예산서양식100_대전가오-설계서1_00-설계서양식_구로구-수량산출서" xfId="1731" xr:uid="{00000000-0005-0000-0000-00001F110000}"/>
    <cellStyle name="1_tree_현충묘지-예산서(조경)_예산서-엑셀변환양식100_00-예산서양식100_대전가오-설계서1_00-수량산출서양식" xfId="1732" xr:uid="{00000000-0005-0000-0000-000020110000}"/>
    <cellStyle name="1_tree_현충묘지-예산서(조경)_예산서-엑셀변환양식100_00-예산서양식100_대전가오-설계서1_강남구시설녹지대-수량산출서" xfId="1733" xr:uid="{00000000-0005-0000-0000-000021110000}"/>
    <cellStyle name="1_tree_현충묘지-예산서(조경)_예산서-엑셀변환양식100_00-예산서양식100_대전가오-설계서1_구로구(오정,개명)-수량산출서" xfId="1734" xr:uid="{00000000-0005-0000-0000-000022110000}"/>
    <cellStyle name="1_tree_현충묘지-예산서(조경)_예산서-엑셀변환양식100_00-예산서양식100_대전가오-설계서1_구로구-수량산출서" xfId="1735" xr:uid="{00000000-0005-0000-0000-000023110000}"/>
    <cellStyle name="1_tree_현충묘지-예산서(조경)_예산서-엑셀변환양식100_강남구시설녹지대-수량산출서" xfId="1736" xr:uid="{00000000-0005-0000-0000-000024110000}"/>
    <cellStyle name="1_tree_현충묘지-예산서(조경)_예산서-엑셀변환양식100_구로구(오정,개명)-수량산출서" xfId="1737" xr:uid="{00000000-0005-0000-0000-000025110000}"/>
    <cellStyle name="1_tree_현충묘지-예산서(조경)_예산서-엑셀변환양식100_구로구-수량산출서" xfId="1738" xr:uid="{00000000-0005-0000-0000-000026110000}"/>
    <cellStyle name="1_강릉대학술정보지원센터총괄(월드2낙찰)" xfId="2117" xr:uid="{00000000-0005-0000-0000-000027110000}"/>
    <cellStyle name="1_강북중학교(명남하도급)" xfId="2118" xr:uid="{00000000-0005-0000-0000-000028110000}"/>
    <cellStyle name="1_금강Ⅱ지구김제2-2공구토목공사(동도)" xfId="2119" xr:uid="{00000000-0005-0000-0000-000029110000}"/>
    <cellStyle name="1_남악신도시(1-1공구)대양" xfId="2120" xr:uid="{00000000-0005-0000-0000-00002A110000}"/>
    <cellStyle name="1_단가조사표" xfId="99" xr:uid="{00000000-0005-0000-0000-00002B110000}"/>
    <cellStyle name="1_단가조사표_1011소각" xfId="100" xr:uid="{00000000-0005-0000-0000-00002C110000}"/>
    <cellStyle name="1_단가조사표_1011소각_5.모례가정SW공시비(1단계1차,09년도)수정" xfId="101" xr:uid="{00000000-0005-0000-0000-00002D110000}"/>
    <cellStyle name="1_단가조사표_1113교~1" xfId="102" xr:uid="{00000000-0005-0000-0000-00002E110000}"/>
    <cellStyle name="1_단가조사표_1113교~1_5.모례가정SW공시비(1단계1차,09년도)수정" xfId="103" xr:uid="{00000000-0005-0000-0000-00002F110000}"/>
    <cellStyle name="1_단가조사표_121내역" xfId="104" xr:uid="{00000000-0005-0000-0000-000030110000}"/>
    <cellStyle name="1_단가조사표_121내역_5.모례가정SW공시비(1단계1차,09년도)수정" xfId="105" xr:uid="{00000000-0005-0000-0000-000031110000}"/>
    <cellStyle name="1_단가조사표_5.모례가정SW공시비(1단계1차,09년도)수정" xfId="106" xr:uid="{00000000-0005-0000-0000-000032110000}"/>
    <cellStyle name="1_단가조사표_객토량" xfId="107" xr:uid="{00000000-0005-0000-0000-000033110000}"/>
    <cellStyle name="1_단가조사표_객토량_5.모례가정SW공시비(1단계1차,09년도)수정" xfId="108" xr:uid="{00000000-0005-0000-0000-000034110000}"/>
    <cellStyle name="1_단가조사표_교통센~1" xfId="109" xr:uid="{00000000-0005-0000-0000-000035110000}"/>
    <cellStyle name="1_단가조사표_교통센~1_5.모례가정SW공시비(1단계1차,09년도)수정" xfId="110" xr:uid="{00000000-0005-0000-0000-000036110000}"/>
    <cellStyle name="1_단가조사표_교통센터412" xfId="111" xr:uid="{00000000-0005-0000-0000-000037110000}"/>
    <cellStyle name="1_단가조사표_교통센터412_5.모례가정SW공시비(1단계1차,09년도)수정" xfId="112" xr:uid="{00000000-0005-0000-0000-000038110000}"/>
    <cellStyle name="1_단가조사표_교통수" xfId="113" xr:uid="{00000000-0005-0000-0000-000039110000}"/>
    <cellStyle name="1_단가조사표_교통수_5.모례가정SW공시비(1단계1차,09년도)수정" xfId="114" xr:uid="{00000000-0005-0000-0000-00003A110000}"/>
    <cellStyle name="1_단가조사표_교통수량산출서" xfId="115" xr:uid="{00000000-0005-0000-0000-00003B110000}"/>
    <cellStyle name="1_단가조사표_교통수량산출서_5.모례가정SW공시비(1단계1차,09년도)수정" xfId="116" xr:uid="{00000000-0005-0000-0000-00003C110000}"/>
    <cellStyle name="1_단가조사표_구조물대가 (2)" xfId="117" xr:uid="{00000000-0005-0000-0000-00003D110000}"/>
    <cellStyle name="1_단가조사표_구조물대가 (2)_5.모례가정SW공시비(1단계1차,09년도)수정" xfId="118" xr:uid="{00000000-0005-0000-0000-00003E110000}"/>
    <cellStyle name="1_단가조사표_내역서 (2)" xfId="119" xr:uid="{00000000-0005-0000-0000-00003F110000}"/>
    <cellStyle name="1_단가조사표_내역서 (2)_5.모례가정SW공시비(1단계1차,09년도)수정" xfId="120" xr:uid="{00000000-0005-0000-0000-000040110000}"/>
    <cellStyle name="1_단가조사표_대전관저지구" xfId="121" xr:uid="{00000000-0005-0000-0000-000041110000}"/>
    <cellStyle name="1_단가조사표_대전관저지구_5.모례가정SW공시비(1단계1차,09년도)수정" xfId="122" xr:uid="{00000000-0005-0000-0000-000042110000}"/>
    <cellStyle name="1_단가조사표_동측지~1" xfId="123" xr:uid="{00000000-0005-0000-0000-000043110000}"/>
    <cellStyle name="1_단가조사표_동측지~1_5.모례가정SW공시비(1단계1차,09년도)수정" xfId="124" xr:uid="{00000000-0005-0000-0000-000044110000}"/>
    <cellStyle name="1_단가조사표_동측지원422" xfId="125" xr:uid="{00000000-0005-0000-0000-000045110000}"/>
    <cellStyle name="1_단가조사표_동측지원422_5.모례가정SW공시비(1단계1차,09년도)수정" xfId="126" xr:uid="{00000000-0005-0000-0000-000046110000}"/>
    <cellStyle name="1_단가조사표_동측지원512" xfId="127" xr:uid="{00000000-0005-0000-0000-000047110000}"/>
    <cellStyle name="1_단가조사표_동측지원512_5.모례가정SW공시비(1단계1차,09년도)수정" xfId="128" xr:uid="{00000000-0005-0000-0000-000048110000}"/>
    <cellStyle name="1_단가조사표_동측지원524" xfId="129" xr:uid="{00000000-0005-0000-0000-000049110000}"/>
    <cellStyle name="1_단가조사표_동측지원524_5.모례가정SW공시비(1단계1차,09년도)수정" xfId="130" xr:uid="{00000000-0005-0000-0000-00004A110000}"/>
    <cellStyle name="1_단가조사표_부대422" xfId="131" xr:uid="{00000000-0005-0000-0000-00004B110000}"/>
    <cellStyle name="1_단가조사표_부대422_5.모례가정SW공시비(1단계1차,09년도)수정" xfId="132" xr:uid="{00000000-0005-0000-0000-00004C110000}"/>
    <cellStyle name="1_단가조사표_부대시설" xfId="133" xr:uid="{00000000-0005-0000-0000-00004D110000}"/>
    <cellStyle name="1_단가조사표_부대시설_5.모례가정SW공시비(1단계1차,09년도)수정" xfId="134" xr:uid="{00000000-0005-0000-0000-00004E110000}"/>
    <cellStyle name="1_단가조사표_소각수~1" xfId="135" xr:uid="{00000000-0005-0000-0000-00004F110000}"/>
    <cellStyle name="1_단가조사표_소각수~1_5.모례가정SW공시비(1단계1차,09년도)수정" xfId="136" xr:uid="{00000000-0005-0000-0000-000050110000}"/>
    <cellStyle name="1_단가조사표_소각수내역서" xfId="137" xr:uid="{00000000-0005-0000-0000-000051110000}"/>
    <cellStyle name="1_단가조사표_소각수내역서_5.모례가정SW공시비(1단계1차,09년도)수정" xfId="138" xr:uid="{00000000-0005-0000-0000-000052110000}"/>
    <cellStyle name="1_단가조사표_소각수목2" xfId="139" xr:uid="{00000000-0005-0000-0000-000053110000}"/>
    <cellStyle name="1_단가조사표_소각수목2_5.모례가정SW공시비(1단계1차,09년도)수정" xfId="140" xr:uid="{00000000-0005-0000-0000-000054110000}"/>
    <cellStyle name="1_단가조사표_수량산출서 (2)" xfId="141" xr:uid="{00000000-0005-0000-0000-000055110000}"/>
    <cellStyle name="1_단가조사표_수량산출서 (2)_5.모례가정SW공시비(1단계1차,09년도)수정" xfId="142" xr:uid="{00000000-0005-0000-0000-000056110000}"/>
    <cellStyle name="1_단가조사표_엑스포~1" xfId="143" xr:uid="{00000000-0005-0000-0000-000057110000}"/>
    <cellStyle name="1_단가조사표_엑스포~1_5.모례가정SW공시비(1단계1차,09년도)수정" xfId="144" xr:uid="{00000000-0005-0000-0000-000058110000}"/>
    <cellStyle name="1_단가조사표_엑스포한빛1" xfId="145" xr:uid="{00000000-0005-0000-0000-000059110000}"/>
    <cellStyle name="1_단가조사표_엑스포한빛1_5.모례가정SW공시비(1단계1차,09년도)수정" xfId="146" xr:uid="{00000000-0005-0000-0000-00005A110000}"/>
    <cellStyle name="1_단가조사표_여객터미널331" xfId="147" xr:uid="{00000000-0005-0000-0000-00005B110000}"/>
    <cellStyle name="1_단가조사표_여객터미널331_5.모례가정SW공시비(1단계1차,09년도)수정" xfId="148" xr:uid="{00000000-0005-0000-0000-00005C110000}"/>
    <cellStyle name="1_단가조사표_여객터미널513" xfId="149" xr:uid="{00000000-0005-0000-0000-00005D110000}"/>
    <cellStyle name="1_단가조사표_여객터미널513_5.모례가정SW공시비(1단계1차,09년도)수정" xfId="150" xr:uid="{00000000-0005-0000-0000-00005E110000}"/>
    <cellStyle name="1_단가조사표_여객터미널629" xfId="151" xr:uid="{00000000-0005-0000-0000-00005F110000}"/>
    <cellStyle name="1_단가조사표_여객터미널629_5.모례가정SW공시비(1단계1차,09년도)수정" xfId="152" xr:uid="{00000000-0005-0000-0000-000060110000}"/>
    <cellStyle name="1_단가조사표_외곽도로616" xfId="153" xr:uid="{00000000-0005-0000-0000-000061110000}"/>
    <cellStyle name="1_단가조사표_외곽도로616_5.모례가정SW공시비(1단계1차,09년도)수정" xfId="154" xr:uid="{00000000-0005-0000-0000-000062110000}"/>
    <cellStyle name="1_단가조사표_원가계~1" xfId="155" xr:uid="{00000000-0005-0000-0000-000063110000}"/>
    <cellStyle name="1_단가조사표_원가계~1_5.모례가정SW공시비(1단계1차,09년도)수정" xfId="156" xr:uid="{00000000-0005-0000-0000-000064110000}"/>
    <cellStyle name="1_단가조사표_유기질" xfId="157" xr:uid="{00000000-0005-0000-0000-000065110000}"/>
    <cellStyle name="1_단가조사표_유기질_5.모례가정SW공시비(1단계1차,09년도)수정" xfId="158" xr:uid="{00000000-0005-0000-0000-000066110000}"/>
    <cellStyle name="1_단가조사표_자재조서 (2)" xfId="159" xr:uid="{00000000-0005-0000-0000-000067110000}"/>
    <cellStyle name="1_단가조사표_자재조서 (2)_5.모례가정SW공시비(1단계1차,09년도)수정" xfId="160" xr:uid="{00000000-0005-0000-0000-000068110000}"/>
    <cellStyle name="1_단가조사표_총괄내역" xfId="161" xr:uid="{00000000-0005-0000-0000-000069110000}"/>
    <cellStyle name="1_단가조사표_총괄내역 (2)" xfId="162" xr:uid="{00000000-0005-0000-0000-00006A110000}"/>
    <cellStyle name="1_단가조사표_총괄내역 (2)_5.모례가정SW공시비(1단계1차,09년도)수정" xfId="163" xr:uid="{00000000-0005-0000-0000-00006B110000}"/>
    <cellStyle name="1_단가조사표_총괄내역_5.모례가정SW공시비(1단계1차,09년도)수정" xfId="164" xr:uid="{00000000-0005-0000-0000-00006C110000}"/>
    <cellStyle name="1_단가조사표_터미널도로403" xfId="165" xr:uid="{00000000-0005-0000-0000-00006D110000}"/>
    <cellStyle name="1_단가조사표_터미널도로403_5.모례가정SW공시비(1단계1차,09년도)수정" xfId="166" xr:uid="{00000000-0005-0000-0000-00006E110000}"/>
    <cellStyle name="1_단가조사표_터미널도로429" xfId="167" xr:uid="{00000000-0005-0000-0000-00006F110000}"/>
    <cellStyle name="1_단가조사표_터미널도로429_5.모례가정SW공시비(1단계1차,09년도)수정" xfId="168" xr:uid="{00000000-0005-0000-0000-000070110000}"/>
    <cellStyle name="1_단가조사표_포장일위" xfId="169" xr:uid="{00000000-0005-0000-0000-000071110000}"/>
    <cellStyle name="1_단가조사표_포장일위_5.모례가정SW공시비(1단계1차,09년도)수정" xfId="170" xr:uid="{00000000-0005-0000-0000-000072110000}"/>
    <cellStyle name="1_당동(청강)" xfId="2121" xr:uid="{00000000-0005-0000-0000-000073110000}"/>
    <cellStyle name="1_당동(청강디스켓1)" xfId="2122" xr:uid="{00000000-0005-0000-0000-000074110000}"/>
    <cellStyle name="1_대전가오-수량산출서" xfId="171" xr:uid="{00000000-0005-0000-0000-000075110000}"/>
    <cellStyle name="1_대전가오-수량산출서_5.모례가정SW공시비(1단계1차,09년도)수정" xfId="172" xr:uid="{00000000-0005-0000-0000-000076110000}"/>
    <cellStyle name="1_대전목양초" xfId="2123" xr:uid="{00000000-0005-0000-0000-000077110000}"/>
    <cellStyle name="1_대전서붕고하도급" xfId="2124" xr:uid="{00000000-0005-0000-0000-000078110000}"/>
    <cellStyle name="1_대호지~석문간지방도확포장공사(신일)" xfId="2125" xr:uid="{00000000-0005-0000-0000-000079110000}"/>
    <cellStyle name="1_등촌고등총괄(동현하도급)" xfId="2126" xr:uid="{00000000-0005-0000-0000-00007A110000}"/>
    <cellStyle name="1_마현~생창국도건설공사" xfId="2127" xr:uid="{00000000-0005-0000-0000-00007B110000}"/>
    <cellStyle name="1_명암지-산성간" xfId="2128" xr:uid="{00000000-0005-0000-0000-00007C110000}"/>
    <cellStyle name="1_병목안배수지건설(100%)" xfId="2129" xr:uid="{00000000-0005-0000-0000-00007D110000}"/>
    <cellStyle name="1_봉곡중총괄(대지완결)" xfId="2130" xr:uid="{00000000-0005-0000-0000-00007E110000}"/>
    <cellStyle name="1_부대입찰확약서" xfId="2131" xr:uid="{00000000-0005-0000-0000-00007F110000}"/>
    <cellStyle name="1_부산보훈병원하도급" xfId="2132" xr:uid="{00000000-0005-0000-0000-000080110000}"/>
    <cellStyle name="1_새들초등학교(동성)" xfId="2133" xr:uid="{00000000-0005-0000-0000-000081110000}"/>
    <cellStyle name="1_서울대학교사범대교육정보관(에스와이비작업완료)" xfId="2134" xr:uid="{00000000-0005-0000-0000-000082110000}"/>
    <cellStyle name="1_서울화일초(덕동)" xfId="2135" xr:uid="{00000000-0005-0000-0000-000083110000}"/>
    <cellStyle name="1_성산배수지건설공사(덕동)" xfId="2136" xr:uid="{00000000-0005-0000-0000-000084110000}"/>
    <cellStyle name="1_수도권매립지하도급(명도)" xfId="2137" xr:uid="{00000000-0005-0000-0000-000085110000}"/>
    <cellStyle name="1_수정갑지" xfId="2138" xr:uid="{00000000-0005-0000-0000-000086110000}"/>
    <cellStyle name="1_시민계략공사" xfId="2139" xr:uid="{00000000-0005-0000-0000-000087110000}"/>
    <cellStyle name="1_시민계략공사 2" xfId="6127" xr:uid="{00000000-0005-0000-0000-000087110000}"/>
    <cellStyle name="1_시민계략공사_전기공내역서" xfId="2140" xr:uid="{00000000-0005-0000-0000-000088110000}"/>
    <cellStyle name="1_시민계략공사_전기공내역서 2" xfId="6128" xr:uid="{00000000-0005-0000-0000-000088110000}"/>
    <cellStyle name="1_시민계략공사_전기-한남" xfId="2141" xr:uid="{00000000-0005-0000-0000-000089110000}"/>
    <cellStyle name="1_인천북항관공선부두(수정내역)" xfId="2142" xr:uid="{00000000-0005-0000-0000-00008A110000}"/>
    <cellStyle name="1_장산중학교내역(혁성)" xfId="2143" xr:uid="{00000000-0005-0000-0000-00008B110000}"/>
    <cellStyle name="1_장산중학교내역(혁성업체)" xfId="2144" xr:uid="{00000000-0005-0000-0000-00008C110000}"/>
    <cellStyle name="1_장산중학교내역하도급(혁성)" xfId="2145" xr:uid="{00000000-0005-0000-0000-00008D110000}"/>
    <cellStyle name="1_전주시관내(이서~용정)건설공사(신화)" xfId="2146" xr:uid="{00000000-0005-0000-0000-00008E110000}"/>
    <cellStyle name="1_천천고고등학교교사신축공사(산출내역집계표)" xfId="2147" xr:uid="{00000000-0005-0000-0000-00008F110000}"/>
    <cellStyle name="1_포항교도소(대동)" xfId="2148" xr:uid="{00000000-0005-0000-0000-000090110000}"/>
    <cellStyle name="1_포항교도소(원본)" xfId="2149" xr:uid="{00000000-0005-0000-0000-000091110000}"/>
    <cellStyle name="1_하도급관리계획서" xfId="2150" xr:uid="{00000000-0005-0000-0000-000092110000}"/>
    <cellStyle name="1_하도급양식" xfId="2151" xr:uid="{00000000-0005-0000-0000-000093110000}"/>
    <cellStyle name="1_현충묘지-수량산출서" xfId="173" xr:uid="{00000000-0005-0000-0000-000094110000}"/>
    <cellStyle name="1_현충묘지-수량산출서_5.모례가정SW공시비(1단계1차,09년도)수정" xfId="174" xr:uid="{00000000-0005-0000-0000-000095110000}"/>
    <cellStyle name="1_현화고-조경설계서0107" xfId="175" xr:uid="{00000000-0005-0000-0000-000096110000}"/>
    <cellStyle name="10공/㎥" xfId="1739" xr:uid="{00000000-0005-0000-0000-000097110000}"/>
    <cellStyle name="11" xfId="1740" xr:uid="{00000000-0005-0000-0000-000098110000}"/>
    <cellStyle name="111" xfId="1741" xr:uid="{00000000-0005-0000-0000-000099110000}"/>
    <cellStyle name="19990216" xfId="5528" xr:uid="{00000000-0005-0000-0000-00009A110000}"/>
    <cellStyle name="¹eº" xfId="2152" xr:uid="{00000000-0005-0000-0000-00009B110000}"/>
    <cellStyle name="¹éº" xfId="2153" xr:uid="{00000000-0005-0000-0000-00009C110000}"/>
    <cellStyle name="¹eº_마곡보완" xfId="2154" xr:uid="{00000000-0005-0000-0000-00009D110000}"/>
    <cellStyle name="¹éº_마곡보완" xfId="2155" xr:uid="{00000000-0005-0000-0000-00009E110000}"/>
    <cellStyle name="¹eº_마곡보완_설계변경(지사)" xfId="2156" xr:uid="{00000000-0005-0000-0000-00009F110000}"/>
    <cellStyle name="¹éº_마곡보완_설계변경(지사)" xfId="2157" xr:uid="{00000000-0005-0000-0000-0000A0110000}"/>
    <cellStyle name="¹eº_설계변경(지사)" xfId="2158" xr:uid="{00000000-0005-0000-0000-0000A1110000}"/>
    <cellStyle name="¹éº_설계변경(지사)" xfId="2159" xr:uid="{00000000-0005-0000-0000-0000A2110000}"/>
    <cellStyle name="¹éºÐÀ²_¿îÀüÀÚ±Ý" xfId="6087" xr:uid="{00000000-0005-0000-0000-0000A3110000}"/>
    <cellStyle name="2" xfId="1742" xr:uid="{00000000-0005-0000-0000-0000A4110000}"/>
    <cellStyle name="2 2" xfId="5699" xr:uid="{00000000-0005-0000-0000-0000A5110000}"/>
    <cellStyle name="2 3" xfId="5942" xr:uid="{00000000-0005-0000-0000-0000A6110000}"/>
    <cellStyle name="2)" xfId="2160" xr:uid="{00000000-0005-0000-0000-0000A7110000}"/>
    <cellStyle name="2_5.모례가정SW공시비(1단계1차,09년도)수정" xfId="1743" xr:uid="{00000000-0005-0000-0000-0000A8110000}"/>
    <cellStyle name="2_laroux" xfId="1816" xr:uid="{00000000-0005-0000-0000-0000A9110000}"/>
    <cellStyle name="2_laroux_5.모례가정SW공시비(1단계1차,09년도)수정" xfId="1817" xr:uid="{00000000-0005-0000-0000-0000AA110000}"/>
    <cellStyle name="2_laroux_ATC-YOON1" xfId="1818" xr:uid="{00000000-0005-0000-0000-0000AB110000}"/>
    <cellStyle name="2_laroux_ATC-YOON1_5.모례가정SW공시비(1단계1차,09년도)수정" xfId="1819" xr:uid="{00000000-0005-0000-0000-0000AC110000}"/>
    <cellStyle name="2_단가조사표" xfId="1744" xr:uid="{00000000-0005-0000-0000-0000AD110000}"/>
    <cellStyle name="2_단가조사표_1011소각" xfId="1745" xr:uid="{00000000-0005-0000-0000-0000AE110000}"/>
    <cellStyle name="2_단가조사표_1011소각_5.모례가정SW공시비(1단계1차,09년도)수정" xfId="1746" xr:uid="{00000000-0005-0000-0000-0000AF110000}"/>
    <cellStyle name="2_단가조사표_1113교~1" xfId="1747" xr:uid="{00000000-0005-0000-0000-0000B0110000}"/>
    <cellStyle name="2_단가조사표_1113교~1_5.모례가정SW공시비(1단계1차,09년도)수정" xfId="1748" xr:uid="{00000000-0005-0000-0000-0000B1110000}"/>
    <cellStyle name="2_단가조사표_121내역" xfId="1749" xr:uid="{00000000-0005-0000-0000-0000B2110000}"/>
    <cellStyle name="2_단가조사표_121내역_5.모례가정SW공시비(1단계1차,09년도)수정" xfId="1750" xr:uid="{00000000-0005-0000-0000-0000B3110000}"/>
    <cellStyle name="2_단가조사표_5.모례가정SW공시비(1단계1차,09년도)수정" xfId="1751" xr:uid="{00000000-0005-0000-0000-0000B4110000}"/>
    <cellStyle name="2_단가조사표_객토량" xfId="1752" xr:uid="{00000000-0005-0000-0000-0000B5110000}"/>
    <cellStyle name="2_단가조사표_객토량_5.모례가정SW공시비(1단계1차,09년도)수정" xfId="1753" xr:uid="{00000000-0005-0000-0000-0000B6110000}"/>
    <cellStyle name="2_단가조사표_교통센~1" xfId="1754" xr:uid="{00000000-0005-0000-0000-0000B7110000}"/>
    <cellStyle name="2_단가조사표_교통센~1_5.모례가정SW공시비(1단계1차,09년도)수정" xfId="1755" xr:uid="{00000000-0005-0000-0000-0000B8110000}"/>
    <cellStyle name="2_단가조사표_교통센터412" xfId="1756" xr:uid="{00000000-0005-0000-0000-0000B9110000}"/>
    <cellStyle name="2_단가조사표_교통센터412_5.모례가정SW공시비(1단계1차,09년도)수정" xfId="1757" xr:uid="{00000000-0005-0000-0000-0000BA110000}"/>
    <cellStyle name="2_단가조사표_교통수" xfId="1758" xr:uid="{00000000-0005-0000-0000-0000BB110000}"/>
    <cellStyle name="2_단가조사표_교통수_5.모례가정SW공시비(1단계1차,09년도)수정" xfId="1759" xr:uid="{00000000-0005-0000-0000-0000BC110000}"/>
    <cellStyle name="2_단가조사표_교통수량산출서" xfId="1760" xr:uid="{00000000-0005-0000-0000-0000BD110000}"/>
    <cellStyle name="2_단가조사표_교통수량산출서_5.모례가정SW공시비(1단계1차,09년도)수정" xfId="1761" xr:uid="{00000000-0005-0000-0000-0000BE110000}"/>
    <cellStyle name="2_단가조사표_구조물대가 (2)" xfId="1762" xr:uid="{00000000-0005-0000-0000-0000BF110000}"/>
    <cellStyle name="2_단가조사표_구조물대가 (2)_5.모례가정SW공시비(1단계1차,09년도)수정" xfId="1763" xr:uid="{00000000-0005-0000-0000-0000C0110000}"/>
    <cellStyle name="2_단가조사표_내역서 (2)" xfId="1764" xr:uid="{00000000-0005-0000-0000-0000C1110000}"/>
    <cellStyle name="2_단가조사표_내역서 (2)_5.모례가정SW공시비(1단계1차,09년도)수정" xfId="1765" xr:uid="{00000000-0005-0000-0000-0000C2110000}"/>
    <cellStyle name="2_단가조사표_대전관저지구" xfId="1766" xr:uid="{00000000-0005-0000-0000-0000C3110000}"/>
    <cellStyle name="2_단가조사표_대전관저지구_5.모례가정SW공시비(1단계1차,09년도)수정" xfId="1767" xr:uid="{00000000-0005-0000-0000-0000C4110000}"/>
    <cellStyle name="2_단가조사표_동측지~1" xfId="1768" xr:uid="{00000000-0005-0000-0000-0000C5110000}"/>
    <cellStyle name="2_단가조사표_동측지~1_5.모례가정SW공시비(1단계1차,09년도)수정" xfId="1769" xr:uid="{00000000-0005-0000-0000-0000C6110000}"/>
    <cellStyle name="2_단가조사표_동측지원422" xfId="1770" xr:uid="{00000000-0005-0000-0000-0000C7110000}"/>
    <cellStyle name="2_단가조사표_동측지원422_5.모례가정SW공시비(1단계1차,09년도)수정" xfId="1771" xr:uid="{00000000-0005-0000-0000-0000C8110000}"/>
    <cellStyle name="2_단가조사표_동측지원512" xfId="1772" xr:uid="{00000000-0005-0000-0000-0000C9110000}"/>
    <cellStyle name="2_단가조사표_동측지원512_5.모례가정SW공시비(1단계1차,09년도)수정" xfId="1773" xr:uid="{00000000-0005-0000-0000-0000CA110000}"/>
    <cellStyle name="2_단가조사표_동측지원524" xfId="1774" xr:uid="{00000000-0005-0000-0000-0000CB110000}"/>
    <cellStyle name="2_단가조사표_동측지원524_5.모례가정SW공시비(1단계1차,09년도)수정" xfId="1775" xr:uid="{00000000-0005-0000-0000-0000CC110000}"/>
    <cellStyle name="2_단가조사표_부대422" xfId="1776" xr:uid="{00000000-0005-0000-0000-0000CD110000}"/>
    <cellStyle name="2_단가조사표_부대422_5.모례가정SW공시비(1단계1차,09년도)수정" xfId="1777" xr:uid="{00000000-0005-0000-0000-0000CE110000}"/>
    <cellStyle name="2_단가조사표_부대시설" xfId="1778" xr:uid="{00000000-0005-0000-0000-0000CF110000}"/>
    <cellStyle name="2_단가조사표_부대시설_5.모례가정SW공시비(1단계1차,09년도)수정" xfId="1779" xr:uid="{00000000-0005-0000-0000-0000D0110000}"/>
    <cellStyle name="2_단가조사표_소각수~1" xfId="1780" xr:uid="{00000000-0005-0000-0000-0000D1110000}"/>
    <cellStyle name="2_단가조사표_소각수~1_5.모례가정SW공시비(1단계1차,09년도)수정" xfId="1781" xr:uid="{00000000-0005-0000-0000-0000D2110000}"/>
    <cellStyle name="2_단가조사표_소각수내역서" xfId="1782" xr:uid="{00000000-0005-0000-0000-0000D3110000}"/>
    <cellStyle name="2_단가조사표_소각수내역서_5.모례가정SW공시비(1단계1차,09년도)수정" xfId="1783" xr:uid="{00000000-0005-0000-0000-0000D4110000}"/>
    <cellStyle name="2_단가조사표_소각수목2" xfId="1784" xr:uid="{00000000-0005-0000-0000-0000D5110000}"/>
    <cellStyle name="2_단가조사표_소각수목2_5.모례가정SW공시비(1단계1차,09년도)수정" xfId="1785" xr:uid="{00000000-0005-0000-0000-0000D6110000}"/>
    <cellStyle name="2_단가조사표_수량산출서 (2)" xfId="1786" xr:uid="{00000000-0005-0000-0000-0000D7110000}"/>
    <cellStyle name="2_단가조사표_수량산출서 (2)_5.모례가정SW공시비(1단계1차,09년도)수정" xfId="1787" xr:uid="{00000000-0005-0000-0000-0000D8110000}"/>
    <cellStyle name="2_단가조사표_엑스포~1" xfId="1788" xr:uid="{00000000-0005-0000-0000-0000D9110000}"/>
    <cellStyle name="2_단가조사표_엑스포~1_5.모례가정SW공시비(1단계1차,09년도)수정" xfId="1789" xr:uid="{00000000-0005-0000-0000-0000DA110000}"/>
    <cellStyle name="2_단가조사표_엑스포한빛1" xfId="1790" xr:uid="{00000000-0005-0000-0000-0000DB110000}"/>
    <cellStyle name="2_단가조사표_엑스포한빛1_5.모례가정SW공시비(1단계1차,09년도)수정" xfId="1791" xr:uid="{00000000-0005-0000-0000-0000DC110000}"/>
    <cellStyle name="2_단가조사표_여객터미널331" xfId="1792" xr:uid="{00000000-0005-0000-0000-0000DD110000}"/>
    <cellStyle name="2_단가조사표_여객터미널331_5.모례가정SW공시비(1단계1차,09년도)수정" xfId="1793" xr:uid="{00000000-0005-0000-0000-0000DE110000}"/>
    <cellStyle name="2_단가조사표_여객터미널513" xfId="1794" xr:uid="{00000000-0005-0000-0000-0000DF110000}"/>
    <cellStyle name="2_단가조사표_여객터미널513_5.모례가정SW공시비(1단계1차,09년도)수정" xfId="1795" xr:uid="{00000000-0005-0000-0000-0000E0110000}"/>
    <cellStyle name="2_단가조사표_여객터미널629" xfId="1796" xr:uid="{00000000-0005-0000-0000-0000E1110000}"/>
    <cellStyle name="2_단가조사표_여객터미널629_5.모례가정SW공시비(1단계1차,09년도)수정" xfId="1797" xr:uid="{00000000-0005-0000-0000-0000E2110000}"/>
    <cellStyle name="2_단가조사표_외곽도로616" xfId="1798" xr:uid="{00000000-0005-0000-0000-0000E3110000}"/>
    <cellStyle name="2_단가조사표_외곽도로616_5.모례가정SW공시비(1단계1차,09년도)수정" xfId="1799" xr:uid="{00000000-0005-0000-0000-0000E4110000}"/>
    <cellStyle name="2_단가조사표_원가계~1" xfId="1800" xr:uid="{00000000-0005-0000-0000-0000E5110000}"/>
    <cellStyle name="2_단가조사표_원가계~1_5.모례가정SW공시비(1단계1차,09년도)수정" xfId="1801" xr:uid="{00000000-0005-0000-0000-0000E6110000}"/>
    <cellStyle name="2_단가조사표_유기질" xfId="1802" xr:uid="{00000000-0005-0000-0000-0000E7110000}"/>
    <cellStyle name="2_단가조사표_유기질_5.모례가정SW공시비(1단계1차,09년도)수정" xfId="1803" xr:uid="{00000000-0005-0000-0000-0000E8110000}"/>
    <cellStyle name="2_단가조사표_자재조서 (2)" xfId="1804" xr:uid="{00000000-0005-0000-0000-0000E9110000}"/>
    <cellStyle name="2_단가조사표_자재조서 (2)_5.모례가정SW공시비(1단계1차,09년도)수정" xfId="1805" xr:uid="{00000000-0005-0000-0000-0000EA110000}"/>
    <cellStyle name="2_단가조사표_총괄내역" xfId="1806" xr:uid="{00000000-0005-0000-0000-0000EB110000}"/>
    <cellStyle name="2_단가조사표_총괄내역 (2)" xfId="1807" xr:uid="{00000000-0005-0000-0000-0000EC110000}"/>
    <cellStyle name="2_단가조사표_총괄내역 (2)_5.모례가정SW공시비(1단계1차,09년도)수정" xfId="1808" xr:uid="{00000000-0005-0000-0000-0000ED110000}"/>
    <cellStyle name="2_단가조사표_총괄내역_5.모례가정SW공시비(1단계1차,09년도)수정" xfId="1809" xr:uid="{00000000-0005-0000-0000-0000EE110000}"/>
    <cellStyle name="2_단가조사표_터미널도로403" xfId="1810" xr:uid="{00000000-0005-0000-0000-0000EF110000}"/>
    <cellStyle name="2_단가조사표_터미널도로403_5.모례가정SW공시비(1단계1차,09년도)수정" xfId="1811" xr:uid="{00000000-0005-0000-0000-0000F0110000}"/>
    <cellStyle name="2_단가조사표_터미널도로429" xfId="1812" xr:uid="{00000000-0005-0000-0000-0000F1110000}"/>
    <cellStyle name="2_단가조사표_터미널도로429_5.모례가정SW공시비(1단계1차,09년도)수정" xfId="1813" xr:uid="{00000000-0005-0000-0000-0000F2110000}"/>
    <cellStyle name="2_단가조사표_포장일위" xfId="1814" xr:uid="{00000000-0005-0000-0000-0000F3110000}"/>
    <cellStyle name="2_단가조사표_포장일위_5.모례가정SW공시비(1단계1차,09년도)수정" xfId="1815" xr:uid="{00000000-0005-0000-0000-0000F4110000}"/>
    <cellStyle name="20% - 강조색1 2" xfId="4726" xr:uid="{00000000-0005-0000-0000-0000F5110000}"/>
    <cellStyle name="20% - 강조색2 2" xfId="4727" xr:uid="{00000000-0005-0000-0000-0000F6110000}"/>
    <cellStyle name="20% - 강조색3 2" xfId="4728" xr:uid="{00000000-0005-0000-0000-0000F7110000}"/>
    <cellStyle name="20% - 강조색4 2" xfId="4729" xr:uid="{00000000-0005-0000-0000-0000F8110000}"/>
    <cellStyle name="20% - 강조색5 2" xfId="4730" xr:uid="{00000000-0005-0000-0000-0000F9110000}"/>
    <cellStyle name="20% - 강조색6 2" xfId="4731" xr:uid="{00000000-0005-0000-0000-0000FA110000}"/>
    <cellStyle name="2자리" xfId="1820" xr:uid="{00000000-0005-0000-0000-0000FB110000}"/>
    <cellStyle name="3" xfId="5941" xr:uid="{00000000-0005-0000-0000-0000FC110000}"/>
    <cellStyle name="³?a" xfId="4732" xr:uid="{00000000-0005-0000-0000-0000FD110000}"/>
    <cellStyle name="³?a 2" xfId="4733" xr:uid="{00000000-0005-0000-0000-0000FE110000}"/>
    <cellStyle name="³?a 3" xfId="4734" xr:uid="{00000000-0005-0000-0000-0000FF110000}"/>
    <cellStyle name="³?a 4" xfId="4735" xr:uid="{00000000-0005-0000-0000-000000120000}"/>
    <cellStyle name="³?a 5" xfId="4736" xr:uid="{00000000-0005-0000-0000-000001120000}"/>
    <cellStyle name="³?a 6" xfId="4737" xr:uid="{00000000-0005-0000-0000-000002120000}"/>
    <cellStyle name="³?a_1203-라037 단가표 및 발송조서" xfId="4738" xr:uid="{00000000-0005-0000-0000-000003120000}"/>
    <cellStyle name="³¯â¥" xfId="4739" xr:uid="{00000000-0005-0000-0000-000004120000}"/>
    <cellStyle name="၃urrency_OTD thru NOR " xfId="5940" xr:uid="{00000000-0005-0000-0000-000005120000}"/>
    <cellStyle name="4.5" xfId="6084" xr:uid="{00000000-0005-0000-0000-000006120000}"/>
    <cellStyle name="40% - 강조색1 2" xfId="4740" xr:uid="{00000000-0005-0000-0000-000007120000}"/>
    <cellStyle name="40% - 강조색2 2" xfId="4741" xr:uid="{00000000-0005-0000-0000-000008120000}"/>
    <cellStyle name="40% - 강조색3 2" xfId="4742" xr:uid="{00000000-0005-0000-0000-000009120000}"/>
    <cellStyle name="40% - 강조색4 2" xfId="4743" xr:uid="{00000000-0005-0000-0000-00000A120000}"/>
    <cellStyle name="40% - 강조색5 2" xfId="4744" xr:uid="{00000000-0005-0000-0000-00000B120000}"/>
    <cellStyle name="40% - 강조색6 2" xfId="4745" xr:uid="{00000000-0005-0000-0000-00000C120000}"/>
    <cellStyle name="6" xfId="6086" xr:uid="{00000000-0005-0000-0000-00000D120000}"/>
    <cellStyle name="60" xfId="2161" xr:uid="{00000000-0005-0000-0000-00000E120000}"/>
    <cellStyle name="60% - 강조색1 2" xfId="4746" xr:uid="{00000000-0005-0000-0000-00000F120000}"/>
    <cellStyle name="60% - 강조색2 2" xfId="4747" xr:uid="{00000000-0005-0000-0000-000010120000}"/>
    <cellStyle name="60% - 강조색3 2" xfId="4748" xr:uid="{00000000-0005-0000-0000-000011120000}"/>
    <cellStyle name="60% - 강조색4 2" xfId="4749" xr:uid="{00000000-0005-0000-0000-000012120000}"/>
    <cellStyle name="60% - 강조색5 2" xfId="4750" xr:uid="{00000000-0005-0000-0000-000013120000}"/>
    <cellStyle name="60% - 강조색6 2" xfId="4751" xr:uid="{00000000-0005-0000-0000-000014120000}"/>
    <cellStyle name="96" xfId="6085" xr:uid="{00000000-0005-0000-0000-000015120000}"/>
    <cellStyle name="9포인트" xfId="2162" xr:uid="{00000000-0005-0000-0000-000016120000}"/>
    <cellStyle name="a" xfId="1921" xr:uid="{00000000-0005-0000-0000-000017120000}"/>
    <cellStyle name="Ā _x0010_က랐_xdc01_땯_x0001_" xfId="2163" xr:uid="{00000000-0005-0000-0000-000018120000}"/>
    <cellStyle name="a)" xfId="4752" xr:uid="{00000000-0005-0000-0000-000019120000}"/>
    <cellStyle name="a_5.모례가정SW공시비(1단계1차,09년도)수정" xfId="1922" xr:uid="{00000000-0005-0000-0000-00001A120000}"/>
    <cellStyle name="A¨­￠￢￠O [0]_INQUIRY ￠?￥i¨u¡AAⓒ￢Aⓒª " xfId="1923" xr:uid="{00000000-0005-0000-0000-00001B120000}"/>
    <cellStyle name="A¨­￠￢￠O_INQUIRY ￠?￥i¨u¡AAⓒ￢Aⓒª " xfId="1924" xr:uid="{00000000-0005-0000-0000-00001C120000}"/>
    <cellStyle name="aaa" xfId="4753" xr:uid="{00000000-0005-0000-0000-00001D120000}"/>
    <cellStyle name="Ae" xfId="2164" xr:uid="{00000000-0005-0000-0000-00001E120000}"/>
    <cellStyle name="Åë" xfId="2165" xr:uid="{00000000-0005-0000-0000-00001F120000}"/>
    <cellStyle name="Ae_마곡보완" xfId="2166" xr:uid="{00000000-0005-0000-0000-000020120000}"/>
    <cellStyle name="Åë_마곡보완" xfId="2167" xr:uid="{00000000-0005-0000-0000-000021120000}"/>
    <cellStyle name="Ae_마곡보완_설계변경(지사)" xfId="2168" xr:uid="{00000000-0005-0000-0000-000022120000}"/>
    <cellStyle name="Åë_마곡보완_설계변경(지사)" xfId="2169" xr:uid="{00000000-0005-0000-0000-000023120000}"/>
    <cellStyle name="Ae_설계변경(지사)" xfId="2170" xr:uid="{00000000-0005-0000-0000-000024120000}"/>
    <cellStyle name="Åë_설계변경(지사)" xfId="2171" xr:uid="{00000000-0005-0000-0000-000025120000}"/>
    <cellStyle name="Aee­ [" xfId="2172" xr:uid="{00000000-0005-0000-0000-000026120000}"/>
    <cellStyle name="Åëè­ [" xfId="2173" xr:uid="{00000000-0005-0000-0000-000027120000}"/>
    <cellStyle name="Aee­ [_마곡보완" xfId="2174" xr:uid="{00000000-0005-0000-0000-000028120000}"/>
    <cellStyle name="Åëè­ [_마곡보완" xfId="2175" xr:uid="{00000000-0005-0000-0000-000029120000}"/>
    <cellStyle name="Aee­ [_마곡보완_설계변경(지사)" xfId="2176" xr:uid="{00000000-0005-0000-0000-00002A120000}"/>
    <cellStyle name="Åëè­ [_마곡보완_설계변경(지사)" xfId="2177" xr:uid="{00000000-0005-0000-0000-00002B120000}"/>
    <cellStyle name="Aee­ [_설계변경(지사)" xfId="2178" xr:uid="{00000000-0005-0000-0000-00002C120000}"/>
    <cellStyle name="Åëè­ [_설계변경(지사)" xfId="2179" xr:uid="{00000000-0005-0000-0000-00002D120000}"/>
    <cellStyle name="AeE­ [0]_ 2ÆAAþº° " xfId="4754" xr:uid="{00000000-0005-0000-0000-00002E120000}"/>
    <cellStyle name="ÅëÈ­ [0]_¸ñ·Ï-Á¶°æ" xfId="2" xr:uid="{00000000-0005-0000-0000-00002F120000}"/>
    <cellStyle name="AeE­ [0]_¿ø°¡°e≫e" xfId="2180" xr:uid="{00000000-0005-0000-0000-000030120000}"/>
    <cellStyle name="ÅëÈ­ [0]_»óºÎ¼ö·®Áý°è " xfId="2181" xr:uid="{00000000-0005-0000-0000-000031120000}"/>
    <cellStyle name="AeE­ [0]_°u¸RC×¸n_¾÷A¾º° " xfId="5715" xr:uid="{00000000-0005-0000-0000-000032120000}"/>
    <cellStyle name="ÅëÈ­ [0]_Æ÷Àåº°°ü°Å¿¬Àå ¹× Æò±Õ³ôÀÌ" xfId="1925" xr:uid="{00000000-0005-0000-0000-000033120000}"/>
    <cellStyle name="AeE­ [0]_AMT " xfId="4755" xr:uid="{00000000-0005-0000-0000-000034120000}"/>
    <cellStyle name="ÅëÈ­ [0]_º»¼± ±æ¾î±úºÎ ¼ö·® Áý°èÇ¥ " xfId="5714" xr:uid="{00000000-0005-0000-0000-000035120000}"/>
    <cellStyle name="AeE­ [0]_º≫¼± ±æ¾i±uºI ¼o·R Ay°eC￥ " xfId="5939" xr:uid="{00000000-0005-0000-0000-000036120000}"/>
    <cellStyle name="ÅëÈ­ [0]_Sheet1" xfId="1926" xr:uid="{00000000-0005-0000-0000-000037120000}"/>
    <cellStyle name="AeE­_ 2ÆAAþº° " xfId="4756" xr:uid="{00000000-0005-0000-0000-000038120000}"/>
    <cellStyle name="ÅëÈ­_¸ñ·Ï-Á¶°æ" xfId="5938" xr:uid="{00000000-0005-0000-0000-000039120000}"/>
    <cellStyle name="AeE­_¿ø°¡°e≫e" xfId="2182" xr:uid="{00000000-0005-0000-0000-00003A120000}"/>
    <cellStyle name="ÅëÈ­_»óºÎ¼ö·®Áý°è " xfId="2183" xr:uid="{00000000-0005-0000-0000-00003B120000}"/>
    <cellStyle name="AeE­_°u¸RC×¸n_¾÷A¾º° " xfId="5937" xr:uid="{00000000-0005-0000-0000-00003C120000}"/>
    <cellStyle name="ÅëÈ­_Æ÷Àåº°°ü°Å¿¬Àå ¹× Æò±Õ³ôÀÌ" xfId="1927" xr:uid="{00000000-0005-0000-0000-00003D120000}"/>
    <cellStyle name="AeE­_AMT " xfId="4757" xr:uid="{00000000-0005-0000-0000-00003E120000}"/>
    <cellStyle name="ÅëÈ­_º»¼± ±æ¾î±úºÎ ¼ö·® Áý°èÇ¥ " xfId="5936" xr:uid="{00000000-0005-0000-0000-00003F120000}"/>
    <cellStyle name="AeE­_º≫¼± ±æ¾i±uºI ¼o·R Ay°eC￥ " xfId="5935" xr:uid="{00000000-0005-0000-0000-000040120000}"/>
    <cellStyle name="ÅëÈ­_Sheet1" xfId="1928" xr:uid="{00000000-0005-0000-0000-000041120000}"/>
    <cellStyle name="AeE¡ⓒ [0]_INQUIRY ￠?￥i¨u¡AAⓒ￢Aⓒª " xfId="1929" xr:uid="{00000000-0005-0000-0000-000042120000}"/>
    <cellStyle name="AeE¡ⓒ_INQUIRY ￠?￥i¨u¡AAⓒ￢Aⓒª " xfId="1930" xr:uid="{00000000-0005-0000-0000-000043120000}"/>
    <cellStyle name="Æu¼ " xfId="4758" xr:uid="{00000000-0005-0000-0000-000044120000}"/>
    <cellStyle name="Æu¼  2" xfId="4759" xr:uid="{00000000-0005-0000-0000-000045120000}"/>
    <cellStyle name="Æu¼  3" xfId="4760" xr:uid="{00000000-0005-0000-0000-000046120000}"/>
    <cellStyle name="Æu¼  4" xfId="4761" xr:uid="{00000000-0005-0000-0000-000047120000}"/>
    <cellStyle name="Æu¼  5" xfId="4762" xr:uid="{00000000-0005-0000-0000-000048120000}"/>
    <cellStyle name="Æu¼  6" xfId="4763" xr:uid="{00000000-0005-0000-0000-000049120000}"/>
    <cellStyle name="Æu¼ _1203-라037 단가표 및 발송조서" xfId="4764" xr:uid="{00000000-0005-0000-0000-00004A120000}"/>
    <cellStyle name="Æû¼¾æ®" xfId="4765" xr:uid="{00000000-0005-0000-0000-00004B120000}"/>
    <cellStyle name="ÆÛ¼¾Æ® 2" xfId="5713" xr:uid="{00000000-0005-0000-0000-00004C120000}"/>
    <cellStyle name="ALIGNMENT" xfId="1931" xr:uid="{00000000-0005-0000-0000-00004D120000}"/>
    <cellStyle name="AoA¤μCAo ¾EA½" xfId="2184" xr:uid="{00000000-0005-0000-0000-00004E120000}"/>
    <cellStyle name="Aþ" xfId="2185" xr:uid="{00000000-0005-0000-0000-00004F120000}"/>
    <cellStyle name="Äþ" xfId="2186" xr:uid="{00000000-0005-0000-0000-000050120000}"/>
    <cellStyle name="Aþ_마곡보완" xfId="2187" xr:uid="{00000000-0005-0000-0000-000051120000}"/>
    <cellStyle name="Äþ_마곡보완" xfId="2188" xr:uid="{00000000-0005-0000-0000-000052120000}"/>
    <cellStyle name="Aþ_마곡보완_설계변경(지사)" xfId="2189" xr:uid="{00000000-0005-0000-0000-000053120000}"/>
    <cellStyle name="Äþ_마곡보완_설계변경(지사)" xfId="2190" xr:uid="{00000000-0005-0000-0000-000054120000}"/>
    <cellStyle name="Aþ_설계변경(지사)" xfId="2191" xr:uid="{00000000-0005-0000-0000-000055120000}"/>
    <cellStyle name="Äþ_설계변경(지사)" xfId="2192" xr:uid="{00000000-0005-0000-0000-000056120000}"/>
    <cellStyle name="Aþ¸¶ [" xfId="2193" xr:uid="{00000000-0005-0000-0000-000057120000}"/>
    <cellStyle name="Äþ¸¶ [" xfId="2194" xr:uid="{00000000-0005-0000-0000-000058120000}"/>
    <cellStyle name="Aþ¸¶ [_마곡보완" xfId="2195" xr:uid="{00000000-0005-0000-0000-000059120000}"/>
    <cellStyle name="Äþ¸¶ [_마곡보완" xfId="2196" xr:uid="{00000000-0005-0000-0000-00005A120000}"/>
    <cellStyle name="Aþ¸¶ [_마곡보완_설계변경(지사)" xfId="2197" xr:uid="{00000000-0005-0000-0000-00005B120000}"/>
    <cellStyle name="Äþ¸¶ [_마곡보완_설계변경(지사)" xfId="2198" xr:uid="{00000000-0005-0000-0000-00005C120000}"/>
    <cellStyle name="Aþ¸¶ [_설계변경(지사)" xfId="2199" xr:uid="{00000000-0005-0000-0000-00005D120000}"/>
    <cellStyle name="Äþ¸¶ [_설계변경(지사)" xfId="2200" xr:uid="{00000000-0005-0000-0000-00005E120000}"/>
    <cellStyle name="AÞ¸¶ [0]_ 2ÆAAþº° " xfId="4766" xr:uid="{00000000-0005-0000-0000-00005F120000}"/>
    <cellStyle name="ÄÞ¸¶ [0]_¸ñ·Ï-Á¶°æ" xfId="5712" xr:uid="{00000000-0005-0000-0000-000060120000}"/>
    <cellStyle name="AÞ¸¶ [0]_¿ø°¡°e≫e" xfId="2201" xr:uid="{00000000-0005-0000-0000-000061120000}"/>
    <cellStyle name="ÄÞ¸¶ [0]_»óºÎ¼ö·®Áý°è " xfId="2202" xr:uid="{00000000-0005-0000-0000-000062120000}"/>
    <cellStyle name="AÞ¸¶ [0]_°u¸RBS('98) " xfId="5711" xr:uid="{00000000-0005-0000-0000-000063120000}"/>
    <cellStyle name="ÄÞ¸¶ [0]_Æ÷Àåº°°ü°Å¿¬Àå ¹× Æò±Õ³ôÀÌ" xfId="1932" xr:uid="{00000000-0005-0000-0000-000064120000}"/>
    <cellStyle name="AÞ¸¶ [0]_AN°y(1.25) " xfId="4767" xr:uid="{00000000-0005-0000-0000-000065120000}"/>
    <cellStyle name="ÄÞ¸¶ [0]_º»¼± ±æ¾î±úºÎ ¼ö·® Áý°èÇ¥ " xfId="5801" xr:uid="{00000000-0005-0000-0000-000066120000}"/>
    <cellStyle name="AÞ¸¶ [0]_º≫¼± ±æ¾i±uºI ¼o·R Ay°eC￥ " xfId="5800" xr:uid="{00000000-0005-0000-0000-000067120000}"/>
    <cellStyle name="ÄÞ¸¶ [0]_Sheet1" xfId="1933" xr:uid="{00000000-0005-0000-0000-000068120000}"/>
    <cellStyle name="AÞ¸¶_ 2ÆAAþº° " xfId="4768" xr:uid="{00000000-0005-0000-0000-000069120000}"/>
    <cellStyle name="ÄÞ¸¶_¸ñ·Ï-Á¶°æ" xfId="5934" xr:uid="{00000000-0005-0000-0000-00006A120000}"/>
    <cellStyle name="AÞ¸¶_¿ø°¡°e≫e" xfId="2203" xr:uid="{00000000-0005-0000-0000-00006B120000}"/>
    <cellStyle name="ÄÞ¸¶_»óºÎ¼ö·®Áý°è " xfId="2204" xr:uid="{00000000-0005-0000-0000-00006C120000}"/>
    <cellStyle name="AÞ¸¶_°u¸RC×¸n_¾÷A¾º° " xfId="5710" xr:uid="{00000000-0005-0000-0000-00006D120000}"/>
    <cellStyle name="ÄÞ¸¶_Æ÷Àåº°°ü°Å¿¬Àå ¹× Æò±Õ³ôÀÌ" xfId="1934" xr:uid="{00000000-0005-0000-0000-00006E120000}"/>
    <cellStyle name="AÞ¸¶_AN°y(1.25) " xfId="4769" xr:uid="{00000000-0005-0000-0000-00006F120000}"/>
    <cellStyle name="ÄÞ¸¶_º»¼± ±æ¾î±úºÎ ¼ö·® Áý°èÇ¥ " xfId="5709" xr:uid="{00000000-0005-0000-0000-000070120000}"/>
    <cellStyle name="AÞ¸¶_º≫¼± ±æ¾i±uºI ¼o·R Ay°eC￥ " xfId="5799" xr:uid="{00000000-0005-0000-0000-000071120000}"/>
    <cellStyle name="ÄÞ¸¶_Sheet1" xfId="1935" xr:uid="{00000000-0005-0000-0000-000072120000}"/>
    <cellStyle name="Àú¸®¼ö" xfId="4770" xr:uid="{00000000-0005-0000-0000-000073120000}"/>
    <cellStyle name="Àú¸®¼ö0" xfId="4771" xr:uid="{00000000-0005-0000-0000-000074120000}"/>
    <cellStyle name="ÀÚ¸®¼ö0 2" xfId="5708" xr:uid="{00000000-0005-0000-0000-000075120000}"/>
    <cellStyle name="Au¸r " xfId="4772" xr:uid="{00000000-0005-0000-0000-000076120000}"/>
    <cellStyle name="Au¸r  2" xfId="4773" xr:uid="{00000000-0005-0000-0000-000077120000}"/>
    <cellStyle name="Au¸r  3" xfId="4774" xr:uid="{00000000-0005-0000-0000-000078120000}"/>
    <cellStyle name="Au¸r  4" xfId="4775" xr:uid="{00000000-0005-0000-0000-000079120000}"/>
    <cellStyle name="Au¸r  5" xfId="4776" xr:uid="{00000000-0005-0000-0000-00007A120000}"/>
    <cellStyle name="Au¸r  6" xfId="4777" xr:uid="{00000000-0005-0000-0000-00007B120000}"/>
    <cellStyle name="Au¸r _1203-라037 단가표 및 발송조서" xfId="4778" xr:uid="{00000000-0005-0000-0000-00007C120000}"/>
    <cellStyle name="Au¸r¼" xfId="4779" xr:uid="{00000000-0005-0000-0000-00007D120000}"/>
    <cellStyle name="Au¸r¼ 2" xfId="4780" xr:uid="{00000000-0005-0000-0000-00007E120000}"/>
    <cellStyle name="Au¸r¼ 3" xfId="4781" xr:uid="{00000000-0005-0000-0000-00007F120000}"/>
    <cellStyle name="Au¸r¼ 4" xfId="4782" xr:uid="{00000000-0005-0000-0000-000080120000}"/>
    <cellStyle name="Au¸r¼ 5" xfId="4783" xr:uid="{00000000-0005-0000-0000-000081120000}"/>
    <cellStyle name="Au¸r¼ 6" xfId="4784" xr:uid="{00000000-0005-0000-0000-000082120000}"/>
    <cellStyle name="Au¸r¼_1203-라037 단가표 및 발송조서" xfId="4785" xr:uid="{00000000-0005-0000-0000-000083120000}"/>
    <cellStyle name="Background" xfId="2205" xr:uid="{00000000-0005-0000-0000-000084120000}"/>
    <cellStyle name="Body" xfId="4786" xr:uid="{00000000-0005-0000-0000-000085120000}"/>
    <cellStyle name="BoldHdr" xfId="2206" xr:uid="{00000000-0005-0000-0000-000086120000}"/>
    <cellStyle name="b椬ៜ_x000c_Comma_ODCOS " xfId="5798" xr:uid="{00000000-0005-0000-0000-000087120000}"/>
    <cellStyle name="C¡IA¨ª_¡ic¨u¡A¨￢I¨￢¡Æ AN¡Æe " xfId="1936" xr:uid="{00000000-0005-0000-0000-000088120000}"/>
    <cellStyle name="C￥" xfId="2207" xr:uid="{00000000-0005-0000-0000-000089120000}"/>
    <cellStyle name="Ç¥" xfId="2208" xr:uid="{00000000-0005-0000-0000-00008A120000}"/>
    <cellStyle name="C￥_마곡보완" xfId="2209" xr:uid="{00000000-0005-0000-0000-00008B120000}"/>
    <cellStyle name="Ç¥_마곡보완" xfId="2210" xr:uid="{00000000-0005-0000-0000-00008C120000}"/>
    <cellStyle name="C￥_마곡보완_설계변경(지사)" xfId="2211" xr:uid="{00000000-0005-0000-0000-00008D120000}"/>
    <cellStyle name="Ç¥_마곡보완_설계변경(지사)" xfId="2212" xr:uid="{00000000-0005-0000-0000-00008E120000}"/>
    <cellStyle name="C￥_설계변경(지사)" xfId="2213" xr:uid="{00000000-0005-0000-0000-00008F120000}"/>
    <cellStyle name="Ç¥_설계변경(지사)" xfId="2214" xr:uid="{00000000-0005-0000-0000-000090120000}"/>
    <cellStyle name="C￥AØ_  FAB AIA¤  " xfId="1937" xr:uid="{00000000-0005-0000-0000-000091120000}"/>
    <cellStyle name="Ç¥ÁØ_#3E4¿î»ê" xfId="1938" xr:uid="{00000000-0005-0000-0000-000092120000}"/>
    <cellStyle name="C￥AØ_¿¹≫e¿aA≫ " xfId="5797" xr:uid="{00000000-0005-0000-0000-000093120000}"/>
    <cellStyle name="Ç¥ÁØ_¿Á°èÅäÀû" xfId="5933" xr:uid="{00000000-0005-0000-0000-000094120000}"/>
    <cellStyle name="C￥AØ_¿μ¾÷CoE² " xfId="1939" xr:uid="{00000000-0005-0000-0000-000095120000}"/>
    <cellStyle name="Ç¥ÁØ_»óºÎ¼ö·®Áý°è " xfId="2215" xr:uid="{00000000-0005-0000-0000-000096120000}"/>
    <cellStyle name="C￥AØ_≫c¾÷ºIº° AN°e " xfId="4787" xr:uid="{00000000-0005-0000-0000-000097120000}"/>
    <cellStyle name="Ç¥ÁØ_³ëÀÓ´Ü°¡ " xfId="4788" xr:uid="{00000000-0005-0000-0000-000098120000}"/>
    <cellStyle name="C￥AØ_C°¼A(AoAO) " xfId="4789" xr:uid="{00000000-0005-0000-0000-000099120000}"/>
    <cellStyle name="Ç¥ÁØ_Ç°¼À(ÁöÀÔ) " xfId="4790" xr:uid="{00000000-0005-0000-0000-00009A120000}"/>
    <cellStyle name="C￥AØ_PERSONAL" xfId="1940" xr:uid="{00000000-0005-0000-0000-00009B120000}"/>
    <cellStyle name="Calc Currency (0)" xfId="1941" xr:uid="{00000000-0005-0000-0000-00009C120000}"/>
    <cellStyle name="Calc Currency (0) 2" xfId="4792" xr:uid="{00000000-0005-0000-0000-00009D120000}"/>
    <cellStyle name="Calc Currency (0) 2 2" xfId="5698" xr:uid="{00000000-0005-0000-0000-00009E120000}"/>
    <cellStyle name="Calc Currency (0) 3" xfId="4793" xr:uid="{00000000-0005-0000-0000-00009F120000}"/>
    <cellStyle name="Calc Currency (0) 4" xfId="4794" xr:uid="{00000000-0005-0000-0000-0000A0120000}"/>
    <cellStyle name="Calc Currency (0) 5" xfId="4795" xr:uid="{00000000-0005-0000-0000-0000A1120000}"/>
    <cellStyle name="Calc Currency (0) 6" xfId="4791" xr:uid="{00000000-0005-0000-0000-0000A2120000}"/>
    <cellStyle name="Calc Currency (0) 7" xfId="5796" xr:uid="{00000000-0005-0000-0000-0000A3120000}"/>
    <cellStyle name="Calc Currency (0)_0910-2008" xfId="4796" xr:uid="{00000000-0005-0000-0000-0000A4120000}"/>
    <cellStyle name="category" xfId="1942" xr:uid="{00000000-0005-0000-0000-0000A5120000}"/>
    <cellStyle name="CIAIÆU¸μAⓒ" xfId="4797" xr:uid="{00000000-0005-0000-0000-0000A6120000}"/>
    <cellStyle name="Çõ»ê" xfId="4798" xr:uid="{00000000-0005-0000-0000-0000A7120000}"/>
    <cellStyle name="ÇÕ»ê 2" xfId="5533" xr:uid="{00000000-0005-0000-0000-0000A8120000}"/>
    <cellStyle name="Çõ»ê 3" xfId="6134" xr:uid="{00000000-0005-0000-0000-0000A7120000}"/>
    <cellStyle name="Co≫" xfId="4799" xr:uid="{00000000-0005-0000-0000-0000A9120000}"/>
    <cellStyle name="Co≫ 2" xfId="4800" xr:uid="{00000000-0005-0000-0000-0000AA120000}"/>
    <cellStyle name="Co≫ 2 2" xfId="6136" xr:uid="{00000000-0005-0000-0000-0000AA120000}"/>
    <cellStyle name="Co≫ 3" xfId="4801" xr:uid="{00000000-0005-0000-0000-0000AB120000}"/>
    <cellStyle name="Co≫ 3 2" xfId="6137" xr:uid="{00000000-0005-0000-0000-0000AB120000}"/>
    <cellStyle name="Co≫ 4" xfId="4802" xr:uid="{00000000-0005-0000-0000-0000AC120000}"/>
    <cellStyle name="Co≫ 4 2" xfId="6138" xr:uid="{00000000-0005-0000-0000-0000AC120000}"/>
    <cellStyle name="Co≫ 5" xfId="4803" xr:uid="{00000000-0005-0000-0000-0000AD120000}"/>
    <cellStyle name="Co≫ 5 2" xfId="6139" xr:uid="{00000000-0005-0000-0000-0000AD120000}"/>
    <cellStyle name="Co≫ 6" xfId="4804" xr:uid="{00000000-0005-0000-0000-0000AE120000}"/>
    <cellStyle name="Co≫ 6 2" xfId="6140" xr:uid="{00000000-0005-0000-0000-0000AE120000}"/>
    <cellStyle name="Co≫ 7" xfId="6135" xr:uid="{00000000-0005-0000-0000-0000A9120000}"/>
    <cellStyle name="Co≫_1203-라037 단가표 및 발송조서" xfId="4805" xr:uid="{00000000-0005-0000-0000-0000AF120000}"/>
    <cellStyle name="ColHdr" xfId="2216" xr:uid="{00000000-0005-0000-0000-0000B0120000}"/>
    <cellStyle name="Column Heading" xfId="2217" xr:uid="{00000000-0005-0000-0000-0000B1120000}"/>
    <cellStyle name="Column Headings" xfId="2218" xr:uid="{00000000-0005-0000-0000-0000B2120000}"/>
    <cellStyle name="Comma" xfId="1943" xr:uid="{00000000-0005-0000-0000-0000B3120000}"/>
    <cellStyle name="Comma [0]" xfId="1944" xr:uid="{00000000-0005-0000-0000-0000B4120000}"/>
    <cellStyle name="Comma [0] 2" xfId="4808" xr:uid="{00000000-0005-0000-0000-0000B5120000}"/>
    <cellStyle name="Comma [0] 2 2" xfId="5479" xr:uid="{00000000-0005-0000-0000-0000B6120000}"/>
    <cellStyle name="Comma [0] 2 2 2" xfId="6185" xr:uid="{00000000-0005-0000-0000-0000B6120000}"/>
    <cellStyle name="Comma [0] 2 3" xfId="5697" xr:uid="{00000000-0005-0000-0000-0000B7120000}"/>
    <cellStyle name="Comma [0] 2 4" xfId="6141" xr:uid="{00000000-0005-0000-0000-0000B5120000}"/>
    <cellStyle name="Comma [0] 3" xfId="4807" xr:uid="{00000000-0005-0000-0000-0000B8120000}"/>
    <cellStyle name="Comma [0] 4" xfId="5931" xr:uid="{00000000-0005-0000-0000-0000B9120000}"/>
    <cellStyle name="Comma [0]_ SG&amp;A Bridge " xfId="4809" xr:uid="{00000000-0005-0000-0000-0000BA120000}"/>
    <cellStyle name="Comma 10" xfId="4810" xr:uid="{00000000-0005-0000-0000-0000BB120000}"/>
    <cellStyle name="Comma 11" xfId="4811" xr:uid="{00000000-0005-0000-0000-0000BC120000}"/>
    <cellStyle name="Comma 12" xfId="4806" xr:uid="{00000000-0005-0000-0000-0000BD120000}"/>
    <cellStyle name="Comma 13" xfId="5520" xr:uid="{00000000-0005-0000-0000-0000BE120000}"/>
    <cellStyle name="Comma 14" xfId="5932" xr:uid="{00000000-0005-0000-0000-0000BF120000}"/>
    <cellStyle name="Comma 2" xfId="4812" xr:uid="{00000000-0005-0000-0000-0000C0120000}"/>
    <cellStyle name="Comma 2 2" xfId="4813" xr:uid="{00000000-0005-0000-0000-0000C1120000}"/>
    <cellStyle name="Comma 2 3" xfId="4814" xr:uid="{00000000-0005-0000-0000-0000C2120000}"/>
    <cellStyle name="Comma 2 4" xfId="4815" xr:uid="{00000000-0005-0000-0000-0000C3120000}"/>
    <cellStyle name="Comma 2 5" xfId="4816" xr:uid="{00000000-0005-0000-0000-0000C4120000}"/>
    <cellStyle name="Comma 2 6" xfId="4817" xr:uid="{00000000-0005-0000-0000-0000C5120000}"/>
    <cellStyle name="Comma 2 7" xfId="5696" xr:uid="{00000000-0005-0000-0000-0000C6120000}"/>
    <cellStyle name="Comma 2_E12041002(산출및조서)-평균단가" xfId="4818" xr:uid="{00000000-0005-0000-0000-0000C7120000}"/>
    <cellStyle name="Comma 3" xfId="4819" xr:uid="{00000000-0005-0000-0000-0000C8120000}"/>
    <cellStyle name="Comma 3 2" xfId="4820" xr:uid="{00000000-0005-0000-0000-0000C9120000}"/>
    <cellStyle name="Comma 4" xfId="4821" xr:uid="{00000000-0005-0000-0000-0000CA120000}"/>
    <cellStyle name="Comma 5" xfId="4822" xr:uid="{00000000-0005-0000-0000-0000CB120000}"/>
    <cellStyle name="Comma 6" xfId="4823" xr:uid="{00000000-0005-0000-0000-0000CC120000}"/>
    <cellStyle name="Comma 7" xfId="4824" xr:uid="{00000000-0005-0000-0000-0000CD120000}"/>
    <cellStyle name="Comma 8" xfId="4825" xr:uid="{00000000-0005-0000-0000-0000CE120000}"/>
    <cellStyle name="Comma 9" xfId="4826" xr:uid="{00000000-0005-0000-0000-0000CF120000}"/>
    <cellStyle name="comma zerodec" xfId="1945" xr:uid="{00000000-0005-0000-0000-0000D0120000}"/>
    <cellStyle name="comma zerodec 2" xfId="4828" xr:uid="{00000000-0005-0000-0000-0000D1120000}"/>
    <cellStyle name="comma zerodec 2 2" xfId="5695" xr:uid="{00000000-0005-0000-0000-0000D2120000}"/>
    <cellStyle name="comma zerodec 3" xfId="4827" xr:uid="{00000000-0005-0000-0000-0000D3120000}"/>
    <cellStyle name="comma zerodec 4" xfId="5930" xr:uid="{00000000-0005-0000-0000-0000D4120000}"/>
    <cellStyle name="Comma_ SG&amp;A Bridge " xfId="1946" xr:uid="{00000000-0005-0000-0000-0000D5120000}"/>
    <cellStyle name="Comma0" xfId="1947" xr:uid="{00000000-0005-0000-0000-0000D6120000}"/>
    <cellStyle name="Comma0 2" xfId="4830" xr:uid="{00000000-0005-0000-0000-0000D7120000}"/>
    <cellStyle name="Comma0 3" xfId="4829" xr:uid="{00000000-0005-0000-0000-0000D8120000}"/>
    <cellStyle name="Comm뼬_E&amp;ONW2" xfId="2219" xr:uid="{00000000-0005-0000-0000-0000D9120000}"/>
    <cellStyle name="Company Info" xfId="2220" xr:uid="{00000000-0005-0000-0000-0000DA120000}"/>
    <cellStyle name="Contents Heading 1" xfId="2221" xr:uid="{00000000-0005-0000-0000-0000DB120000}"/>
    <cellStyle name="Contents Heading 2" xfId="2222" xr:uid="{00000000-0005-0000-0000-0000DC120000}"/>
    <cellStyle name="Contents Heading 3" xfId="2223" xr:uid="{00000000-0005-0000-0000-0000DD120000}"/>
    <cellStyle name="Copied" xfId="1948" xr:uid="{00000000-0005-0000-0000-0000DE120000}"/>
    <cellStyle name="CoverHeadline1" xfId="2224" xr:uid="{00000000-0005-0000-0000-0000DF120000}"/>
    <cellStyle name="Curr" xfId="2225" xr:uid="{00000000-0005-0000-0000-0000E0120000}"/>
    <cellStyle name="Curren?_x0012_퐀_x0017_?" xfId="2226" xr:uid="{00000000-0005-0000-0000-0000E1120000}"/>
    <cellStyle name="Currenby_Cash&amp;DSO Chart" xfId="4831" xr:uid="{00000000-0005-0000-0000-0000E2120000}"/>
    <cellStyle name="Currency" xfId="1949" xr:uid="{00000000-0005-0000-0000-0000E3120000}"/>
    <cellStyle name="Currency [0]" xfId="1950" xr:uid="{00000000-0005-0000-0000-0000E4120000}"/>
    <cellStyle name="Currency [0] 2" xfId="4834" xr:uid="{00000000-0005-0000-0000-0000E5120000}"/>
    <cellStyle name="Currency [0] 2 2" xfId="5694" xr:uid="{00000000-0005-0000-0000-0000E6120000}"/>
    <cellStyle name="Currency [0] 3" xfId="4833" xr:uid="{00000000-0005-0000-0000-0000E7120000}"/>
    <cellStyle name="Currency [0] 4" xfId="5929" xr:uid="{00000000-0005-0000-0000-0000E8120000}"/>
    <cellStyle name="Currency [0]_ SG&amp;A Bridge " xfId="4835" xr:uid="{00000000-0005-0000-0000-0000E9120000}"/>
    <cellStyle name="Currency 10" xfId="4836" xr:uid="{00000000-0005-0000-0000-0000EA120000}"/>
    <cellStyle name="Currency 11" xfId="4837" xr:uid="{00000000-0005-0000-0000-0000EB120000}"/>
    <cellStyle name="Currency 12" xfId="4832" xr:uid="{00000000-0005-0000-0000-0000EC120000}"/>
    <cellStyle name="Currency 13" xfId="5521" xr:uid="{00000000-0005-0000-0000-0000ED120000}"/>
    <cellStyle name="Currency 14" xfId="5926" xr:uid="{00000000-0005-0000-0000-0000EE120000}"/>
    <cellStyle name="Currency 15" xfId="6124" xr:uid="{00000000-0005-0000-0000-0000E3120000}"/>
    <cellStyle name="Currency 2" xfId="4838" xr:uid="{00000000-0005-0000-0000-0000EF120000}"/>
    <cellStyle name="Currency 2 2" xfId="4839" xr:uid="{00000000-0005-0000-0000-0000F0120000}"/>
    <cellStyle name="Currency 2 3" xfId="4840" xr:uid="{00000000-0005-0000-0000-0000F1120000}"/>
    <cellStyle name="Currency 2 4" xfId="4841" xr:uid="{00000000-0005-0000-0000-0000F2120000}"/>
    <cellStyle name="Currency 2 5" xfId="4842" xr:uid="{00000000-0005-0000-0000-0000F3120000}"/>
    <cellStyle name="Currency 2 6" xfId="4843" xr:uid="{00000000-0005-0000-0000-0000F4120000}"/>
    <cellStyle name="Currency 2 7" xfId="5693" xr:uid="{00000000-0005-0000-0000-0000F5120000}"/>
    <cellStyle name="Currency 2_E12041002(산출및조서)-평균단가" xfId="4844" xr:uid="{00000000-0005-0000-0000-0000F6120000}"/>
    <cellStyle name="Currency 3" xfId="4845" xr:uid="{00000000-0005-0000-0000-0000F7120000}"/>
    <cellStyle name="Currency 3 2" xfId="4846" xr:uid="{00000000-0005-0000-0000-0000F8120000}"/>
    <cellStyle name="Currency 4" xfId="4847" xr:uid="{00000000-0005-0000-0000-0000F9120000}"/>
    <cellStyle name="Currency 5" xfId="4848" xr:uid="{00000000-0005-0000-0000-0000FA120000}"/>
    <cellStyle name="Currency 6" xfId="4849" xr:uid="{00000000-0005-0000-0000-0000FB120000}"/>
    <cellStyle name="Currency 7" xfId="4850" xr:uid="{00000000-0005-0000-0000-0000FC120000}"/>
    <cellStyle name="Currency 8" xfId="4851" xr:uid="{00000000-0005-0000-0000-0000FD120000}"/>
    <cellStyle name="Currency 9" xfId="4852" xr:uid="{00000000-0005-0000-0000-0000FE120000}"/>
    <cellStyle name="Currency(￦)" xfId="4853" xr:uid="{00000000-0005-0000-0000-0000FF120000}"/>
    <cellStyle name="Currency(￦) 2" xfId="4854" xr:uid="{00000000-0005-0000-0000-000000130000}"/>
    <cellStyle name="Currency_ SG&amp;A Bridge " xfId="1951" xr:uid="{00000000-0005-0000-0000-000001130000}"/>
    <cellStyle name="Currency0" xfId="1952" xr:uid="{00000000-0005-0000-0000-000002130000}"/>
    <cellStyle name="Currency0 2" xfId="4856" xr:uid="{00000000-0005-0000-0000-000003130000}"/>
    <cellStyle name="Currency0 2 2" xfId="5692" xr:uid="{00000000-0005-0000-0000-000004130000}"/>
    <cellStyle name="Currency0 2 2 2" xfId="6276" xr:uid="{00000000-0005-0000-0000-000004130000}"/>
    <cellStyle name="Currency0 3" xfId="4855" xr:uid="{00000000-0005-0000-0000-000005130000}"/>
    <cellStyle name="Currency0 4" xfId="5928" xr:uid="{00000000-0005-0000-0000-000006130000}"/>
    <cellStyle name="Currency0 4 2" xfId="6280" xr:uid="{00000000-0005-0000-0000-000006130000}"/>
    <cellStyle name="Currency1" xfId="1953" xr:uid="{00000000-0005-0000-0000-000007130000}"/>
    <cellStyle name="Currency1 2" xfId="4858" xr:uid="{00000000-0005-0000-0000-000008130000}"/>
    <cellStyle name="Currency1 2 2" xfId="5691" xr:uid="{00000000-0005-0000-0000-000009130000}"/>
    <cellStyle name="Currency1 3" xfId="4859" xr:uid="{00000000-0005-0000-0000-00000A130000}"/>
    <cellStyle name="Currency1 4" xfId="4860" xr:uid="{00000000-0005-0000-0000-00000B130000}"/>
    <cellStyle name="Currency1 5" xfId="4857" xr:uid="{00000000-0005-0000-0000-00000C130000}"/>
    <cellStyle name="Currency1 6" xfId="5927" xr:uid="{00000000-0005-0000-0000-00000D130000}"/>
    <cellStyle name="Data" xfId="2227" xr:uid="{00000000-0005-0000-0000-00000E130000}"/>
    <cellStyle name="Date" xfId="1954" xr:uid="{00000000-0005-0000-0000-00000F130000}"/>
    <cellStyle name="Date 2" xfId="4862" xr:uid="{00000000-0005-0000-0000-000010130000}"/>
    <cellStyle name="Date 2 2" xfId="4863" xr:uid="{00000000-0005-0000-0000-000011130000}"/>
    <cellStyle name="Date 2 3" xfId="4864" xr:uid="{00000000-0005-0000-0000-000012130000}"/>
    <cellStyle name="Date 2 4" xfId="4865" xr:uid="{00000000-0005-0000-0000-000013130000}"/>
    <cellStyle name="Date 2 5" xfId="4866" xr:uid="{00000000-0005-0000-0000-000014130000}"/>
    <cellStyle name="Date 2 6" xfId="4867" xr:uid="{00000000-0005-0000-0000-000015130000}"/>
    <cellStyle name="Date 2 7" xfId="5690" xr:uid="{00000000-0005-0000-0000-000016130000}"/>
    <cellStyle name="Date 2_E12041002(산출및조서)-평균단가" xfId="4868" xr:uid="{00000000-0005-0000-0000-000017130000}"/>
    <cellStyle name="Date 3" xfId="4869" xr:uid="{00000000-0005-0000-0000-000018130000}"/>
    <cellStyle name="Date 3 2" xfId="4870" xr:uid="{00000000-0005-0000-0000-000019130000}"/>
    <cellStyle name="Date 4" xfId="4871" xr:uid="{00000000-0005-0000-0000-00001A130000}"/>
    <cellStyle name="Date 5" xfId="4872" xr:uid="{00000000-0005-0000-0000-00001B130000}"/>
    <cellStyle name="Date 6" xfId="4861" xr:uid="{00000000-0005-0000-0000-00001C130000}"/>
    <cellStyle name="Date 7" xfId="5527" xr:uid="{00000000-0005-0000-0000-00001D130000}"/>
    <cellStyle name="Date_1203-라037 단가표 및 발송조서" xfId="4873" xr:uid="{00000000-0005-0000-0000-00001E130000}"/>
    <cellStyle name="de" xfId="4874" xr:uid="{00000000-0005-0000-0000-00001F130000}"/>
    <cellStyle name="Dezimal [0]_Compiling Utility Macros" xfId="2228" xr:uid="{00000000-0005-0000-0000-000020130000}"/>
    <cellStyle name="Dezimal_Compiling Utility Macros" xfId="2229" xr:uid="{00000000-0005-0000-0000-000021130000}"/>
    <cellStyle name="Display" xfId="2230" xr:uid="{00000000-0005-0000-0000-000022130000}"/>
    <cellStyle name="Display Price" xfId="2231" xr:uid="{00000000-0005-0000-0000-000023130000}"/>
    <cellStyle name="Dollar (zero dec)" xfId="1955" xr:uid="{00000000-0005-0000-0000-000024130000}"/>
    <cellStyle name="Dollar (zero dec) 2" xfId="4876" xr:uid="{00000000-0005-0000-0000-000025130000}"/>
    <cellStyle name="Dollar (zero dec) 2 2" xfId="5689" xr:uid="{00000000-0005-0000-0000-000026130000}"/>
    <cellStyle name="Dollar (zero dec) 3" xfId="4875" xr:uid="{00000000-0005-0000-0000-000027130000}"/>
    <cellStyle name="Dollar (zero dec) 4" xfId="6109" xr:uid="{00000000-0005-0000-0000-000028130000}"/>
    <cellStyle name="DRAGON" xfId="4877" xr:uid="{00000000-0005-0000-0000-000029130000}"/>
    <cellStyle name="EA" xfId="1956" xr:uid="{00000000-0005-0000-0000-00002A130000}"/>
    <cellStyle name="E­æo±" xfId="4878" xr:uid="{00000000-0005-0000-0000-00002B130000}"/>
    <cellStyle name="E­æo± 2" xfId="4879" xr:uid="{00000000-0005-0000-0000-00002C130000}"/>
    <cellStyle name="E­æo± 3" xfId="4880" xr:uid="{00000000-0005-0000-0000-00002D130000}"/>
    <cellStyle name="E­æo± 4" xfId="4881" xr:uid="{00000000-0005-0000-0000-00002E130000}"/>
    <cellStyle name="E­æo± 5" xfId="4882" xr:uid="{00000000-0005-0000-0000-00002F130000}"/>
    <cellStyle name="E­æo± 6" xfId="4883" xr:uid="{00000000-0005-0000-0000-000030130000}"/>
    <cellStyle name="E­æo±_1203-라037 단가표 및 발송조서" xfId="4884" xr:uid="{00000000-0005-0000-0000-000031130000}"/>
    <cellStyle name="E­æo±a" xfId="4885" xr:uid="{00000000-0005-0000-0000-000032130000}"/>
    <cellStyle name="E­æo±a 2" xfId="4886" xr:uid="{00000000-0005-0000-0000-000033130000}"/>
    <cellStyle name="E­æo±a 3" xfId="4887" xr:uid="{00000000-0005-0000-0000-000034130000}"/>
    <cellStyle name="E­æo±a 4" xfId="4888" xr:uid="{00000000-0005-0000-0000-000035130000}"/>
    <cellStyle name="E­æo±a 5" xfId="4889" xr:uid="{00000000-0005-0000-0000-000036130000}"/>
    <cellStyle name="E­æo±a 6" xfId="4890" xr:uid="{00000000-0005-0000-0000-000037130000}"/>
    <cellStyle name="E­æo±a_1203-라037 단가표 및 발송조서" xfId="4891" xr:uid="{00000000-0005-0000-0000-000038130000}"/>
    <cellStyle name="È­æó±âè£" xfId="4892" xr:uid="{00000000-0005-0000-0000-000039130000}"/>
    <cellStyle name="È­Æó±âÈ£ 2" xfId="5919" xr:uid="{00000000-0005-0000-0000-00003A130000}"/>
    <cellStyle name="È­æó±âè£0" xfId="4893" xr:uid="{00000000-0005-0000-0000-00003B130000}"/>
    <cellStyle name="È­Æó±âÈ£0 2" xfId="5925" xr:uid="{00000000-0005-0000-0000-00003C130000}"/>
    <cellStyle name="Entered" xfId="1957" xr:uid="{00000000-0005-0000-0000-00003D130000}"/>
    <cellStyle name="Euro" xfId="1958" xr:uid="{00000000-0005-0000-0000-00003E130000}"/>
    <cellStyle name="Euro 2" xfId="4895" xr:uid="{00000000-0005-0000-0000-00003F130000}"/>
    <cellStyle name="Euro 2 2" xfId="5688" xr:uid="{00000000-0005-0000-0000-000040130000}"/>
    <cellStyle name="Euro 3" xfId="4896" xr:uid="{00000000-0005-0000-0000-000041130000}"/>
    <cellStyle name="Euro 4" xfId="4897" xr:uid="{00000000-0005-0000-0000-000042130000}"/>
    <cellStyle name="Euro 5" xfId="4894" xr:uid="{00000000-0005-0000-0000-000043130000}"/>
    <cellStyle name="Euro 6" xfId="5924" xr:uid="{00000000-0005-0000-0000-000044130000}"/>
    <cellStyle name="F2" xfId="1959" xr:uid="{00000000-0005-0000-0000-000045130000}"/>
    <cellStyle name="F2 2" xfId="4899" xr:uid="{00000000-0005-0000-0000-000046130000}"/>
    <cellStyle name="F2 2 2" xfId="5687" xr:uid="{00000000-0005-0000-0000-000047130000}"/>
    <cellStyle name="F2 3" xfId="4898" xr:uid="{00000000-0005-0000-0000-000048130000}"/>
    <cellStyle name="F2 4" xfId="5923" xr:uid="{00000000-0005-0000-0000-000049130000}"/>
    <cellStyle name="F3" xfId="1960" xr:uid="{00000000-0005-0000-0000-00004A130000}"/>
    <cellStyle name="F3 2" xfId="4901" xr:uid="{00000000-0005-0000-0000-00004B130000}"/>
    <cellStyle name="F3 2 2" xfId="5686" xr:uid="{00000000-0005-0000-0000-00004C130000}"/>
    <cellStyle name="F3 3" xfId="4900" xr:uid="{00000000-0005-0000-0000-00004D130000}"/>
    <cellStyle name="F3 4" xfId="5922" xr:uid="{00000000-0005-0000-0000-00004E130000}"/>
    <cellStyle name="F4" xfId="1961" xr:uid="{00000000-0005-0000-0000-00004F130000}"/>
    <cellStyle name="F4 2" xfId="4903" xr:uid="{00000000-0005-0000-0000-000050130000}"/>
    <cellStyle name="F4 2 2" xfId="5685" xr:uid="{00000000-0005-0000-0000-000051130000}"/>
    <cellStyle name="F4 3" xfId="4902" xr:uid="{00000000-0005-0000-0000-000052130000}"/>
    <cellStyle name="F4 4" xfId="5921" xr:uid="{00000000-0005-0000-0000-000053130000}"/>
    <cellStyle name="F5" xfId="1962" xr:uid="{00000000-0005-0000-0000-000054130000}"/>
    <cellStyle name="F5 2" xfId="4905" xr:uid="{00000000-0005-0000-0000-000055130000}"/>
    <cellStyle name="F5 2 2" xfId="5684" xr:uid="{00000000-0005-0000-0000-000056130000}"/>
    <cellStyle name="F5 3" xfId="4904" xr:uid="{00000000-0005-0000-0000-000057130000}"/>
    <cellStyle name="F5 4" xfId="5920" xr:uid="{00000000-0005-0000-0000-000058130000}"/>
    <cellStyle name="F6" xfId="1963" xr:uid="{00000000-0005-0000-0000-000059130000}"/>
    <cellStyle name="F6 2" xfId="4907" xr:uid="{00000000-0005-0000-0000-00005A130000}"/>
    <cellStyle name="F6 2 2" xfId="5683" xr:uid="{00000000-0005-0000-0000-00005B130000}"/>
    <cellStyle name="F6 3" xfId="4906" xr:uid="{00000000-0005-0000-0000-00005C130000}"/>
    <cellStyle name="F6 4" xfId="5707" xr:uid="{00000000-0005-0000-0000-00005D130000}"/>
    <cellStyle name="F7" xfId="1964" xr:uid="{00000000-0005-0000-0000-00005E130000}"/>
    <cellStyle name="F7 2" xfId="4909" xr:uid="{00000000-0005-0000-0000-00005F130000}"/>
    <cellStyle name="F7 2 2" xfId="5682" xr:uid="{00000000-0005-0000-0000-000060130000}"/>
    <cellStyle name="F7 3" xfId="4908" xr:uid="{00000000-0005-0000-0000-000061130000}"/>
    <cellStyle name="F7 4" xfId="5795" xr:uid="{00000000-0005-0000-0000-000062130000}"/>
    <cellStyle name="F8" xfId="1965" xr:uid="{00000000-0005-0000-0000-000063130000}"/>
    <cellStyle name="F8 2" xfId="4911" xr:uid="{00000000-0005-0000-0000-000064130000}"/>
    <cellStyle name="F8 2 2" xfId="5681" xr:uid="{00000000-0005-0000-0000-000065130000}"/>
    <cellStyle name="F8 3" xfId="4910" xr:uid="{00000000-0005-0000-0000-000066130000}"/>
    <cellStyle name="F8 4" xfId="5794" xr:uid="{00000000-0005-0000-0000-000067130000}"/>
    <cellStyle name="FinePrint" xfId="2232" xr:uid="{00000000-0005-0000-0000-000068130000}"/>
    <cellStyle name="Fixed" xfId="1966" xr:uid="{00000000-0005-0000-0000-000069130000}"/>
    <cellStyle name="Fixed 2" xfId="4913" xr:uid="{00000000-0005-0000-0000-00006A130000}"/>
    <cellStyle name="Fixed 2 2" xfId="4914" xr:uid="{00000000-0005-0000-0000-00006B130000}"/>
    <cellStyle name="Fixed 2 3" xfId="4915" xr:uid="{00000000-0005-0000-0000-00006C130000}"/>
    <cellStyle name="Fixed 2 4" xfId="4916" xr:uid="{00000000-0005-0000-0000-00006D130000}"/>
    <cellStyle name="Fixed 2 5" xfId="4917" xr:uid="{00000000-0005-0000-0000-00006E130000}"/>
    <cellStyle name="Fixed 2 6" xfId="4918" xr:uid="{00000000-0005-0000-0000-00006F130000}"/>
    <cellStyle name="Fixed 2 7" xfId="5680" xr:uid="{00000000-0005-0000-0000-000070130000}"/>
    <cellStyle name="Fixed 2_E12041002(산출및조서)-평균단가" xfId="4919" xr:uid="{00000000-0005-0000-0000-000071130000}"/>
    <cellStyle name="Fixed 3" xfId="4920" xr:uid="{00000000-0005-0000-0000-000072130000}"/>
    <cellStyle name="Fixed 3 2" xfId="4921" xr:uid="{00000000-0005-0000-0000-000073130000}"/>
    <cellStyle name="Fixed 4" xfId="4922" xr:uid="{00000000-0005-0000-0000-000074130000}"/>
    <cellStyle name="Fixed 5" xfId="4923" xr:uid="{00000000-0005-0000-0000-000075130000}"/>
    <cellStyle name="Fixed 6" xfId="4912" xr:uid="{00000000-0005-0000-0000-000076130000}"/>
    <cellStyle name="Fixed 7" xfId="5793" xr:uid="{00000000-0005-0000-0000-000077130000}"/>
    <cellStyle name="Fixed_1203-라037 단가표 및 발송조서" xfId="4924" xr:uid="{00000000-0005-0000-0000-000078130000}"/>
    <cellStyle name="Followed Hyperlink" xfId="2233" xr:uid="{00000000-0005-0000-0000-000079130000}"/>
    <cellStyle name="g" xfId="4925" xr:uid="{00000000-0005-0000-0000-00007A130000}"/>
    <cellStyle name="Grey" xfId="1967" xr:uid="{00000000-0005-0000-0000-00007B130000}"/>
    <cellStyle name="Grey 2" xfId="4926" xr:uid="{00000000-0005-0000-0000-00007C130000}"/>
    <cellStyle name="Grey 2 2" xfId="5679" xr:uid="{00000000-0005-0000-0000-00007D130000}"/>
    <cellStyle name="Grey 3" xfId="4927" xr:uid="{00000000-0005-0000-0000-00007E130000}"/>
    <cellStyle name="Grey 4" xfId="5918" xr:uid="{00000000-0005-0000-0000-00007F130000}"/>
    <cellStyle name="Grey_1203-라037 단가표 및 발송조서" xfId="4928" xr:uid="{00000000-0005-0000-0000-000080130000}"/>
    <cellStyle name="H1" xfId="1968" xr:uid="{00000000-0005-0000-0000-000081130000}"/>
    <cellStyle name="H2" xfId="1969" xr:uid="{00000000-0005-0000-0000-000082130000}"/>
    <cellStyle name="HEADER" xfId="1970" xr:uid="{00000000-0005-0000-0000-000083130000}"/>
    <cellStyle name="Header1" xfId="1971" xr:uid="{00000000-0005-0000-0000-000084130000}"/>
    <cellStyle name="Header2" xfId="1972" xr:uid="{00000000-0005-0000-0000-000085130000}"/>
    <cellStyle name="Heading" xfId="2234" xr:uid="{00000000-0005-0000-0000-000086130000}"/>
    <cellStyle name="Heading 1" xfId="1973" xr:uid="{00000000-0005-0000-0000-000087130000}"/>
    <cellStyle name="Heading 1 2" xfId="4930" xr:uid="{00000000-0005-0000-0000-000088130000}"/>
    <cellStyle name="Heading 1 3" xfId="4929" xr:uid="{00000000-0005-0000-0000-000089130000}"/>
    <cellStyle name="Heading 2" xfId="1974" xr:uid="{00000000-0005-0000-0000-00008A130000}"/>
    <cellStyle name="Heading 2 2" xfId="4932" xr:uid="{00000000-0005-0000-0000-00008B130000}"/>
    <cellStyle name="Heading 2 3" xfId="4931" xr:uid="{00000000-0005-0000-0000-00008C130000}"/>
    <cellStyle name="Heading 3" xfId="2235" xr:uid="{00000000-0005-0000-0000-00008D130000}"/>
    <cellStyle name="Heading1" xfId="1975" xr:uid="{00000000-0005-0000-0000-00008E130000}"/>
    <cellStyle name="Heading1 2" xfId="4934" xr:uid="{00000000-0005-0000-0000-00008F130000}"/>
    <cellStyle name="Heading1 2 2" xfId="4935" xr:uid="{00000000-0005-0000-0000-000090130000}"/>
    <cellStyle name="Heading1 2 3" xfId="4936" xr:uid="{00000000-0005-0000-0000-000091130000}"/>
    <cellStyle name="Heading1 2 4" xfId="4937" xr:uid="{00000000-0005-0000-0000-000092130000}"/>
    <cellStyle name="Heading1 2 5" xfId="4938" xr:uid="{00000000-0005-0000-0000-000093130000}"/>
    <cellStyle name="Heading1 2 6" xfId="4939" xr:uid="{00000000-0005-0000-0000-000094130000}"/>
    <cellStyle name="Heading1 2 7" xfId="5678" xr:uid="{00000000-0005-0000-0000-000095130000}"/>
    <cellStyle name="Heading1 2_E12041002(산출및조서)-평균단가" xfId="4940" xr:uid="{00000000-0005-0000-0000-000096130000}"/>
    <cellStyle name="Heading1 3" xfId="4941" xr:uid="{00000000-0005-0000-0000-000097130000}"/>
    <cellStyle name="Heading1 3 2" xfId="4942" xr:uid="{00000000-0005-0000-0000-000098130000}"/>
    <cellStyle name="Heading1 4" xfId="4943" xr:uid="{00000000-0005-0000-0000-000099130000}"/>
    <cellStyle name="Heading1 5" xfId="4944" xr:uid="{00000000-0005-0000-0000-00009A130000}"/>
    <cellStyle name="Heading1 6" xfId="4933" xr:uid="{00000000-0005-0000-0000-00009B130000}"/>
    <cellStyle name="Heading1 7" xfId="5706" xr:uid="{00000000-0005-0000-0000-00009C130000}"/>
    <cellStyle name="Heading1_1203-라037 단가표 및 발송조서" xfId="4945" xr:uid="{00000000-0005-0000-0000-00009D130000}"/>
    <cellStyle name="Heading2" xfId="1976" xr:uid="{00000000-0005-0000-0000-00009E130000}"/>
    <cellStyle name="Heading2 2" xfId="4947" xr:uid="{00000000-0005-0000-0000-00009F130000}"/>
    <cellStyle name="Heading2 2 2" xfId="4948" xr:uid="{00000000-0005-0000-0000-0000A0130000}"/>
    <cellStyle name="Heading2 2 3" xfId="4949" xr:uid="{00000000-0005-0000-0000-0000A1130000}"/>
    <cellStyle name="Heading2 2 4" xfId="4950" xr:uid="{00000000-0005-0000-0000-0000A2130000}"/>
    <cellStyle name="Heading2 2 5" xfId="4951" xr:uid="{00000000-0005-0000-0000-0000A3130000}"/>
    <cellStyle name="Heading2 2 6" xfId="4952" xr:uid="{00000000-0005-0000-0000-0000A4130000}"/>
    <cellStyle name="Heading2 2 7" xfId="5677" xr:uid="{00000000-0005-0000-0000-0000A5130000}"/>
    <cellStyle name="Heading2 2_E12041002(산출및조서)-평균단가" xfId="4953" xr:uid="{00000000-0005-0000-0000-0000A6130000}"/>
    <cellStyle name="Heading2 3" xfId="4954" xr:uid="{00000000-0005-0000-0000-0000A7130000}"/>
    <cellStyle name="Heading2 3 2" xfId="4955" xr:uid="{00000000-0005-0000-0000-0000A8130000}"/>
    <cellStyle name="Heading2 4" xfId="4956" xr:uid="{00000000-0005-0000-0000-0000A9130000}"/>
    <cellStyle name="Heading2 5" xfId="4957" xr:uid="{00000000-0005-0000-0000-0000AA130000}"/>
    <cellStyle name="Heading2 6" xfId="4946" xr:uid="{00000000-0005-0000-0000-0000AB130000}"/>
    <cellStyle name="Heading2 7" xfId="5792" xr:uid="{00000000-0005-0000-0000-0000AC130000}"/>
    <cellStyle name="Heading2_1203-라037 단가표 및 발송조서" xfId="4958" xr:uid="{00000000-0005-0000-0000-0000AD130000}"/>
    <cellStyle name="Heading2Divider" xfId="2236" xr:uid="{00000000-0005-0000-0000-0000AE130000}"/>
    <cellStyle name="Helv8_PFD4.XLS" xfId="1977" xr:uid="{00000000-0005-0000-0000-0000AF130000}"/>
    <cellStyle name="Hyperlink" xfId="2237" xr:uid="{00000000-0005-0000-0000-0000B0130000}"/>
    <cellStyle name="Input" xfId="2238" xr:uid="{00000000-0005-0000-0000-0000B1130000}"/>
    <cellStyle name="Input [yellow]" xfId="1978" xr:uid="{00000000-0005-0000-0000-0000B2130000}"/>
    <cellStyle name="Input [yellow] 2" xfId="4959" xr:uid="{00000000-0005-0000-0000-0000B3130000}"/>
    <cellStyle name="Input [yellow] 2 2" xfId="5676" xr:uid="{00000000-0005-0000-0000-0000B4130000}"/>
    <cellStyle name="Input [yellow] 3" xfId="4960" xr:uid="{00000000-0005-0000-0000-0000B5130000}"/>
    <cellStyle name="Input [yellow] 4" xfId="5917" xr:uid="{00000000-0005-0000-0000-0000B6130000}"/>
    <cellStyle name="Input [yellow]_1203-라037 단가표 및 발송조서" xfId="4961" xr:uid="{00000000-0005-0000-0000-0000B7130000}"/>
    <cellStyle name="Input Price" xfId="2239" xr:uid="{00000000-0005-0000-0000-0000B8130000}"/>
    <cellStyle name="Input Quantity" xfId="2240" xr:uid="{00000000-0005-0000-0000-0000B9130000}"/>
    <cellStyle name="Input Single Cell" xfId="2241" xr:uid="{00000000-0005-0000-0000-0000BA130000}"/>
    <cellStyle name="InputBodyCurr" xfId="2242" xr:uid="{00000000-0005-0000-0000-0000BB130000}"/>
    <cellStyle name="InputBodyDate" xfId="2243" xr:uid="{00000000-0005-0000-0000-0000BC130000}"/>
    <cellStyle name="InputBodyText" xfId="2244" xr:uid="{00000000-0005-0000-0000-0000BD130000}"/>
    <cellStyle name="InputColor" xfId="2245" xr:uid="{00000000-0005-0000-0000-0000BE130000}"/>
    <cellStyle name="Item" xfId="2246" xr:uid="{00000000-0005-0000-0000-0000BF130000}"/>
    <cellStyle name="Item Input" xfId="2247" xr:uid="{00000000-0005-0000-0000-0000C0130000}"/>
    <cellStyle name="k" xfId="4962" xr:uid="{00000000-0005-0000-0000-0000C1130000}"/>
    <cellStyle name="kg" xfId="1979" xr:uid="{00000000-0005-0000-0000-0000C2130000}"/>
    <cellStyle name="l_x0018_" xfId="4963" xr:uid="{00000000-0005-0000-0000-0000C3130000}"/>
    <cellStyle name="ℓ" xfId="1980" xr:uid="{00000000-0005-0000-0000-0000C4130000}"/>
    <cellStyle name="l_x0018_ 2" xfId="5480" xr:uid="{00000000-0005-0000-0000-0000C5130000}"/>
    <cellStyle name="l_x0018_ 2 2" xfId="6186" xr:uid="{00000000-0005-0000-0000-0000C5130000}"/>
    <cellStyle name="l_x0018_ 3" xfId="6142" xr:uid="{00000000-0005-0000-0000-0000C3130000}"/>
    <cellStyle name="ℓ_5.모례가정SW공시비(1단계1차,09년도)수정" xfId="1981" xr:uid="{00000000-0005-0000-0000-0000C6130000}"/>
    <cellStyle name="L`" xfId="5916" xr:uid="{00000000-0005-0000-0000-0000C7130000}"/>
    <cellStyle name="M" xfId="1982" xr:uid="{00000000-0005-0000-0000-0000C8130000}"/>
    <cellStyle name="M_5.모례가정SW공시비(1단계1차,09년도)수정" xfId="1983" xr:uid="{00000000-0005-0000-0000-0000C9130000}"/>
    <cellStyle name="M2" xfId="1984" xr:uid="{00000000-0005-0000-0000-0000CA130000}"/>
    <cellStyle name="M3" xfId="1985" xr:uid="{00000000-0005-0000-0000-0000CB130000}"/>
    <cellStyle name="Midtitle" xfId="4964" xr:uid="{00000000-0005-0000-0000-0000CC130000}"/>
    <cellStyle name="Midtitle 2" xfId="5705" xr:uid="{00000000-0005-0000-0000-0000CD130000}"/>
    <cellStyle name="Milliers [0]_399GC10" xfId="4965" xr:uid="{00000000-0005-0000-0000-0000CE130000}"/>
    <cellStyle name="Milliers_399GC10" xfId="4966" xr:uid="{00000000-0005-0000-0000-0000CF130000}"/>
    <cellStyle name="mmm" xfId="4967" xr:uid="{00000000-0005-0000-0000-0000D0130000}"/>
    <cellStyle name="Model" xfId="1986" xr:uid="{00000000-0005-0000-0000-0000D1130000}"/>
    <cellStyle name="Model 2" xfId="2412" xr:uid="{00000000-0005-0000-0000-0000D2130000}"/>
    <cellStyle name="Model 3" xfId="2411" xr:uid="{00000000-0005-0000-0000-0000D3130000}"/>
    <cellStyle name="Mon?aire [0]_399GC10" xfId="4968" xr:uid="{00000000-0005-0000-0000-0000D4130000}"/>
    <cellStyle name="Mon?aire_399GC10" xfId="4969" xr:uid="{00000000-0005-0000-0000-0000D5130000}"/>
    <cellStyle name="n" xfId="5704" xr:uid="{00000000-0005-0000-0000-0000D6130000}"/>
    <cellStyle name="no dec" xfId="1987" xr:uid="{00000000-0005-0000-0000-0000D7130000}"/>
    <cellStyle name="nohs" xfId="2248" xr:uid="{00000000-0005-0000-0000-0000D8130000}"/>
    <cellStyle name="normal" xfId="2249" xr:uid="{00000000-0005-0000-0000-0000D9130000}"/>
    <cellStyle name="Normal - Style1" xfId="1989" xr:uid="{00000000-0005-0000-0000-0000DA130000}"/>
    <cellStyle name="Normal - Style1 2" xfId="4971" xr:uid="{00000000-0005-0000-0000-0000DB130000}"/>
    <cellStyle name="Normal - Style1 2 2" xfId="4972" xr:uid="{00000000-0005-0000-0000-0000DC130000}"/>
    <cellStyle name="Normal - Style1 2 3" xfId="4973" xr:uid="{00000000-0005-0000-0000-0000DD130000}"/>
    <cellStyle name="Normal - Style1 2 4" xfId="4974" xr:uid="{00000000-0005-0000-0000-0000DE130000}"/>
    <cellStyle name="Normal - Style1 2 5" xfId="4975" xr:uid="{00000000-0005-0000-0000-0000DF130000}"/>
    <cellStyle name="Normal - Style1 2 6" xfId="4976" xr:uid="{00000000-0005-0000-0000-0000E0130000}"/>
    <cellStyle name="Normal - Style1 2 7" xfId="4977" xr:uid="{00000000-0005-0000-0000-0000E1130000}"/>
    <cellStyle name="Normal - Style1 2_1203-라037 단가표 및 발송조서" xfId="4978" xr:uid="{00000000-0005-0000-0000-0000E2130000}"/>
    <cellStyle name="Normal - Style1 3" xfId="4979" xr:uid="{00000000-0005-0000-0000-0000E3130000}"/>
    <cellStyle name="Normal - Style1 3 2" xfId="4980" xr:uid="{00000000-0005-0000-0000-0000E4130000}"/>
    <cellStyle name="Normal - Style1 3 3" xfId="4981" xr:uid="{00000000-0005-0000-0000-0000E5130000}"/>
    <cellStyle name="Normal - Style1 4" xfId="4982" xr:uid="{00000000-0005-0000-0000-0000E6130000}"/>
    <cellStyle name="Normal - Style1 4 2" xfId="4983" xr:uid="{00000000-0005-0000-0000-0000E7130000}"/>
    <cellStyle name="Normal - Style1 5" xfId="4984" xr:uid="{00000000-0005-0000-0000-0000E8130000}"/>
    <cellStyle name="Normal - Style1 6" xfId="4985" xr:uid="{00000000-0005-0000-0000-0000E9130000}"/>
    <cellStyle name="Normal - Style1 7" xfId="4970" xr:uid="{00000000-0005-0000-0000-0000EA130000}"/>
    <cellStyle name="Normal - Style1_1203-라037 단가표 및 발송조서" xfId="4986" xr:uid="{00000000-0005-0000-0000-0000EB130000}"/>
    <cellStyle name="Normal - Style2" xfId="2250" xr:uid="{00000000-0005-0000-0000-0000EC130000}"/>
    <cellStyle name="Normal - Style3" xfId="2251" xr:uid="{00000000-0005-0000-0000-0000ED130000}"/>
    <cellStyle name="Normal - Style4" xfId="2252" xr:uid="{00000000-0005-0000-0000-0000EE130000}"/>
    <cellStyle name="Normal - Style5" xfId="2253" xr:uid="{00000000-0005-0000-0000-0000EF130000}"/>
    <cellStyle name="Normal - Style6" xfId="2254" xr:uid="{00000000-0005-0000-0000-0000F0130000}"/>
    <cellStyle name="Normal - Style7" xfId="2255" xr:uid="{00000000-0005-0000-0000-0000F1130000}"/>
    <cellStyle name="Normal - Style8" xfId="2256" xr:uid="{00000000-0005-0000-0000-0000F2130000}"/>
    <cellStyle name="Normal - 유형1" xfId="1988" xr:uid="{00000000-0005-0000-0000-0000F3130000}"/>
    <cellStyle name="Normal_ SG&amp;A Bridge" xfId="1990" xr:uid="{00000000-0005-0000-0000-0000F4130000}"/>
    <cellStyle name="O" xfId="4987" xr:uid="{00000000-0005-0000-0000-0000F5130000}"/>
    <cellStyle name="OD" xfId="5915" xr:uid="{00000000-0005-0000-0000-0000F6130000}"/>
    <cellStyle name="Œ…?æ맖?e [0.00]_laroux" xfId="1991" xr:uid="{00000000-0005-0000-0000-0000F7130000}"/>
    <cellStyle name="Œ…?æ맖?e_laroux" xfId="1992" xr:uid="{00000000-0005-0000-0000-0000F8130000}"/>
    <cellStyle name="oft Excel]_x000d__x000a_Comment=The open=/f lines load custom functions into the Paste Function list._x000d__x000a_Maximized=3_x000d__x000a_AutoFormat=" xfId="2257" xr:uid="{00000000-0005-0000-0000-0000F9130000}"/>
    <cellStyle name="oh" xfId="1993" xr:uid="{00000000-0005-0000-0000-0000FA130000}"/>
    <cellStyle name="Output Single Cell" xfId="2258" xr:uid="{00000000-0005-0000-0000-0000FB130000}"/>
    <cellStyle name="Package Size" xfId="2259" xr:uid="{00000000-0005-0000-0000-0000FC130000}"/>
    <cellStyle name="Percent" xfId="1994" xr:uid="{00000000-0005-0000-0000-0000FD130000}"/>
    <cellStyle name="Percent [2]" xfId="1995" xr:uid="{00000000-0005-0000-0000-0000FE130000}"/>
    <cellStyle name="Percent 10" xfId="4989" xr:uid="{00000000-0005-0000-0000-0000FF130000}"/>
    <cellStyle name="Percent 11" xfId="4990" xr:uid="{00000000-0005-0000-0000-000000140000}"/>
    <cellStyle name="Percent 12" xfId="4988" xr:uid="{00000000-0005-0000-0000-000001140000}"/>
    <cellStyle name="Percent 13" xfId="5522" xr:uid="{00000000-0005-0000-0000-000002140000}"/>
    <cellStyle name="Percent 14" xfId="5914" xr:uid="{00000000-0005-0000-0000-000003140000}"/>
    <cellStyle name="Percent 15" xfId="6125" xr:uid="{00000000-0005-0000-0000-0000FD130000}"/>
    <cellStyle name="Percent 2" xfId="4991" xr:uid="{00000000-0005-0000-0000-000004140000}"/>
    <cellStyle name="Percent 2 2" xfId="4992" xr:uid="{00000000-0005-0000-0000-000005140000}"/>
    <cellStyle name="Percent 2 3" xfId="4993" xr:uid="{00000000-0005-0000-0000-000006140000}"/>
    <cellStyle name="Percent 2 4" xfId="4994" xr:uid="{00000000-0005-0000-0000-000007140000}"/>
    <cellStyle name="Percent 2 5" xfId="4995" xr:uid="{00000000-0005-0000-0000-000008140000}"/>
    <cellStyle name="Percent 2 6" xfId="4996" xr:uid="{00000000-0005-0000-0000-000009140000}"/>
    <cellStyle name="Percent 2 7" xfId="5675" xr:uid="{00000000-0005-0000-0000-00000A140000}"/>
    <cellStyle name="Percent 2_E12041002(산출및조서)-평균단가" xfId="4997" xr:uid="{00000000-0005-0000-0000-00000B140000}"/>
    <cellStyle name="Percent 3" xfId="4998" xr:uid="{00000000-0005-0000-0000-00000C140000}"/>
    <cellStyle name="Percent 3 2" xfId="4999" xr:uid="{00000000-0005-0000-0000-00000D140000}"/>
    <cellStyle name="Percent 4" xfId="5000" xr:uid="{00000000-0005-0000-0000-00000E140000}"/>
    <cellStyle name="Percent 5" xfId="5001" xr:uid="{00000000-0005-0000-0000-00000F140000}"/>
    <cellStyle name="Percent 6" xfId="5002" xr:uid="{00000000-0005-0000-0000-000010140000}"/>
    <cellStyle name="Percent 7" xfId="5003" xr:uid="{00000000-0005-0000-0000-000011140000}"/>
    <cellStyle name="Percent 8" xfId="5004" xr:uid="{00000000-0005-0000-0000-000012140000}"/>
    <cellStyle name="Percent 9" xfId="5005" xr:uid="{00000000-0005-0000-0000-000013140000}"/>
    <cellStyle name="Percent_(진례-주촌간-3개법인-지장물)-최종" xfId="5006" xr:uid="{00000000-0005-0000-0000-000014140000}"/>
    <cellStyle name="Print Heading" xfId="2260" xr:uid="{00000000-0005-0000-0000-000015140000}"/>
    <cellStyle name="Q1" xfId="5913" xr:uid="{00000000-0005-0000-0000-000016140000}"/>
    <cellStyle name="Q4" xfId="5007" xr:uid="{00000000-0005-0000-0000-000017140000}"/>
    <cellStyle name="Q값(소수점,3)" xfId="2261" xr:uid="{00000000-0005-0000-0000-000018140000}"/>
    <cellStyle name="Recipe" xfId="2262" xr:uid="{00000000-0005-0000-0000-000019140000}"/>
    <cellStyle name="Recipe Heading" xfId="2263" xr:uid="{00000000-0005-0000-0000-00001A140000}"/>
    <cellStyle name="Revenue" xfId="2264" xr:uid="{00000000-0005-0000-0000-00001B140000}"/>
    <cellStyle name="RevList" xfId="1996" xr:uid="{00000000-0005-0000-0000-00001C140000}"/>
    <cellStyle name="RptTitle" xfId="2265" xr:uid="{00000000-0005-0000-0000-00001D140000}"/>
    <cellStyle name="s" xfId="5008" xr:uid="{00000000-0005-0000-0000-00001E140000}"/>
    <cellStyle name="S " xfId="5009" xr:uid="{00000000-0005-0000-0000-00001F140000}"/>
    <cellStyle name="sh" xfId="1997" xr:uid="{00000000-0005-0000-0000-000020140000}"/>
    <cellStyle name="ssh" xfId="1998" xr:uid="{00000000-0005-0000-0000-000021140000}"/>
    <cellStyle name="Standard_Anpassen der Amortisation" xfId="2266" xr:uid="{00000000-0005-0000-0000-000022140000}"/>
    <cellStyle name="subhead" xfId="1999" xr:uid="{00000000-0005-0000-0000-000023140000}"/>
    <cellStyle name="SubHeading" xfId="2267" xr:uid="{00000000-0005-0000-0000-000024140000}"/>
    <cellStyle name="Subtotal" xfId="2000" xr:uid="{00000000-0005-0000-0000-000025140000}"/>
    <cellStyle name="Subtotal 1" xfId="2268" xr:uid="{00000000-0005-0000-0000-000026140000}"/>
    <cellStyle name="Suggested Quantity" xfId="2269" xr:uid="{00000000-0005-0000-0000-000027140000}"/>
    <cellStyle name="t1" xfId="5912" xr:uid="{00000000-0005-0000-0000-000028140000}"/>
    <cellStyle name="testtitle" xfId="5010" xr:uid="{00000000-0005-0000-0000-000029140000}"/>
    <cellStyle name="testtitle 2" xfId="5703" xr:uid="{00000000-0005-0000-0000-00002A140000}"/>
    <cellStyle name="Title" xfId="2001" xr:uid="{00000000-0005-0000-0000-00002B140000}"/>
    <cellStyle name="title [1]" xfId="2002" xr:uid="{00000000-0005-0000-0000-00002C140000}"/>
    <cellStyle name="title [2]" xfId="2003" xr:uid="{00000000-0005-0000-0000-00002D140000}"/>
    <cellStyle name="TITLE_자재집계표" xfId="2004" xr:uid="{00000000-0005-0000-0000-00002E140000}"/>
    <cellStyle name="TON" xfId="2005" xr:uid="{00000000-0005-0000-0000-00002F140000}"/>
    <cellStyle name="Total" xfId="2006" xr:uid="{00000000-0005-0000-0000-000030140000}"/>
    <cellStyle name="Total 2" xfId="5012" xr:uid="{00000000-0005-0000-0000-000031140000}"/>
    <cellStyle name="Total 2 2" xfId="5013" xr:uid="{00000000-0005-0000-0000-000032140000}"/>
    <cellStyle name="Total 2 2 2" xfId="5530" xr:uid="{00000000-0005-0000-0000-000033140000}"/>
    <cellStyle name="Total 2 3" xfId="5014" xr:uid="{00000000-0005-0000-0000-000034140000}"/>
    <cellStyle name="Total 2 4" xfId="5015" xr:uid="{00000000-0005-0000-0000-000035140000}"/>
    <cellStyle name="Total 2 5" xfId="5016" xr:uid="{00000000-0005-0000-0000-000036140000}"/>
    <cellStyle name="Total 2 6" xfId="5017" xr:uid="{00000000-0005-0000-0000-000037140000}"/>
    <cellStyle name="Total 2 7" xfId="5674" xr:uid="{00000000-0005-0000-0000-000038140000}"/>
    <cellStyle name="Total 2 7 2" xfId="6275" xr:uid="{00000000-0005-0000-0000-000038140000}"/>
    <cellStyle name="Total 2_E12041002(산출및조서)-평균단가" xfId="5018" xr:uid="{00000000-0005-0000-0000-000039140000}"/>
    <cellStyle name="Total 3" xfId="5019" xr:uid="{00000000-0005-0000-0000-00003A140000}"/>
    <cellStyle name="Total 3 2" xfId="5020" xr:uid="{00000000-0005-0000-0000-00003B140000}"/>
    <cellStyle name="Total 3 3" xfId="5532" xr:uid="{00000000-0005-0000-0000-00003C140000}"/>
    <cellStyle name="Total 4" xfId="5021" xr:uid="{00000000-0005-0000-0000-00003D140000}"/>
    <cellStyle name="Total 5" xfId="5022" xr:uid="{00000000-0005-0000-0000-00003E140000}"/>
    <cellStyle name="Total 6" xfId="5011" xr:uid="{00000000-0005-0000-0000-00003F140000}"/>
    <cellStyle name="Total 7" xfId="5791" xr:uid="{00000000-0005-0000-0000-000040140000}"/>
    <cellStyle name="Total 7 2" xfId="6278" xr:uid="{00000000-0005-0000-0000-000040140000}"/>
    <cellStyle name="Total_1203-라037 단가표 및 발송조서" xfId="5023" xr:uid="{00000000-0005-0000-0000-000041140000}"/>
    <cellStyle name="TotalCurr" xfId="2270" xr:uid="{00000000-0005-0000-0000-000042140000}"/>
    <cellStyle name="TotalHdr" xfId="2271" xr:uid="{00000000-0005-0000-0000-000043140000}"/>
    <cellStyle name="UM" xfId="2007" xr:uid="{00000000-0005-0000-0000-000044140000}"/>
    <cellStyle name="W?rung [0]_Compiling Utility Macros" xfId="2272" xr:uid="{00000000-0005-0000-0000-000045140000}"/>
    <cellStyle name="W?rung_Compiling Utility Macros" xfId="2273" xr:uid="{00000000-0005-0000-0000-000046140000}"/>
    <cellStyle name="μU¿¡ ¿A´A CIAIÆU¸μAⓒ" xfId="5024" xr:uid="{00000000-0005-0000-0000-000047140000}"/>
    <cellStyle name="|?ドE" xfId="5702" xr:uid="{00000000-0005-0000-0000-000048140000}"/>
    <cellStyle name=" 坪 l_Sheet1_Q4 (2)" xfId="5025" xr:uid="{00000000-0005-0000-0000-000049140000}"/>
    <cellStyle name="가.인건비" xfId="2274" xr:uid="{00000000-0005-0000-0000-00004A140000}"/>
    <cellStyle name="가.인건비 2" xfId="6129" xr:uid="{00000000-0005-0000-0000-00004A140000}"/>
    <cellStyle name="가운데" xfId="1821" xr:uid="{00000000-0005-0000-0000-00004B140000}"/>
    <cellStyle name="강조색1 2" xfId="5026" xr:uid="{00000000-0005-0000-0000-00004C140000}"/>
    <cellStyle name="강조색2" xfId="6113" builtinId="33"/>
    <cellStyle name="강조색2 2" xfId="5027" xr:uid="{00000000-0005-0000-0000-00004E140000}"/>
    <cellStyle name="강조색3 2" xfId="5028" xr:uid="{00000000-0005-0000-0000-00004F140000}"/>
    <cellStyle name="강조색4 2" xfId="5029" xr:uid="{00000000-0005-0000-0000-000050140000}"/>
    <cellStyle name="강조색5 2" xfId="5030" xr:uid="{00000000-0005-0000-0000-000051140000}"/>
    <cellStyle name="강조색6 2" xfId="5031" xr:uid="{00000000-0005-0000-0000-000052140000}"/>
    <cellStyle name="개" xfId="1822" xr:uid="{00000000-0005-0000-0000-000053140000}"/>
    <cellStyle name="개_02-포장-1" xfId="1823" xr:uid="{00000000-0005-0000-0000-000054140000}"/>
    <cellStyle name="개_02-포장-1_5.모례가정SW공시비(1단계1차,09년도)수정" xfId="1824" xr:uid="{00000000-0005-0000-0000-000055140000}"/>
    <cellStyle name="개_03-신축-수축" xfId="1825" xr:uid="{00000000-0005-0000-0000-000056140000}"/>
    <cellStyle name="개_03-신축-수축_5.모례가정SW공시비(1단계1차,09년도)수정" xfId="1826" xr:uid="{00000000-0005-0000-0000-000057140000}"/>
    <cellStyle name="개_5.모례가정SW공시비(1단계1차,09년도)수정" xfId="1827" xr:uid="{00000000-0005-0000-0000-000058140000}"/>
    <cellStyle name="개소" xfId="1828" xr:uid="{00000000-0005-0000-0000-000059140000}"/>
    <cellStyle name="경고문 2" xfId="5032" xr:uid="{00000000-0005-0000-0000-00005A140000}"/>
    <cellStyle name="계(단가)" xfId="2275" xr:uid="{00000000-0005-0000-0000-00005B140000}"/>
    <cellStyle name="계(일위,계, 소수0)" xfId="2276" xr:uid="{00000000-0005-0000-0000-00005C140000}"/>
    <cellStyle name="계산 2" xfId="5033" xr:uid="{00000000-0005-0000-0000-00005D140000}"/>
    <cellStyle name="고정소숫점" xfId="1829" xr:uid="{00000000-0005-0000-0000-00005E140000}"/>
    <cellStyle name="고정소숫점 2" xfId="5034" xr:uid="{00000000-0005-0000-0000-00005F140000}"/>
    <cellStyle name="고정소숫점 2 2" xfId="5673" xr:uid="{00000000-0005-0000-0000-000060140000}"/>
    <cellStyle name="고정소숫점 3" xfId="5701" xr:uid="{00000000-0005-0000-0000-000061140000}"/>
    <cellStyle name="고정출력1" xfId="1830" xr:uid="{00000000-0005-0000-0000-000062140000}"/>
    <cellStyle name="고정출력1 2" xfId="5035" xr:uid="{00000000-0005-0000-0000-000063140000}"/>
    <cellStyle name="고정출력2" xfId="1831" xr:uid="{00000000-0005-0000-0000-000064140000}"/>
    <cellStyle name="고정출력2 2" xfId="5036" xr:uid="{00000000-0005-0000-0000-000065140000}"/>
    <cellStyle name="공사원가계산서(조경)" xfId="1832" xr:uid="{00000000-0005-0000-0000-000066140000}"/>
    <cellStyle name="공종" xfId="1833" xr:uid="{00000000-0005-0000-0000-000067140000}"/>
    <cellStyle name="咬訌裝?INCOM1" xfId="5037" xr:uid="{00000000-0005-0000-0000-000068140000}"/>
    <cellStyle name="咬訌裝?INCOM10" xfId="5038" xr:uid="{00000000-0005-0000-0000-000069140000}"/>
    <cellStyle name="咬訌裝?INCOM2" xfId="5039" xr:uid="{00000000-0005-0000-0000-00006A140000}"/>
    <cellStyle name="咬訌裝?INCOM3" xfId="5040" xr:uid="{00000000-0005-0000-0000-00006B140000}"/>
    <cellStyle name="咬訌裝?INCOM4" xfId="5041" xr:uid="{00000000-0005-0000-0000-00006C140000}"/>
    <cellStyle name="咬訌裝?INCOM5" xfId="5042" xr:uid="{00000000-0005-0000-0000-00006D140000}"/>
    <cellStyle name="咬訌裝?INCOM6" xfId="5043" xr:uid="{00000000-0005-0000-0000-00006E140000}"/>
    <cellStyle name="咬訌裝?INCOM7" xfId="5044" xr:uid="{00000000-0005-0000-0000-00006F140000}"/>
    <cellStyle name="咬訌裝?INCOM8" xfId="5045" xr:uid="{00000000-0005-0000-0000-000070140000}"/>
    <cellStyle name="咬訌裝?INCOM9" xfId="5046" xr:uid="{00000000-0005-0000-0000-000071140000}"/>
    <cellStyle name="咬訌裝?PRIB11" xfId="5047" xr:uid="{00000000-0005-0000-0000-000072140000}"/>
    <cellStyle name="국종합건설" xfId="1834" xr:uid="{00000000-0005-0000-0000-000073140000}"/>
    <cellStyle name="그림" xfId="5048" xr:uid="{00000000-0005-0000-0000-000074140000}"/>
    <cellStyle name="끼_x0001_?" xfId="5700" xr:uid="{00000000-0005-0000-0000-000075140000}"/>
    <cellStyle name="나쁨 2" xfId="5049" xr:uid="{00000000-0005-0000-0000-000076140000}"/>
    <cellStyle name="날짜" xfId="1835" xr:uid="{00000000-0005-0000-0000-000077140000}"/>
    <cellStyle name="날짜 2" xfId="5050" xr:uid="{00000000-0005-0000-0000-000078140000}"/>
    <cellStyle name="내역" xfId="5051" xr:uid="{00000000-0005-0000-0000-000079140000}"/>
    <cellStyle name="내역서" xfId="1836" xr:uid="{00000000-0005-0000-0000-00007A140000}"/>
    <cellStyle name="내역서적용수량_공종번호" xfId="5052" xr:uid="{00000000-0005-0000-0000-00007B140000}"/>
    <cellStyle name="네모제목" xfId="1837" xr:uid="{00000000-0005-0000-0000-00007C140000}"/>
    <cellStyle name="단위" xfId="1838" xr:uid="{00000000-0005-0000-0000-00007D140000}"/>
    <cellStyle name="달러" xfId="1839" xr:uid="{00000000-0005-0000-0000-00007E140000}"/>
    <cellStyle name="달러 2" xfId="5053" xr:uid="{00000000-0005-0000-0000-00007F140000}"/>
    <cellStyle name="돋움채" xfId="5911" xr:uid="{00000000-0005-0000-0000-000080140000}"/>
    <cellStyle name="뒤에 오는 하이퍼링크" xfId="1840" xr:uid="{00000000-0005-0000-0000-000081140000}"/>
    <cellStyle name="똿떓죶Ø괻 [0.00]_PRODUCT DETAIL Q1" xfId="5054" xr:uid="{00000000-0005-0000-0000-000082140000}"/>
    <cellStyle name="똿떓죶Ø괻_PRODUCT DETAIL Q1" xfId="5055" xr:uid="{00000000-0005-0000-0000-000083140000}"/>
    <cellStyle name="똿뗦먛귟 [0.00]_laroux" xfId="2277" xr:uid="{00000000-0005-0000-0000-000084140000}"/>
    <cellStyle name="똿뗦먛귟_laroux" xfId="2278" xr:uid="{00000000-0005-0000-0000-000085140000}"/>
    <cellStyle name="라인" xfId="1841" xr:uid="{00000000-0005-0000-0000-000086140000}"/>
    <cellStyle name="ㅁㅁㅁ" xfId="5056" xr:uid="{00000000-0005-0000-0000-000087140000}"/>
    <cellStyle name="마이너스키" xfId="1842" xr:uid="{00000000-0005-0000-0000-000088140000}"/>
    <cellStyle name="매" xfId="1843" xr:uid="{00000000-0005-0000-0000-000089140000}"/>
    <cellStyle name="매_02-포장-1" xfId="1844" xr:uid="{00000000-0005-0000-0000-00008A140000}"/>
    <cellStyle name="메모 2" xfId="5057" xr:uid="{00000000-0005-0000-0000-00008B140000}"/>
    <cellStyle name="묮뎋 [0.00]_PRODUCT DETAIL Q1" xfId="5058" xr:uid="{00000000-0005-0000-0000-00008C140000}"/>
    <cellStyle name="묮뎋_PRODUCT DETAIL Q1" xfId="5059" xr:uid="{00000000-0005-0000-0000-00008D140000}"/>
    <cellStyle name="믅됞 [0.00]_laroux" xfId="2279" xr:uid="{00000000-0005-0000-0000-00008E140000}"/>
    <cellStyle name="믅됞_laroux" xfId="2280" xr:uid="{00000000-0005-0000-0000-00008F140000}"/>
    <cellStyle name="배분" xfId="2281" xr:uid="{00000000-0005-0000-0000-000090140000}"/>
    <cellStyle name="배분 2" xfId="6130" xr:uid="{00000000-0005-0000-0000-000090140000}"/>
    <cellStyle name="백" xfId="1845" xr:uid="{00000000-0005-0000-0000-000091140000}"/>
    <cellStyle name="백 " xfId="5061" xr:uid="{00000000-0005-0000-0000-000092140000}"/>
    <cellStyle name="백  2" xfId="5062" xr:uid="{00000000-0005-0000-0000-000093140000}"/>
    <cellStyle name="백  3" xfId="5063" xr:uid="{00000000-0005-0000-0000-000094140000}"/>
    <cellStyle name="백  4" xfId="5064" xr:uid="{00000000-0005-0000-0000-000095140000}"/>
    <cellStyle name="백  5" xfId="5065" xr:uid="{00000000-0005-0000-0000-000096140000}"/>
    <cellStyle name="백  6" xfId="5066" xr:uid="{00000000-0005-0000-0000-000097140000}"/>
    <cellStyle name="백 _1203-라037 단가표 및 발송조서" xfId="5067" xr:uid="{00000000-0005-0000-0000-000098140000}"/>
    <cellStyle name="백 2" xfId="5060" xr:uid="{00000000-0005-0000-0000-000099140000}"/>
    <cellStyle name="백 3" xfId="5523" xr:uid="{00000000-0005-0000-0000-00009A140000}"/>
    <cellStyle name="백분율 [0]" xfId="1846" xr:uid="{00000000-0005-0000-0000-00009B140000}"/>
    <cellStyle name="백분율 [2]" xfId="1847" xr:uid="{00000000-0005-0000-0000-00009C140000}"/>
    <cellStyle name="백분율 2" xfId="5" xr:uid="{00000000-0005-0000-0000-00009D140000}"/>
    <cellStyle name="백분율 2 2" xfId="5069" xr:uid="{00000000-0005-0000-0000-00009E140000}"/>
    <cellStyle name="백분율 2 2 2" xfId="5670" xr:uid="{00000000-0005-0000-0000-00009F140000}"/>
    <cellStyle name="백분율 2 2 2 2" xfId="6282" xr:uid="{BD0AD7A3-627E-40C6-B5B7-613ED5567F5D}"/>
    <cellStyle name="백분율 2 2 3" xfId="5671" xr:uid="{00000000-0005-0000-0000-0000A0140000}"/>
    <cellStyle name="백분율 2 3" xfId="5070" xr:uid="{00000000-0005-0000-0000-0000A1140000}"/>
    <cellStyle name="백분율 2 3 2" xfId="5669" xr:uid="{00000000-0005-0000-0000-0000A2140000}"/>
    <cellStyle name="백분율 2 4" xfId="5071" xr:uid="{00000000-0005-0000-0000-0000A3140000}"/>
    <cellStyle name="백분율 2 4 2" xfId="5541" xr:uid="{00000000-0005-0000-0000-0000A4140000}"/>
    <cellStyle name="백분율 2 5" xfId="5072" xr:uid="{00000000-0005-0000-0000-0000A5140000}"/>
    <cellStyle name="백분율 2 6" xfId="5068" xr:uid="{00000000-0005-0000-0000-0000A6140000}"/>
    <cellStyle name="백분율 2 7" xfId="5672" xr:uid="{00000000-0005-0000-0000-0000A7140000}"/>
    <cellStyle name="백분율 3" xfId="5073" xr:uid="{00000000-0005-0000-0000-0000A8140000}"/>
    <cellStyle name="백분율 3 2" xfId="5074" xr:uid="{00000000-0005-0000-0000-0000A9140000}"/>
    <cellStyle name="백분율 3 2 2" xfId="5666" xr:uid="{00000000-0005-0000-0000-0000AA140000}"/>
    <cellStyle name="백분율 3 2 3" xfId="5667" xr:uid="{00000000-0005-0000-0000-0000AB140000}"/>
    <cellStyle name="백분율 3 3" xfId="5665" xr:uid="{00000000-0005-0000-0000-0000AC140000}"/>
    <cellStyle name="백분율 3 4" xfId="5534" xr:uid="{00000000-0005-0000-0000-0000AD140000}"/>
    <cellStyle name="백분율 3 5" xfId="5668" xr:uid="{00000000-0005-0000-0000-0000AE140000}"/>
    <cellStyle name="백분율 4" xfId="5075" xr:uid="{00000000-0005-0000-0000-0000AF140000}"/>
    <cellStyle name="백분율 4 2" xfId="5663" xr:uid="{00000000-0005-0000-0000-0000B0140000}"/>
    <cellStyle name="백분율 4 2 2" xfId="5662" xr:uid="{00000000-0005-0000-0000-0000B1140000}"/>
    <cellStyle name="백분율 4 3" xfId="5661" xr:uid="{00000000-0005-0000-0000-0000B2140000}"/>
    <cellStyle name="백분율 4 4" xfId="5664" xr:uid="{00000000-0005-0000-0000-0000B3140000}"/>
    <cellStyle name="백분율 5" xfId="5076" xr:uid="{00000000-0005-0000-0000-0000B4140000}"/>
    <cellStyle name="백분율 5 2" xfId="5659" xr:uid="{00000000-0005-0000-0000-0000B5140000}"/>
    <cellStyle name="백분율 5 2 2" xfId="5658" xr:uid="{00000000-0005-0000-0000-0000B6140000}"/>
    <cellStyle name="백분율 5 3" xfId="5657" xr:uid="{00000000-0005-0000-0000-0000B7140000}"/>
    <cellStyle name="백분율 5 4" xfId="5660" xr:uid="{00000000-0005-0000-0000-0000B8140000}"/>
    <cellStyle name="백분율 6" xfId="5077" xr:uid="{00000000-0005-0000-0000-0000B9140000}"/>
    <cellStyle name="백분율 6 2" xfId="5655" xr:uid="{00000000-0005-0000-0000-0000BA140000}"/>
    <cellStyle name="백분율 6 2 2" xfId="5654" xr:uid="{00000000-0005-0000-0000-0000BB140000}"/>
    <cellStyle name="백분율 6 3" xfId="5653" xr:uid="{00000000-0005-0000-0000-0000BC140000}"/>
    <cellStyle name="백분율 6 4" xfId="5656" xr:uid="{00000000-0005-0000-0000-0000BD140000}"/>
    <cellStyle name="백분율 7" xfId="5078" xr:uid="{00000000-0005-0000-0000-0000BE140000}"/>
    <cellStyle name="백분율 7 2" xfId="5651" xr:uid="{00000000-0005-0000-0000-0000BF140000}"/>
    <cellStyle name="백분율 7 2 2" xfId="5650" xr:uid="{00000000-0005-0000-0000-0000C0140000}"/>
    <cellStyle name="백분율 7 3" xfId="5649" xr:uid="{00000000-0005-0000-0000-0000C1140000}"/>
    <cellStyle name="백분율 7 4" xfId="5652" xr:uid="{00000000-0005-0000-0000-0000C2140000}"/>
    <cellStyle name="백분율 8" xfId="5079" xr:uid="{00000000-0005-0000-0000-0000C3140000}"/>
    <cellStyle name="백분율 8 2" xfId="5535" xr:uid="{00000000-0005-0000-0000-0000C4140000}"/>
    <cellStyle name="백분율［△1］" xfId="2282" xr:uid="{00000000-0005-0000-0000-0000C5140000}"/>
    <cellStyle name="백분율［△2］" xfId="2283" xr:uid="{00000000-0005-0000-0000-0000C6140000}"/>
    <cellStyle name="䀀ꮯ_x0001_" xfId="5080" xr:uid="{00000000-0005-0000-0000-0000C7140000}"/>
    <cellStyle name="벭?_Q1 PRODUCT ACTUAL_4월 (2)" xfId="2284" xr:uid="{00000000-0005-0000-0000-0000C8140000}"/>
    <cellStyle name="보통 2" xfId="5081" xr:uid="{00000000-0005-0000-0000-0000C9140000}"/>
    <cellStyle name="보통 2 2" xfId="5538" xr:uid="{00000000-0005-0000-0000-0000CA140000}"/>
    <cellStyle name="보통 2 3" xfId="5648" xr:uid="{00000000-0005-0000-0000-0000CB140000}"/>
    <cellStyle name="뷭?" xfId="5790" xr:uid="{00000000-0005-0000-0000-0000CC140000}"/>
    <cellStyle name="빨간색" xfId="1848" xr:uid="{00000000-0005-0000-0000-0000CD140000}"/>
    <cellStyle name="빨강" xfId="1849" xr:uid="{00000000-0005-0000-0000-0000CE140000}"/>
    <cellStyle name="빨강다시" xfId="2285" xr:uid="{00000000-0005-0000-0000-0000CF140000}"/>
    <cellStyle name="뻇" xfId="5082" xr:uid="{00000000-0005-0000-0000-0000D0140000}"/>
    <cellStyle name="상단배분" xfId="2286" xr:uid="{00000000-0005-0000-0000-0000D1140000}"/>
    <cellStyle name="선택영역 가운데" xfId="1850" xr:uid="{00000000-0005-0000-0000-0000D2140000}"/>
    <cellStyle name="선택영역의 가운데" xfId="1851" xr:uid="{00000000-0005-0000-0000-0000D3140000}"/>
    <cellStyle name="선택영역의 가운데로" xfId="2287" xr:uid="{00000000-0005-0000-0000-0000D4140000}"/>
    <cellStyle name="선택영영" xfId="1852" xr:uid="{00000000-0005-0000-0000-0000D5140000}"/>
    <cellStyle name="설계서" xfId="1853" xr:uid="{00000000-0005-0000-0000-0000D6140000}"/>
    <cellStyle name="설명 텍스트 2" xfId="5083" xr:uid="{00000000-0005-0000-0000-0000D7140000}"/>
    <cellStyle name="셀 확인 2" xfId="5084" xr:uid="{00000000-0005-0000-0000-0000D8140000}"/>
    <cellStyle name="셀 확인 2 2" xfId="5529" xr:uid="{00000000-0005-0000-0000-0000D9140000}"/>
    <cellStyle name="소계(소수점0,10포)" xfId="2288" xr:uid="{00000000-0005-0000-0000-0000DA140000}"/>
    <cellStyle name="소계무늬" xfId="2289" xr:uid="{00000000-0005-0000-0000-0000DB140000}"/>
    <cellStyle name="소수" xfId="1854" xr:uid="{00000000-0005-0000-0000-0000DC140000}"/>
    <cellStyle name="소수3" xfId="1855" xr:uid="{00000000-0005-0000-0000-0000DD140000}"/>
    <cellStyle name="소수4" xfId="1856" xr:uid="{00000000-0005-0000-0000-0000DE140000}"/>
    <cellStyle name="소수점" xfId="1857" xr:uid="{00000000-0005-0000-0000-0000DF140000}"/>
    <cellStyle name="소수점1" xfId="5085" xr:uid="{00000000-0005-0000-0000-0000E0140000}"/>
    <cellStyle name="소숫점0" xfId="5086" xr:uid="{00000000-0005-0000-0000-0000E1140000}"/>
    <cellStyle name="소숫점3" xfId="5087" xr:uid="{00000000-0005-0000-0000-0000E2140000}"/>
    <cellStyle name="수량" xfId="2290" xr:uid="{00000000-0005-0000-0000-0000E3140000}"/>
    <cellStyle name="수량 2" xfId="5902" xr:uid="{00000000-0005-0000-0000-0000E4140000}"/>
    <cellStyle name="수량1" xfId="1858" xr:uid="{00000000-0005-0000-0000-0000E5140000}"/>
    <cellStyle name="수목명" xfId="1859" xr:uid="{00000000-0005-0000-0000-0000E6140000}"/>
    <cellStyle name="숨표[0]" xfId="5088" xr:uid="{00000000-0005-0000-0000-0000E7140000}"/>
    <cellStyle name="숫자" xfId="1860" xr:uid="{00000000-0005-0000-0000-0000E8140000}"/>
    <cellStyle name="숫자(R)" xfId="1861" xr:uid="{00000000-0005-0000-0000-0000E9140000}"/>
    <cellStyle name="숫자(R) 2" xfId="5090" xr:uid="{00000000-0005-0000-0000-0000EA140000}"/>
    <cellStyle name="숫자(R) 2 2" xfId="5091" xr:uid="{00000000-0005-0000-0000-0000EB140000}"/>
    <cellStyle name="숫자(R) 2 3" xfId="5647" xr:uid="{00000000-0005-0000-0000-0000EC140000}"/>
    <cellStyle name="숫자(R) 3" xfId="5092" xr:uid="{00000000-0005-0000-0000-0000ED140000}"/>
    <cellStyle name="숫자(R) 4" xfId="5093" xr:uid="{00000000-0005-0000-0000-0000EE140000}"/>
    <cellStyle name="숫자(R) 5" xfId="5094" xr:uid="{00000000-0005-0000-0000-0000EF140000}"/>
    <cellStyle name="숫자(R) 6" xfId="5095" xr:uid="{00000000-0005-0000-0000-0000F0140000}"/>
    <cellStyle name="숫자(R) 7" xfId="5089" xr:uid="{00000000-0005-0000-0000-0000F1140000}"/>
    <cellStyle name="숫자(R) 8" xfId="5910" xr:uid="{00000000-0005-0000-0000-0000F2140000}"/>
    <cellStyle name="숫자(R)_1203-라037 단가표 및 발송조서" xfId="5096" xr:uid="{00000000-0005-0000-0000-0000F3140000}"/>
    <cellStyle name="숫자1" xfId="1862" xr:uid="{00000000-0005-0000-0000-0000F4140000}"/>
    <cellStyle name="숫자3" xfId="1863" xr:uid="{00000000-0005-0000-0000-0000F5140000}"/>
    <cellStyle name="쉼표 [0]" xfId="1" builtinId="6"/>
    <cellStyle name="쉼표 [0] 10" xfId="5646" xr:uid="{00000000-0005-0000-0000-0000F7140000}"/>
    <cellStyle name="쉼표 [0] 10 2" xfId="5645" xr:uid="{00000000-0005-0000-0000-0000F8140000}"/>
    <cellStyle name="쉼표 [0] 10 2 2" xfId="5644" xr:uid="{00000000-0005-0000-0000-0000F9140000}"/>
    <cellStyle name="쉼표 [0] 10 2 2 2" xfId="6272" xr:uid="{00000000-0005-0000-0000-0000F9140000}"/>
    <cellStyle name="쉼표 [0] 10 2 3" xfId="6273" xr:uid="{00000000-0005-0000-0000-0000F8140000}"/>
    <cellStyle name="쉼표 [0] 10 3" xfId="5643" xr:uid="{00000000-0005-0000-0000-0000FA140000}"/>
    <cellStyle name="쉼표 [0] 10 3 2" xfId="6271" xr:uid="{00000000-0005-0000-0000-0000FA140000}"/>
    <cellStyle name="쉼표 [0] 10 4" xfId="6274" xr:uid="{00000000-0005-0000-0000-0000F7140000}"/>
    <cellStyle name="쉼표 [0] 11" xfId="5642" xr:uid="{00000000-0005-0000-0000-0000FB140000}"/>
    <cellStyle name="쉼표 [0] 11 2" xfId="5641" xr:uid="{00000000-0005-0000-0000-0000FC140000}"/>
    <cellStyle name="쉼표 [0] 11 2 2" xfId="5640" xr:uid="{00000000-0005-0000-0000-0000FD140000}"/>
    <cellStyle name="쉼표 [0] 11 2 2 2" xfId="5639" xr:uid="{00000000-0005-0000-0000-0000FE140000}"/>
    <cellStyle name="쉼표 [0] 11 2 2 2 2" xfId="6267" xr:uid="{00000000-0005-0000-0000-0000FE140000}"/>
    <cellStyle name="쉼표 [0] 11 2 2 3" xfId="6268" xr:uid="{00000000-0005-0000-0000-0000FD140000}"/>
    <cellStyle name="쉼표 [0] 11 2 3" xfId="5638" xr:uid="{00000000-0005-0000-0000-0000FF140000}"/>
    <cellStyle name="쉼표 [0] 11 2 3 2" xfId="6266" xr:uid="{00000000-0005-0000-0000-0000FF140000}"/>
    <cellStyle name="쉼표 [0] 11 2 4" xfId="6269" xr:uid="{00000000-0005-0000-0000-0000FC140000}"/>
    <cellStyle name="쉼표 [0] 11 3" xfId="6270" xr:uid="{00000000-0005-0000-0000-0000FB140000}"/>
    <cellStyle name="쉼표 [0] 12" xfId="5637" xr:uid="{00000000-0005-0000-0000-000000150000}"/>
    <cellStyle name="쉼표 [0] 12 2" xfId="6265" xr:uid="{00000000-0005-0000-0000-000000150000}"/>
    <cellStyle name="쉼표 [0] 13" xfId="5545" xr:uid="{00000000-0005-0000-0000-000001150000}"/>
    <cellStyle name="쉼표 [0] 13 2" xfId="6231" xr:uid="{00000000-0005-0000-0000-000001150000}"/>
    <cellStyle name="쉼표 [0] 14" xfId="6114" xr:uid="{00000000-0005-0000-0000-000002150000}"/>
    <cellStyle name="쉼표 [0] 15" xfId="6115" xr:uid="{00000000-0005-0000-0000-000033180000}"/>
    <cellStyle name="쉼표 [0] 2" xfId="4" xr:uid="{00000000-0005-0000-0000-000003150000}"/>
    <cellStyle name="쉼표 [0] 2 2" xfId="7" xr:uid="{00000000-0005-0000-0000-000004150000}"/>
    <cellStyle name="쉼표 [0] 2 2 2" xfId="5098" xr:uid="{00000000-0005-0000-0000-000005150000}"/>
    <cellStyle name="쉼표 [0] 2 2 2 2" xfId="5099" xr:uid="{00000000-0005-0000-0000-000006150000}"/>
    <cellStyle name="쉼표 [0] 2 2 2 2 2" xfId="5484" xr:uid="{00000000-0005-0000-0000-000007150000}"/>
    <cellStyle name="쉼표 [0] 2 2 2 2 2 2" xfId="6190" xr:uid="{00000000-0005-0000-0000-000007150000}"/>
    <cellStyle name="쉼표 [0] 2 2 2 2 3" xfId="6145" xr:uid="{00000000-0005-0000-0000-000006150000}"/>
    <cellStyle name="쉼표 [0] 2 2 2 3" xfId="5483" xr:uid="{00000000-0005-0000-0000-000008150000}"/>
    <cellStyle name="쉼표 [0] 2 2 2 3 2" xfId="6189" xr:uid="{00000000-0005-0000-0000-000008150000}"/>
    <cellStyle name="쉼표 [0] 2 2 2 4" xfId="6144" xr:uid="{00000000-0005-0000-0000-000005150000}"/>
    <cellStyle name="쉼표 [0] 2 2 3" xfId="5100" xr:uid="{00000000-0005-0000-0000-000009150000}"/>
    <cellStyle name="쉼표 [0] 2 2 3 2" xfId="5485" xr:uid="{00000000-0005-0000-0000-00000A150000}"/>
    <cellStyle name="쉼표 [0] 2 2 3 2 2" xfId="6191" xr:uid="{00000000-0005-0000-0000-00000A150000}"/>
    <cellStyle name="쉼표 [0] 2 2 3 3" xfId="6146" xr:uid="{00000000-0005-0000-0000-000009150000}"/>
    <cellStyle name="쉼표 [0] 2 2 4" xfId="5482" xr:uid="{00000000-0005-0000-0000-00000B150000}"/>
    <cellStyle name="쉼표 [0] 2 2 4 2" xfId="6188" xr:uid="{00000000-0005-0000-0000-00000B150000}"/>
    <cellStyle name="쉼표 [0] 2 2 5" xfId="5097" xr:uid="{00000000-0005-0000-0000-00000C150000}"/>
    <cellStyle name="쉼표 [0] 2 2 5 2" xfId="6143" xr:uid="{00000000-0005-0000-0000-00000C150000}"/>
    <cellStyle name="쉼표 [0] 2 2 6" xfId="6117" xr:uid="{00000000-0005-0000-0000-000004150000}"/>
    <cellStyle name="쉼표 [0] 2 3" xfId="8" xr:uid="{00000000-0005-0000-0000-00000D150000}"/>
    <cellStyle name="쉼표 [0] 2 3 2" xfId="5102" xr:uid="{00000000-0005-0000-0000-00000E150000}"/>
    <cellStyle name="쉼표 [0] 2 3 2 2" xfId="5487" xr:uid="{00000000-0005-0000-0000-00000F150000}"/>
    <cellStyle name="쉼표 [0] 2 3 2 2 2" xfId="5634" xr:uid="{00000000-0005-0000-0000-000010150000}"/>
    <cellStyle name="쉼표 [0] 2 3 2 2 2 2" xfId="6262" xr:uid="{00000000-0005-0000-0000-000010150000}"/>
    <cellStyle name="쉼표 [0] 2 3 2 2 3" xfId="6193" xr:uid="{00000000-0005-0000-0000-00000F150000}"/>
    <cellStyle name="쉼표 [0] 2 3 2 3" xfId="5635" xr:uid="{00000000-0005-0000-0000-000011150000}"/>
    <cellStyle name="쉼표 [0] 2 3 2 3 2" xfId="6263" xr:uid="{00000000-0005-0000-0000-000011150000}"/>
    <cellStyle name="쉼표 [0] 2 3 2 4" xfId="6148" xr:uid="{00000000-0005-0000-0000-00000E150000}"/>
    <cellStyle name="쉼표 [0] 2 3 3" xfId="5103" xr:uid="{00000000-0005-0000-0000-000012150000}"/>
    <cellStyle name="쉼표 [0] 2 3 3 2" xfId="5488" xr:uid="{00000000-0005-0000-0000-000013150000}"/>
    <cellStyle name="쉼표 [0] 2 3 3 2 2" xfId="6194" xr:uid="{00000000-0005-0000-0000-000013150000}"/>
    <cellStyle name="쉼표 [0] 2 3 3 3" xfId="5633" xr:uid="{00000000-0005-0000-0000-000014150000}"/>
    <cellStyle name="쉼표 [0] 2 3 3 3 2" xfId="6261" xr:uid="{00000000-0005-0000-0000-000014150000}"/>
    <cellStyle name="쉼표 [0] 2 3 3 4" xfId="6149" xr:uid="{00000000-0005-0000-0000-000012150000}"/>
    <cellStyle name="쉼표 [0] 2 3 4" xfId="5486" xr:uid="{00000000-0005-0000-0000-000015150000}"/>
    <cellStyle name="쉼표 [0] 2 3 4 2" xfId="5537" xr:uid="{00000000-0005-0000-0000-000016150000}"/>
    <cellStyle name="쉼표 [0] 2 3 4 2 2" xfId="6226" xr:uid="{00000000-0005-0000-0000-000016150000}"/>
    <cellStyle name="쉼표 [0] 2 3 4 3" xfId="6192" xr:uid="{00000000-0005-0000-0000-000015150000}"/>
    <cellStyle name="쉼표 [0] 2 3 5" xfId="5101" xr:uid="{00000000-0005-0000-0000-000017150000}"/>
    <cellStyle name="쉼표 [0] 2 3 5 2" xfId="6147" xr:uid="{00000000-0005-0000-0000-000017150000}"/>
    <cellStyle name="쉼표 [0] 2 3 6" xfId="5636" xr:uid="{00000000-0005-0000-0000-000018150000}"/>
    <cellStyle name="쉼표 [0] 2 3 6 2" xfId="6264" xr:uid="{00000000-0005-0000-0000-000018150000}"/>
    <cellStyle name="쉼표 [0] 2 3 7" xfId="6118" xr:uid="{00000000-0005-0000-0000-00000D150000}"/>
    <cellStyle name="쉼표 [0] 2 4" xfId="9" xr:uid="{00000000-0005-0000-0000-000019150000}"/>
    <cellStyle name="쉼표 [0] 2 4 2" xfId="5105" xr:uid="{00000000-0005-0000-0000-00001A150000}"/>
    <cellStyle name="쉼표 [0] 2 4 2 2" xfId="5490" xr:uid="{00000000-0005-0000-0000-00001B150000}"/>
    <cellStyle name="쉼표 [0] 2 4 2 2 2" xfId="6196" xr:uid="{00000000-0005-0000-0000-00001B150000}"/>
    <cellStyle name="쉼표 [0] 2 4 2 3" xfId="6151" xr:uid="{00000000-0005-0000-0000-00001A150000}"/>
    <cellStyle name="쉼표 [0] 2 4 3" xfId="5106" xr:uid="{00000000-0005-0000-0000-00001C150000}"/>
    <cellStyle name="쉼표 [0] 2 4 3 2" xfId="5491" xr:uid="{00000000-0005-0000-0000-00001D150000}"/>
    <cellStyle name="쉼표 [0] 2 4 3 2 2" xfId="6197" xr:uid="{00000000-0005-0000-0000-00001D150000}"/>
    <cellStyle name="쉼표 [0] 2 4 3 3" xfId="6152" xr:uid="{00000000-0005-0000-0000-00001C150000}"/>
    <cellStyle name="쉼표 [0] 2 4 4" xfId="5489" xr:uid="{00000000-0005-0000-0000-00001E150000}"/>
    <cellStyle name="쉼표 [0] 2 4 4 2" xfId="6195" xr:uid="{00000000-0005-0000-0000-00001E150000}"/>
    <cellStyle name="쉼표 [0] 2 4 5" xfId="5104" xr:uid="{00000000-0005-0000-0000-00001F150000}"/>
    <cellStyle name="쉼표 [0] 2 4 5 2" xfId="6150" xr:uid="{00000000-0005-0000-0000-00001F150000}"/>
    <cellStyle name="쉼표 [0] 2 4 6" xfId="6119" xr:uid="{00000000-0005-0000-0000-000019150000}"/>
    <cellStyle name="쉼표 [0] 2 5" xfId="10" xr:uid="{00000000-0005-0000-0000-000020150000}"/>
    <cellStyle name="쉼표 [0] 2 5 2" xfId="5481" xr:uid="{00000000-0005-0000-0000-000021150000}"/>
    <cellStyle name="쉼표 [0] 2 5 2 2" xfId="6187" xr:uid="{00000000-0005-0000-0000-000021150000}"/>
    <cellStyle name="쉼표 [0] 2 5 3" xfId="6120" xr:uid="{00000000-0005-0000-0000-000020150000}"/>
    <cellStyle name="쉼표 [0] 2 6" xfId="11" xr:uid="{00000000-0005-0000-0000-000022150000}"/>
    <cellStyle name="쉼표 [0] 2 6 2" xfId="6121" xr:uid="{00000000-0005-0000-0000-000022150000}"/>
    <cellStyle name="쉼표 [0] 2 7" xfId="2009" xr:uid="{00000000-0005-0000-0000-000023150000}"/>
    <cellStyle name="쉼표 [0] 2 7 2" xfId="6126" xr:uid="{00000000-0005-0000-0000-000023150000}"/>
    <cellStyle name="쉼표 [0] 2 8" xfId="2409" xr:uid="{00000000-0005-0000-0000-000024150000}"/>
    <cellStyle name="쉼표 [0] 2 8 2" xfId="6131" xr:uid="{00000000-0005-0000-0000-000024150000}"/>
    <cellStyle name="쉼표 [0] 2 9" xfId="6116" xr:uid="{00000000-0005-0000-0000-000003150000}"/>
    <cellStyle name="쉼표 [0] 3" xfId="12" xr:uid="{00000000-0005-0000-0000-000025150000}"/>
    <cellStyle name="쉼표 [0] 3 2" xfId="5108" xr:uid="{00000000-0005-0000-0000-000026150000}"/>
    <cellStyle name="쉼표 [0] 3 2 10" xfId="6154" xr:uid="{00000000-0005-0000-0000-000026150000}"/>
    <cellStyle name="쉼표 [0] 3 2 2" xfId="5109" xr:uid="{00000000-0005-0000-0000-000027150000}"/>
    <cellStyle name="쉼표 [0] 3 2 2 2" xfId="5494" xr:uid="{00000000-0005-0000-0000-000028150000}"/>
    <cellStyle name="쉼표 [0] 3 2 2 2 2" xfId="6200" xr:uid="{00000000-0005-0000-0000-000028150000}"/>
    <cellStyle name="쉼표 [0] 3 2 2 3" xfId="6155" xr:uid="{00000000-0005-0000-0000-000027150000}"/>
    <cellStyle name="쉼표 [0] 3 2 3" xfId="5110" xr:uid="{00000000-0005-0000-0000-000029150000}"/>
    <cellStyle name="쉼표 [0] 3 2 3 2" xfId="5495" xr:uid="{00000000-0005-0000-0000-00002A150000}"/>
    <cellStyle name="쉼표 [0] 3 2 3 2 2" xfId="6201" xr:uid="{00000000-0005-0000-0000-00002A150000}"/>
    <cellStyle name="쉼표 [0] 3 2 3 3" xfId="6156" xr:uid="{00000000-0005-0000-0000-000029150000}"/>
    <cellStyle name="쉼표 [0] 3 2 4" xfId="5111" xr:uid="{00000000-0005-0000-0000-00002B150000}"/>
    <cellStyle name="쉼표 [0] 3 2 4 2" xfId="5496" xr:uid="{00000000-0005-0000-0000-00002C150000}"/>
    <cellStyle name="쉼표 [0] 3 2 4 2 2" xfId="6202" xr:uid="{00000000-0005-0000-0000-00002C150000}"/>
    <cellStyle name="쉼표 [0] 3 2 4 3" xfId="6157" xr:uid="{00000000-0005-0000-0000-00002B150000}"/>
    <cellStyle name="쉼표 [0] 3 2 5" xfId="5112" xr:uid="{00000000-0005-0000-0000-00002D150000}"/>
    <cellStyle name="쉼표 [0] 3 2 5 2" xfId="5497" xr:uid="{00000000-0005-0000-0000-00002E150000}"/>
    <cellStyle name="쉼표 [0] 3 2 5 2 2" xfId="6203" xr:uid="{00000000-0005-0000-0000-00002E150000}"/>
    <cellStyle name="쉼표 [0] 3 2 5 3" xfId="6158" xr:uid="{00000000-0005-0000-0000-00002D150000}"/>
    <cellStyle name="쉼표 [0] 3 2 6" xfId="5113" xr:uid="{00000000-0005-0000-0000-00002F150000}"/>
    <cellStyle name="쉼표 [0] 3 2 6 2" xfId="5498" xr:uid="{00000000-0005-0000-0000-000030150000}"/>
    <cellStyle name="쉼표 [0] 3 2 6 2 2" xfId="6204" xr:uid="{00000000-0005-0000-0000-000030150000}"/>
    <cellStyle name="쉼표 [0] 3 2 6 3" xfId="6159" xr:uid="{00000000-0005-0000-0000-00002F150000}"/>
    <cellStyle name="쉼표 [0] 3 2 7" xfId="5114" xr:uid="{00000000-0005-0000-0000-000031150000}"/>
    <cellStyle name="쉼표 [0] 3 2 7 2" xfId="5499" xr:uid="{00000000-0005-0000-0000-000032150000}"/>
    <cellStyle name="쉼표 [0] 3 2 7 2 2" xfId="6205" xr:uid="{00000000-0005-0000-0000-000032150000}"/>
    <cellStyle name="쉼표 [0] 3 2 7 3" xfId="6160" xr:uid="{00000000-0005-0000-0000-000031150000}"/>
    <cellStyle name="쉼표 [0] 3 2 8" xfId="5493" xr:uid="{00000000-0005-0000-0000-000033150000}"/>
    <cellStyle name="쉼표 [0] 3 2 8 2" xfId="6199" xr:uid="{00000000-0005-0000-0000-000033150000}"/>
    <cellStyle name="쉼표 [0] 3 2 9" xfId="5540" xr:uid="{00000000-0005-0000-0000-000034150000}"/>
    <cellStyle name="쉼표 [0] 3 2 9 2" xfId="6228" xr:uid="{00000000-0005-0000-0000-000034150000}"/>
    <cellStyle name="쉼표 [0] 3 3" xfId="5115" xr:uid="{00000000-0005-0000-0000-000035150000}"/>
    <cellStyle name="쉼표 [0] 3 3 2" xfId="5116" xr:uid="{00000000-0005-0000-0000-000036150000}"/>
    <cellStyle name="쉼표 [0] 3 3 2 2" xfId="5501" xr:uid="{00000000-0005-0000-0000-000037150000}"/>
    <cellStyle name="쉼표 [0] 3 3 2 2 2" xfId="6207" xr:uid="{00000000-0005-0000-0000-000037150000}"/>
    <cellStyle name="쉼표 [0] 3 3 2 3" xfId="6162" xr:uid="{00000000-0005-0000-0000-000036150000}"/>
    <cellStyle name="쉼표 [0] 3 3 3" xfId="5500" xr:uid="{00000000-0005-0000-0000-000038150000}"/>
    <cellStyle name="쉼표 [0] 3 3 3 2" xfId="6206" xr:uid="{00000000-0005-0000-0000-000038150000}"/>
    <cellStyle name="쉼표 [0] 3 3 4" xfId="6161" xr:uid="{00000000-0005-0000-0000-000035150000}"/>
    <cellStyle name="쉼표 [0] 3 4" xfId="5117" xr:uid="{00000000-0005-0000-0000-000039150000}"/>
    <cellStyle name="쉼표 [0] 3 4 2" xfId="5502" xr:uid="{00000000-0005-0000-0000-00003A150000}"/>
    <cellStyle name="쉼표 [0] 3 4 2 2" xfId="6208" xr:uid="{00000000-0005-0000-0000-00003A150000}"/>
    <cellStyle name="쉼표 [0] 3 4 3" xfId="6163" xr:uid="{00000000-0005-0000-0000-000039150000}"/>
    <cellStyle name="쉼표 [0] 3 5" xfId="5492" xr:uid="{00000000-0005-0000-0000-00003B150000}"/>
    <cellStyle name="쉼표 [0] 3 5 2" xfId="6198" xr:uid="{00000000-0005-0000-0000-00003B150000}"/>
    <cellStyle name="쉼표 [0] 3 6" xfId="5107" xr:uid="{00000000-0005-0000-0000-00003C150000}"/>
    <cellStyle name="쉼표 [0] 3 6 2" xfId="6153" xr:uid="{00000000-0005-0000-0000-00003C150000}"/>
    <cellStyle name="쉼표 [0] 3 7" xfId="5632" xr:uid="{00000000-0005-0000-0000-00003D150000}"/>
    <cellStyle name="쉼표 [0] 3 7 2" xfId="6260" xr:uid="{00000000-0005-0000-0000-00003D150000}"/>
    <cellStyle name="쉼표 [0] 3 8" xfId="6122" xr:uid="{00000000-0005-0000-0000-000025150000}"/>
    <cellStyle name="쉼표 [0] 4" xfId="5118" xr:uid="{00000000-0005-0000-0000-00003E150000}"/>
    <cellStyle name="쉼표 [0] 4 2" xfId="5119" xr:uid="{00000000-0005-0000-0000-00003F150000}"/>
    <cellStyle name="쉼표 [0] 4 2 2" xfId="5120" xr:uid="{00000000-0005-0000-0000-000040150000}"/>
    <cellStyle name="쉼표 [0] 4 2 2 2" xfId="5505" xr:uid="{00000000-0005-0000-0000-000041150000}"/>
    <cellStyle name="쉼표 [0] 4 2 2 2 2" xfId="6211" xr:uid="{00000000-0005-0000-0000-000041150000}"/>
    <cellStyle name="쉼표 [0] 4 2 2 3" xfId="5629" xr:uid="{00000000-0005-0000-0000-000042150000}"/>
    <cellStyle name="쉼표 [0] 4 2 2 3 2" xfId="6257" xr:uid="{00000000-0005-0000-0000-000042150000}"/>
    <cellStyle name="쉼표 [0] 4 2 2 4" xfId="6166" xr:uid="{00000000-0005-0000-0000-000040150000}"/>
    <cellStyle name="쉼표 [0] 4 2 3" xfId="5504" xr:uid="{00000000-0005-0000-0000-000043150000}"/>
    <cellStyle name="쉼표 [0] 4 2 3 2" xfId="6210" xr:uid="{00000000-0005-0000-0000-000043150000}"/>
    <cellStyle name="쉼표 [0] 4 2 4" xfId="5630" xr:uid="{00000000-0005-0000-0000-000044150000}"/>
    <cellStyle name="쉼표 [0] 4 2 4 2" xfId="6258" xr:uid="{00000000-0005-0000-0000-000044150000}"/>
    <cellStyle name="쉼표 [0] 4 2 5" xfId="6165" xr:uid="{00000000-0005-0000-0000-00003F150000}"/>
    <cellStyle name="쉼표 [0] 4 3" xfId="5121" xr:uid="{00000000-0005-0000-0000-000045150000}"/>
    <cellStyle name="쉼표 [0] 4 3 2" xfId="5506" xr:uid="{00000000-0005-0000-0000-000046150000}"/>
    <cellStyle name="쉼표 [0] 4 3 2 2" xfId="6212" xr:uid="{00000000-0005-0000-0000-000046150000}"/>
    <cellStyle name="쉼표 [0] 4 3 3" xfId="5628" xr:uid="{00000000-0005-0000-0000-000047150000}"/>
    <cellStyle name="쉼표 [0] 4 3 3 2" xfId="6256" xr:uid="{00000000-0005-0000-0000-000047150000}"/>
    <cellStyle name="쉼표 [0] 4 3 4" xfId="6167" xr:uid="{00000000-0005-0000-0000-000045150000}"/>
    <cellStyle name="쉼표 [0] 4 4" xfId="5503" xr:uid="{00000000-0005-0000-0000-000048150000}"/>
    <cellStyle name="쉼표 [0] 4 4 2" xfId="5539" xr:uid="{00000000-0005-0000-0000-000049150000}"/>
    <cellStyle name="쉼표 [0] 4 4 2 2" xfId="6227" xr:uid="{00000000-0005-0000-0000-000049150000}"/>
    <cellStyle name="쉼표 [0] 4 4 3" xfId="6209" xr:uid="{00000000-0005-0000-0000-000048150000}"/>
    <cellStyle name="쉼표 [0] 4 5" xfId="5631" xr:uid="{00000000-0005-0000-0000-00004A150000}"/>
    <cellStyle name="쉼표 [0] 4 5 2" xfId="6259" xr:uid="{00000000-0005-0000-0000-00004A150000}"/>
    <cellStyle name="쉼표 [0] 4 6" xfId="6164" xr:uid="{00000000-0005-0000-0000-00003E150000}"/>
    <cellStyle name="쉼표 [0] 5" xfId="5122" xr:uid="{00000000-0005-0000-0000-00004B150000}"/>
    <cellStyle name="쉼표 [0] 5 2" xfId="5123" xr:uid="{00000000-0005-0000-0000-00004C150000}"/>
    <cellStyle name="쉼표 [0] 5 2 2" xfId="5508" xr:uid="{00000000-0005-0000-0000-00004D150000}"/>
    <cellStyle name="쉼표 [0] 5 2 2 2" xfId="5625" xr:uid="{00000000-0005-0000-0000-00004E150000}"/>
    <cellStyle name="쉼표 [0] 5 2 2 2 2" xfId="6253" xr:uid="{00000000-0005-0000-0000-00004E150000}"/>
    <cellStyle name="쉼표 [0] 5 2 2 3" xfId="6214" xr:uid="{00000000-0005-0000-0000-00004D150000}"/>
    <cellStyle name="쉼표 [0] 5 2 3" xfId="5626" xr:uid="{00000000-0005-0000-0000-00004F150000}"/>
    <cellStyle name="쉼표 [0] 5 2 3 2" xfId="6254" xr:uid="{00000000-0005-0000-0000-00004F150000}"/>
    <cellStyle name="쉼표 [0] 5 2 4" xfId="6169" xr:uid="{00000000-0005-0000-0000-00004C150000}"/>
    <cellStyle name="쉼표 [0] 5 3" xfId="5124" xr:uid="{00000000-0005-0000-0000-000050150000}"/>
    <cellStyle name="쉼표 [0] 5 3 2" xfId="5509" xr:uid="{00000000-0005-0000-0000-000051150000}"/>
    <cellStyle name="쉼표 [0] 5 3 2 2" xfId="6215" xr:uid="{00000000-0005-0000-0000-000051150000}"/>
    <cellStyle name="쉼표 [0] 5 3 3" xfId="5624" xr:uid="{00000000-0005-0000-0000-000052150000}"/>
    <cellStyle name="쉼표 [0] 5 3 3 2" xfId="6252" xr:uid="{00000000-0005-0000-0000-000052150000}"/>
    <cellStyle name="쉼표 [0] 5 3 4" xfId="6170" xr:uid="{00000000-0005-0000-0000-000050150000}"/>
    <cellStyle name="쉼표 [0] 5 4" xfId="5507" xr:uid="{00000000-0005-0000-0000-000053150000}"/>
    <cellStyle name="쉼표 [0] 5 4 2" xfId="6213" xr:uid="{00000000-0005-0000-0000-000053150000}"/>
    <cellStyle name="쉼표 [0] 5 5" xfId="5627" xr:uid="{00000000-0005-0000-0000-000054150000}"/>
    <cellStyle name="쉼표 [0] 5 5 2" xfId="6255" xr:uid="{00000000-0005-0000-0000-000054150000}"/>
    <cellStyle name="쉼표 [0] 5 6" xfId="6168" xr:uid="{00000000-0005-0000-0000-00004B150000}"/>
    <cellStyle name="쉼표 [0] 6" xfId="5125" xr:uid="{00000000-0005-0000-0000-000055150000}"/>
    <cellStyle name="쉼표 [0] 6 2" xfId="5510" xr:uid="{00000000-0005-0000-0000-000056150000}"/>
    <cellStyle name="쉼표 [0] 6 2 2" xfId="5621" xr:uid="{00000000-0005-0000-0000-000057150000}"/>
    <cellStyle name="쉼표 [0] 6 2 2 2" xfId="6249" xr:uid="{00000000-0005-0000-0000-000057150000}"/>
    <cellStyle name="쉼표 [0] 6 2 3" xfId="5622" xr:uid="{00000000-0005-0000-0000-000058150000}"/>
    <cellStyle name="쉼표 [0] 6 2 3 2" xfId="6250" xr:uid="{00000000-0005-0000-0000-000058150000}"/>
    <cellStyle name="쉼표 [0] 6 2 4" xfId="6216" xr:uid="{00000000-0005-0000-0000-000056150000}"/>
    <cellStyle name="쉼표 [0] 6 3" xfId="5620" xr:uid="{00000000-0005-0000-0000-000059150000}"/>
    <cellStyle name="쉼표 [0] 6 3 2" xfId="6248" xr:uid="{00000000-0005-0000-0000-000059150000}"/>
    <cellStyle name="쉼표 [0] 6 4" xfId="5623" xr:uid="{00000000-0005-0000-0000-00005A150000}"/>
    <cellStyle name="쉼표 [0] 6 4 2" xfId="6251" xr:uid="{00000000-0005-0000-0000-00005A150000}"/>
    <cellStyle name="쉼표 [0] 6 5" xfId="6171" xr:uid="{00000000-0005-0000-0000-000055150000}"/>
    <cellStyle name="쉼표 [0] 7" xfId="5126" xr:uid="{00000000-0005-0000-0000-00005B150000}"/>
    <cellStyle name="쉼표 [0] 7 2" xfId="5511" xr:uid="{00000000-0005-0000-0000-00005C150000}"/>
    <cellStyle name="쉼표 [0] 7 2 2" xfId="5617" xr:uid="{00000000-0005-0000-0000-00005D150000}"/>
    <cellStyle name="쉼표 [0] 7 2 2 2" xfId="6245" xr:uid="{00000000-0005-0000-0000-00005D150000}"/>
    <cellStyle name="쉼표 [0] 7 2 3" xfId="5618" xr:uid="{00000000-0005-0000-0000-00005E150000}"/>
    <cellStyle name="쉼표 [0] 7 2 3 2" xfId="6246" xr:uid="{00000000-0005-0000-0000-00005E150000}"/>
    <cellStyle name="쉼표 [0] 7 2 4" xfId="6217" xr:uid="{00000000-0005-0000-0000-00005C150000}"/>
    <cellStyle name="쉼표 [0] 7 3" xfId="5616" xr:uid="{00000000-0005-0000-0000-00005F150000}"/>
    <cellStyle name="쉼표 [0] 7 3 2" xfId="6244" xr:uid="{00000000-0005-0000-0000-00005F150000}"/>
    <cellStyle name="쉼표 [0] 7 4" xfId="5619" xr:uid="{00000000-0005-0000-0000-000060150000}"/>
    <cellStyle name="쉼표 [0] 7 4 2" xfId="6247" xr:uid="{00000000-0005-0000-0000-000060150000}"/>
    <cellStyle name="쉼표 [0] 7 5" xfId="6172" xr:uid="{00000000-0005-0000-0000-00005B150000}"/>
    <cellStyle name="쉼표 [0] 8" xfId="5127" xr:uid="{00000000-0005-0000-0000-000061150000}"/>
    <cellStyle name="쉼표 [0] 8 2" xfId="5512" xr:uid="{00000000-0005-0000-0000-000062150000}"/>
    <cellStyle name="쉼표 [0] 8 2 2" xfId="5613" xr:uid="{00000000-0005-0000-0000-000063150000}"/>
    <cellStyle name="쉼표 [0] 8 2 2 2" xfId="6241" xr:uid="{00000000-0005-0000-0000-000063150000}"/>
    <cellStyle name="쉼표 [0] 8 2 3" xfId="5614" xr:uid="{00000000-0005-0000-0000-000064150000}"/>
    <cellStyle name="쉼표 [0] 8 2 3 2" xfId="6242" xr:uid="{00000000-0005-0000-0000-000064150000}"/>
    <cellStyle name="쉼표 [0] 8 2 4" xfId="6218" xr:uid="{00000000-0005-0000-0000-000062150000}"/>
    <cellStyle name="쉼표 [0] 8 3" xfId="5612" xr:uid="{00000000-0005-0000-0000-000065150000}"/>
    <cellStyle name="쉼표 [0] 8 3 2" xfId="6240" xr:uid="{00000000-0005-0000-0000-000065150000}"/>
    <cellStyle name="쉼표 [0] 8 4" xfId="5615" xr:uid="{00000000-0005-0000-0000-000066150000}"/>
    <cellStyle name="쉼표 [0] 8 4 2" xfId="6243" xr:uid="{00000000-0005-0000-0000-000066150000}"/>
    <cellStyle name="쉼표 [0] 8 5" xfId="6173" xr:uid="{00000000-0005-0000-0000-000061150000}"/>
    <cellStyle name="쉼표 [0] 9" xfId="5476" xr:uid="{00000000-0005-0000-0000-000067150000}"/>
    <cellStyle name="쉼표 [0] 9 2" xfId="5611" xr:uid="{00000000-0005-0000-0000-000068150000}"/>
    <cellStyle name="쉼표 [0] 9 2 2" xfId="5610" xr:uid="{00000000-0005-0000-0000-000069150000}"/>
    <cellStyle name="쉼표 [0] 9 2 2 2" xfId="5609" xr:uid="{00000000-0005-0000-0000-00006A150000}"/>
    <cellStyle name="쉼표 [0] 9 2 2 2 2" xfId="6237" xr:uid="{00000000-0005-0000-0000-00006A150000}"/>
    <cellStyle name="쉼표 [0] 9 2 2 3" xfId="6238" xr:uid="{00000000-0005-0000-0000-000069150000}"/>
    <cellStyle name="쉼표 [0] 9 2 3" xfId="5608" xr:uid="{00000000-0005-0000-0000-00006B150000}"/>
    <cellStyle name="쉼표 [0] 9 2 3 2" xfId="6236" xr:uid="{00000000-0005-0000-0000-00006B150000}"/>
    <cellStyle name="쉼표 [0] 9 2 4" xfId="6239" xr:uid="{00000000-0005-0000-0000-000068150000}"/>
    <cellStyle name="쉼표 [0] 9 3" xfId="5607" xr:uid="{00000000-0005-0000-0000-00006C150000}"/>
    <cellStyle name="쉼표 [0] 9 3 2" xfId="5606" xr:uid="{00000000-0005-0000-0000-00006D150000}"/>
    <cellStyle name="쉼표 [0] 9 3 2 2" xfId="6234" xr:uid="{00000000-0005-0000-0000-00006D150000}"/>
    <cellStyle name="쉼표 [0] 9 3 3" xfId="6235" xr:uid="{00000000-0005-0000-0000-00006C150000}"/>
    <cellStyle name="쉼표 [0] 9 4" xfId="5605" xr:uid="{00000000-0005-0000-0000-00006E150000}"/>
    <cellStyle name="쉼표 [0] 9 4 2" xfId="6233" xr:uid="{00000000-0005-0000-0000-00006E150000}"/>
    <cellStyle name="쉼표 [0] 9 5" xfId="6182" xr:uid="{00000000-0005-0000-0000-000067150000}"/>
    <cellStyle name="스타일 1" xfId="1864" xr:uid="{00000000-0005-0000-0000-00006F150000}"/>
    <cellStyle name="스타일 1 2" xfId="5604" xr:uid="{00000000-0005-0000-0000-000070150000}"/>
    <cellStyle name="스타일 1 3" xfId="5909" xr:uid="{00000000-0005-0000-0000-000071150000}"/>
    <cellStyle name="스타일 2" xfId="2291" xr:uid="{00000000-0005-0000-0000-000072150000}"/>
    <cellStyle name="스타일 2 2" xfId="5128" xr:uid="{00000000-0005-0000-0000-000073150000}"/>
    <cellStyle name="스타일 2 3" xfId="5908" xr:uid="{00000000-0005-0000-0000-000074150000}"/>
    <cellStyle name="스타일 3" xfId="2292" xr:uid="{00000000-0005-0000-0000-000075150000}"/>
    <cellStyle name="스타일 3 2" xfId="5907" xr:uid="{00000000-0005-0000-0000-000076150000}"/>
    <cellStyle name="스타일 4" xfId="2293" xr:uid="{00000000-0005-0000-0000-000077150000}"/>
    <cellStyle name="스타일 4 2" xfId="5906" xr:uid="{00000000-0005-0000-0000-000078150000}"/>
    <cellStyle name="스타일 5" xfId="5905" xr:uid="{00000000-0005-0000-0000-000079150000}"/>
    <cellStyle name="스타일 6" xfId="5904" xr:uid="{00000000-0005-0000-0000-00007A150000}"/>
    <cellStyle name="안건회계법인" xfId="1865" xr:uid="{00000000-0005-0000-0000-00007B150000}"/>
    <cellStyle name="안상수10" xfId="2294" xr:uid="{00000000-0005-0000-0000-00007C150000}"/>
    <cellStyle name="연결된 셀 2" xfId="5129" xr:uid="{00000000-0005-0000-0000-00007D150000}"/>
    <cellStyle name="연결된 셀 2 2" xfId="5526" xr:uid="{00000000-0005-0000-0000-00007E150000}"/>
    <cellStyle name="연결된 셀 2 3" xfId="5525" xr:uid="{00000000-0005-0000-0000-00007F150000}"/>
    <cellStyle name="연결된 셀 2 4" xfId="2415" xr:uid="{00000000-0005-0000-0000-000080150000}"/>
    <cellStyle name="연결된 셀 2 5" xfId="2413" xr:uid="{00000000-0005-0000-0000-000081150000}"/>
    <cellStyle name="-연구원(국내)" xfId="5763" xr:uid="{00000000-0005-0000-0000-000082150000}"/>
    <cellStyle name="-연구원(국내) 2" xfId="6277" xr:uid="{00000000-0005-0000-0000-000082150000}"/>
    <cellStyle name="왼" xfId="1866" xr:uid="{00000000-0005-0000-0000-000083150000}"/>
    <cellStyle name="왼_5.모례가정SW공시비(1단계1차,09년도)수정" xfId="1867" xr:uid="{00000000-0005-0000-0000-000084150000}"/>
    <cellStyle name="왼쪽2" xfId="1868" xr:uid="{00000000-0005-0000-0000-000085150000}"/>
    <cellStyle name="왼쪽5" xfId="1869" xr:uid="{00000000-0005-0000-0000-000086150000}"/>
    <cellStyle name="요약 2" xfId="5130" xr:uid="{00000000-0005-0000-0000-000087150000}"/>
    <cellStyle name="우괄호_박심배수구조물공" xfId="1870" xr:uid="{00000000-0005-0000-0000-000088150000}"/>
    <cellStyle name="우측양괄호" xfId="1871" xr:uid="{00000000-0005-0000-0000-000089150000}"/>
    <cellStyle name="원" xfId="1872" xr:uid="{00000000-0005-0000-0000-00008A150000}"/>
    <cellStyle name="원 2" xfId="5131" xr:uid="{00000000-0005-0000-0000-00008B150000}"/>
    <cellStyle name="원_(부석)2007공정계획표" xfId="5903" xr:uid="{00000000-0005-0000-0000-00008C150000}"/>
    <cellStyle name="원_01.9영남 도심사서" xfId="2295" xr:uid="{00000000-0005-0000-0000-00008D150000}"/>
    <cellStyle name="원_05년회동시행계획변경(사업수지)2" xfId="2296" xr:uid="{00000000-0005-0000-0000-00008E150000}"/>
    <cellStyle name="원_05년회동시행계획변경(사업수지)2_설계변경(지사)" xfId="2297" xr:uid="{00000000-0005-0000-0000-00008F150000}"/>
    <cellStyle name="원_08년 예정공정표" xfId="5774" xr:uid="{00000000-0005-0000-0000-000090150000}"/>
    <cellStyle name="원_1.내역1" xfId="5773" xr:uid="{00000000-0005-0000-0000-000091150000}"/>
    <cellStyle name="원_1우곡기계내역" xfId="2298" xr:uid="{00000000-0005-0000-0000-000092150000}"/>
    <cellStyle name="원_1차보완(2002.매화)" xfId="2299" xr:uid="{00000000-0005-0000-0000-000093150000}"/>
    <cellStyle name="원_2001건태공정계획" xfId="5132" xr:uid="{00000000-0005-0000-0000-000094150000}"/>
    <cellStyle name="원_2001년보완" xfId="2300" xr:uid="{00000000-0005-0000-0000-000095150000}"/>
    <cellStyle name="원_2003년변경공정계획서" xfId="5772" xr:uid="{00000000-0005-0000-0000-000096150000}"/>
    <cellStyle name="원_2006년(4차분) 시청서식" xfId="5901" xr:uid="{00000000-0005-0000-0000-000097150000}"/>
    <cellStyle name="원_2007년 봉현 사업비수지예산(년도말정산서)" xfId="5789" xr:uid="{00000000-0005-0000-0000-000098150000}"/>
    <cellStyle name="원_2009년 2차 공정계획변경 수지예산" xfId="5788" xr:uid="{00000000-0005-0000-0000-000099150000}"/>
    <cellStyle name="원_2009년 창고 및 퇴비사 전기공사 변경 수지예산" xfId="5771" xr:uid="{00000000-0005-0000-0000-00009A150000}"/>
    <cellStyle name="원_2009년_2차_공정계획변경_수지예산" xfId="5787" xr:uid="{00000000-0005-0000-0000-00009B150000}"/>
    <cellStyle name="원_465_kangwon2002-5-2-1)최종수정)" xfId="2301" xr:uid="{00000000-0005-0000-0000-00009C150000}"/>
    <cellStyle name="원_99옥성양보완" xfId="2302" xr:uid="{00000000-0005-0000-0000-00009D150000}"/>
    <cellStyle name="원_Book2" xfId="5770" xr:uid="{00000000-0005-0000-0000-00009E150000}"/>
    <cellStyle name="원_NEGS" xfId="5769" xr:uid="{00000000-0005-0000-0000-00009F150000}"/>
    <cellStyle name="원_Sheet1" xfId="1894" xr:uid="{00000000-0005-0000-0000-0000A0150000}"/>
    <cellStyle name="원_Sheet1 2" xfId="5603" xr:uid="{00000000-0005-0000-0000-0000A1150000}"/>
    <cellStyle name="원_Sheet1 3" xfId="5900" xr:uid="{00000000-0005-0000-0000-0000A2150000}"/>
    <cellStyle name="원_Sheet2" xfId="1895" xr:uid="{00000000-0005-0000-0000-0000A3150000}"/>
    <cellStyle name="원_Sheet2 2" xfId="5602" xr:uid="{00000000-0005-0000-0000-0000A4150000}"/>
    <cellStyle name="원_Sheet2 3" xfId="5899" xr:uid="{00000000-0005-0000-0000-0000A5150000}"/>
    <cellStyle name="원_감사.원가외(제당)" xfId="5786" xr:uid="{00000000-0005-0000-0000-0000A6150000}"/>
    <cellStyle name="원_강릉재료집계" xfId="1873" xr:uid="{00000000-0005-0000-0000-0000A7150000}"/>
    <cellStyle name="원_강정내역" xfId="2303" xr:uid="{00000000-0005-0000-0000-0000A8150000}"/>
    <cellStyle name="원_건태공정01" xfId="5133" xr:uid="{00000000-0005-0000-0000-0000A9150000}"/>
    <cellStyle name="원_건태배수정산서" xfId="5134" xr:uid="{00000000-0005-0000-0000-0000AA150000}"/>
    <cellStyle name="원_계획보완서 작성요령" xfId="2304" xr:uid="{00000000-0005-0000-0000-0000AB150000}"/>
    <cellStyle name="원_공사비총괄표,수지예산서" xfId="5135" xr:uid="{00000000-0005-0000-0000-0000AC150000}"/>
    <cellStyle name="원_공사비-항곡지구(본천평야)" xfId="5136" xr:uid="{00000000-0005-0000-0000-0000AD150000}"/>
    <cellStyle name="원_공정계획(03.1월)" xfId="5785" xr:uid="{00000000-0005-0000-0000-0000AE150000}"/>
    <cellStyle name="원_공정계획등작성요령(1)" xfId="2305" xr:uid="{00000000-0005-0000-0000-0000AF150000}"/>
    <cellStyle name="원_관급자재 집계표" xfId="2306" xr:uid="{00000000-0005-0000-0000-0000B0150000}"/>
    <cellStyle name="원_관급자재 집계표_설계변경(지사)" xfId="2307" xr:uid="{00000000-0005-0000-0000-0000B1150000}"/>
    <cellStyle name="원_교동지탄집계(최종)" xfId="1874" xr:uid="{00000000-0005-0000-0000-0000B2150000}"/>
    <cellStyle name="원_교량공1-1" xfId="5898" xr:uid="{00000000-0005-0000-0000-0000B3150000}"/>
    <cellStyle name="원_금매1차내역서(변경)" xfId="2308" xr:uid="{00000000-0005-0000-0000-0000B4150000}"/>
    <cellStyle name="원_낙금지구(2004년분)변경" xfId="5784" xr:uid="{00000000-0005-0000-0000-0000B5150000}"/>
    <cellStyle name="원_낙금지구(2004년분)변경최종" xfId="5897" xr:uid="{00000000-0005-0000-0000-0000B6150000}"/>
    <cellStyle name="원_낙성사업비" xfId="5896" xr:uid="{00000000-0005-0000-0000-0000B7150000}"/>
    <cellStyle name="원_낙차부암거재료계산" xfId="5895" xr:uid="{00000000-0005-0000-0000-0000B8150000}"/>
    <cellStyle name="원_내역서 표지" xfId="2309" xr:uid="{00000000-0005-0000-0000-0000B9150000}"/>
    <cellStyle name="원_년도말정산서 작성요령" xfId="5137" xr:uid="{00000000-0005-0000-0000-0000BA150000}"/>
    <cellStyle name="원_단암양수장재료계산" xfId="1875" xr:uid="{00000000-0005-0000-0000-0000BB150000}"/>
    <cellStyle name="원_단암토적계산" xfId="1876" xr:uid="{00000000-0005-0000-0000-0000BC150000}"/>
    <cellStyle name="원_대곡공정계획표 (2)" xfId="5894" xr:uid="{00000000-0005-0000-0000-0000BD150000}"/>
    <cellStyle name="원_대산도청서식-02" xfId="2310" xr:uid="{00000000-0005-0000-0000-0000BE150000}"/>
    <cellStyle name="원_대정수정내역" xfId="2311" xr:uid="{00000000-0005-0000-0000-0000BF150000}"/>
    <cellStyle name="원_대평(고령)단가보완(최종)" xfId="2312" xr:uid="{00000000-0005-0000-0000-0000C0150000}"/>
    <cellStyle name="원_도로구조물수정" xfId="5893" xr:uid="{00000000-0005-0000-0000-0000C1150000}"/>
    <cellStyle name="원_동물탈출통로(1)" xfId="1877" xr:uid="{00000000-0005-0000-0000-0000C2150000}"/>
    <cellStyle name="원_매내천" xfId="2313" xr:uid="{00000000-0005-0000-0000-0000C3150000}"/>
    <cellStyle name="원_무단가1" xfId="2314" xr:uid="{00000000-0005-0000-0000-0000C4150000}"/>
    <cellStyle name="원_물량보완(2001년전체)" xfId="2315" xr:uid="{00000000-0005-0000-0000-0000C5150000}"/>
    <cellStyle name="원_배수로덮개재료집계" xfId="5892" xr:uid="{00000000-0005-0000-0000-0000C6150000}"/>
    <cellStyle name="원_백석(변경9월)" xfId="5891" xr:uid="{00000000-0005-0000-0000-0000C7150000}"/>
    <cellStyle name="원_백석수지예산서" xfId="2316" xr:uid="{00000000-0005-0000-0000-0000C8150000}"/>
    <cellStyle name="원_변경계획표(표준)" xfId="6108" xr:uid="{00000000-0005-0000-0000-0000C9150000}"/>
    <cellStyle name="원_보청수지예산서(수정)" xfId="1878" xr:uid="{00000000-0005-0000-0000-0000CA150000}"/>
    <cellStyle name="원_복사본 수원공1" xfId="1879" xr:uid="{00000000-0005-0000-0000-0000CB150000}"/>
    <cellStyle name="원_사본 - 시행계획변경총괄1(화전)" xfId="2317" xr:uid="{00000000-0005-0000-0000-0000CC150000}"/>
    <cellStyle name="원_사업계획개요" xfId="5138" xr:uid="{00000000-0005-0000-0000-0000CD150000}"/>
    <cellStyle name="원_사업계획개요-1" xfId="5139" xr:uid="{00000000-0005-0000-0000-0000CE150000}"/>
    <cellStyle name="원_사통 토공재료집계표(삼춘)" xfId="5888" xr:uid="{00000000-0005-0000-0000-0000CF150000}"/>
    <cellStyle name="원_사통(기계)" xfId="5890" xr:uid="{00000000-0005-0000-0000-0000D0150000}"/>
    <cellStyle name="원_설계변경(지사)" xfId="2318" xr:uid="{00000000-0005-0000-0000-0000D1150000}"/>
    <cellStyle name="원_수령도로측구덮개재료집계" xfId="5889" xr:uid="{00000000-0005-0000-0000-0000D2150000}"/>
    <cellStyle name="원_수비지구수원공(양수장)(건축)" xfId="2319" xr:uid="{00000000-0005-0000-0000-0000D3150000}"/>
    <cellStyle name="원_수비지구수원공(양수장,저수지)(기계)" xfId="2320" xr:uid="{00000000-0005-0000-0000-0000D4150000}"/>
    <cellStyle name="원_수비지구수원공(저수지)(기계)" xfId="2321" xr:uid="{00000000-0005-0000-0000-0000D5150000}"/>
    <cellStyle name="원_수원공 재료계산" xfId="1880" xr:uid="{00000000-0005-0000-0000-0000D6150000}"/>
    <cellStyle name="원_수원공(양수장)공사비명세서" xfId="2322" xr:uid="{00000000-0005-0000-0000-0000D7150000}"/>
    <cellStyle name="원_수원공(양수장)입찰내역서" xfId="2323" xr:uid="{00000000-0005-0000-0000-0000D8150000}"/>
    <cellStyle name="원_수원공(저수지)공사비명세서" xfId="2324" xr:uid="{00000000-0005-0000-0000-0000D9150000}"/>
    <cellStyle name="원_수원공(저수지)입찰내역서" xfId="2325" xr:uid="{00000000-0005-0000-0000-0000DA150000}"/>
    <cellStyle name="원_수원공제계산서" xfId="1881" xr:uid="{00000000-0005-0000-0000-0000DB150000}"/>
    <cellStyle name="원_수지예산서" xfId="5783" xr:uid="{00000000-0005-0000-0000-0000DC150000}"/>
    <cellStyle name="원_수지예산서(증감)" xfId="2326" xr:uid="{00000000-0005-0000-0000-0000DD150000}"/>
    <cellStyle name="원_역T형옹벽" xfId="5782" xr:uid="{00000000-0005-0000-0000-0000DE150000}"/>
    <cellStyle name="원_영남도청서식" xfId="2327" xr:uid="{00000000-0005-0000-0000-0000DF150000}"/>
    <cellStyle name="원_운반거리표" xfId="1882" xr:uid="{00000000-0005-0000-0000-0000E0150000}"/>
    <cellStyle name="원_원가외(제당)" xfId="5768" xr:uid="{00000000-0005-0000-0000-0000E1150000}"/>
    <cellStyle name="원_월별공사진척보고" xfId="5887" xr:uid="{00000000-0005-0000-0000-0000E2150000}"/>
    <cellStyle name="원_월촌건축" xfId="2328" xr:uid="{00000000-0005-0000-0000-0000E3150000}"/>
    <cellStyle name="원_월촌-기계보완" xfId="2329" xr:uid="{00000000-0005-0000-0000-0000E4150000}"/>
    <cellStyle name="원_의동수지예산서(최종)" xfId="1883" xr:uid="{00000000-0005-0000-0000-0000E5150000}"/>
    <cellStyle name="원_인흥공사비(수지예산서)" xfId="2330" xr:uid="{00000000-0005-0000-0000-0000E6150000}"/>
    <cellStyle name="원_자재조서" xfId="5781" xr:uid="{00000000-0005-0000-0000-0000E7150000}"/>
    <cellStyle name="원_재료계산" xfId="1884" xr:uid="{00000000-0005-0000-0000-0000E8150000}"/>
    <cellStyle name="원_재료계산서" xfId="5780" xr:uid="{00000000-0005-0000-0000-0000E9150000}"/>
    <cellStyle name="원_재료집계(복통)" xfId="5779" xr:uid="{00000000-0005-0000-0000-0000EA150000}"/>
    <cellStyle name="원_재료집계(제당.가제당)" xfId="5778" xr:uid="{00000000-0005-0000-0000-0000EB150000}"/>
    <cellStyle name="원_점리내역" xfId="2331" xr:uid="{00000000-0005-0000-0000-0000EC150000}"/>
    <cellStyle name="원_중봉도로(토공-구조물)" xfId="5777" xr:uid="{00000000-0005-0000-0000-0000ED150000}"/>
    <cellStyle name="원_지부송부-포동내역-1" xfId="2332" xr:uid="{00000000-0005-0000-0000-0000EE150000}"/>
    <cellStyle name="원_지선(토공-구조물)" xfId="5877" xr:uid="{00000000-0005-0000-0000-0000EF150000}"/>
    <cellStyle name="원_창봉지급자재단가" xfId="2333" xr:uid="{00000000-0005-0000-0000-0000F0150000}"/>
    <cellStyle name="원_창산지여수토재료계산(05.29)" xfId="1885" xr:uid="{00000000-0005-0000-0000-0000F1150000}"/>
    <cellStyle name="원_청하(변경9월)" xfId="5886" xr:uid="{00000000-0005-0000-0000-0000F2150000}"/>
    <cellStyle name="원_총괄보완내역" xfId="5885" xr:uid="{00000000-0005-0000-0000-0000F3150000}"/>
    <cellStyle name="원_추풍지재료집계" xfId="1886" xr:uid="{00000000-0005-0000-0000-0000F4150000}"/>
    <cellStyle name="원_취수탑" xfId="5884" xr:uid="{00000000-0005-0000-0000-0000F5150000}"/>
    <cellStyle name="원_토적계산(여수토)" xfId="5883" xr:uid="{00000000-0005-0000-0000-0000F6150000}"/>
    <cellStyle name="원_토적계산(평야부)" xfId="1887" xr:uid="{00000000-0005-0000-0000-0000F7150000}"/>
    <cellStyle name="원_평야부 재료계산(2005)" xfId="1888" xr:uid="{00000000-0005-0000-0000-0000F8150000}"/>
    <cellStyle name="원_평야부총(최종)" xfId="1889" xr:uid="{00000000-0005-0000-0000-0000F9150000}"/>
    <cellStyle name="원_평야부총4" xfId="1890" xr:uid="{00000000-0005-0000-0000-0000FA150000}"/>
    <cellStyle name="원_폐기물" xfId="1891" xr:uid="{00000000-0005-0000-0000-0000FB150000}"/>
    <cellStyle name="원_피치,벌목재료(최종)" xfId="1892" xr:uid="{00000000-0005-0000-0000-0000FC150000}"/>
    <cellStyle name="원_피치로드재료" xfId="1893" xr:uid="{00000000-0005-0000-0000-0000FD150000}"/>
    <cellStyle name="원_횡배수관수량집계" xfId="5882" xr:uid="{00000000-0005-0000-0000-0000FE150000}"/>
    <cellStyle name="원_횡배수관수량집계 2" xfId="6279" xr:uid="{00000000-0005-0000-0000-0000FE150000}"/>
    <cellStyle name="유1" xfId="5140" xr:uid="{00000000-0005-0000-0000-0000FF150000}"/>
    <cellStyle name="유영" xfId="5141" xr:uid="{00000000-0005-0000-0000-000000160000}"/>
    <cellStyle name="인원수(0.1)" xfId="2334" xr:uid="{00000000-0005-0000-0000-000001160000}"/>
    <cellStyle name="일반" xfId="1896" xr:uid="{00000000-0005-0000-0000-000002160000}"/>
    <cellStyle name="일위(text)" xfId="2335" xr:uid="{00000000-0005-0000-0000-000003160000}"/>
    <cellStyle name="일위(소수1위9포)" xfId="2336" xr:uid="{00000000-0005-0000-0000-000004160000}"/>
    <cellStyle name="일위(소수1위사이띔9포)" xfId="2337" xr:uid="{00000000-0005-0000-0000-000005160000}"/>
    <cellStyle name="일위(소수점 1)" xfId="2338" xr:uid="{00000000-0005-0000-0000-000006160000}"/>
    <cellStyle name="일위계(9포)" xfId="2339" xr:uid="{00000000-0005-0000-0000-000007160000}"/>
    <cellStyle name="일위대가" xfId="1897" xr:uid="{00000000-0005-0000-0000-000008160000}"/>
    <cellStyle name="입력 2" xfId="5142" xr:uid="{00000000-0005-0000-0000-000009160000}"/>
    <cellStyle name="자리수" xfId="1898" xr:uid="{00000000-0005-0000-0000-00000A160000}"/>
    <cellStyle name="자리수 - 유형1" xfId="5881" xr:uid="{00000000-0005-0000-0000-00000B160000}"/>
    <cellStyle name="자리수 2" xfId="5143" xr:uid="{00000000-0005-0000-0000-00000C160000}"/>
    <cellStyle name="자리수_(부석)2007공정계획표" xfId="5880" xr:uid="{00000000-0005-0000-0000-00000D160000}"/>
    <cellStyle name="자리수0" xfId="1899" xr:uid="{00000000-0005-0000-0000-00000E160000}"/>
    <cellStyle name="자리수0 2" xfId="5144" xr:uid="{00000000-0005-0000-0000-00000F160000}"/>
    <cellStyle name="자리수0 2 2" xfId="5601" xr:uid="{00000000-0005-0000-0000-000010160000}"/>
    <cellStyle name="자리수0 3" xfId="5879" xr:uid="{00000000-0005-0000-0000-000011160000}"/>
    <cellStyle name="잡품" xfId="2340" xr:uid="{00000000-0005-0000-0000-000012160000}"/>
    <cellStyle name="제곱" xfId="1900" xr:uid="{00000000-0005-0000-0000-000013160000}"/>
    <cellStyle name="제목 1 2" xfId="5145" xr:uid="{00000000-0005-0000-0000-000014160000}"/>
    <cellStyle name="제목 2 2" xfId="5146" xr:uid="{00000000-0005-0000-0000-000015160000}"/>
    <cellStyle name="제목 3 2" xfId="5147" xr:uid="{00000000-0005-0000-0000-000016160000}"/>
    <cellStyle name="제목 3 2 2" xfId="5524" xr:uid="{00000000-0005-0000-0000-000017160000}"/>
    <cellStyle name="제목 3 2 3" xfId="2414" xr:uid="{00000000-0005-0000-0000-000018160000}"/>
    <cellStyle name="제목 4 2" xfId="5148" xr:uid="{00000000-0005-0000-0000-000019160000}"/>
    <cellStyle name="제목 5" xfId="5149" xr:uid="{00000000-0005-0000-0000-00001A160000}"/>
    <cellStyle name="제목1.###(12)" xfId="2341" xr:uid="{00000000-0005-0000-0000-00001B160000}"/>
    <cellStyle name="제목12" xfId="2342" xr:uid="{00000000-0005-0000-0000-00001C160000}"/>
    <cellStyle name="제목12-1" xfId="2343" xr:uid="{00000000-0005-0000-0000-00001D160000}"/>
    <cellStyle name="제목13" xfId="2344" xr:uid="{00000000-0005-0000-0000-00001E160000}"/>
    <cellStyle name="제목15" xfId="2345" xr:uid="{00000000-0005-0000-0000-00001F160000}"/>
    <cellStyle name="제목솔체20" xfId="2346" xr:uid="{00000000-0005-0000-0000-000020160000}"/>
    <cellStyle name="좋음 2" xfId="5150" xr:uid="{00000000-0005-0000-0000-000021160000}"/>
    <cellStyle name="좌괄호_박심배수구조물공" xfId="1901" xr:uid="{00000000-0005-0000-0000-000022160000}"/>
    <cellStyle name="좌측양괄호" xfId="1902" xr:uid="{00000000-0005-0000-0000-000023160000}"/>
    <cellStyle name="ܸ준" xfId="5151" xr:uid="{00000000-0005-0000-0000-000024160000}"/>
    <cellStyle name="중기사용11" xfId="2347" xr:uid="{00000000-0005-0000-0000-000025160000}"/>
    <cellStyle name="중기사용11-1" xfId="2348" xr:uid="{00000000-0005-0000-0000-000026160000}"/>
    <cellStyle name="중기사용12" xfId="2349" xr:uid="{00000000-0005-0000-0000-000027160000}"/>
    <cellStyle name="중기사용13" xfId="2350" xr:uid="{00000000-0005-0000-0000-000028160000}"/>
    <cellStyle name="지수문제" xfId="2351" xr:uid="{00000000-0005-0000-0000-000029160000}"/>
    <cellStyle name="지정되지 않음" xfId="1903" xr:uid="{00000000-0005-0000-0000-00002A160000}"/>
    <cellStyle name="출력 2" xfId="5152" xr:uid="{00000000-0005-0000-0000-00002B160000}"/>
    <cellStyle name="측점" xfId="5153" xr:uid="{00000000-0005-0000-0000-00002C160000}"/>
    <cellStyle name="콤" xfId="5154" xr:uid="{00000000-0005-0000-0000-00002D160000}"/>
    <cellStyle name="콤 2" xfId="5155" xr:uid="{00000000-0005-0000-0000-00002E160000}"/>
    <cellStyle name="콤 3" xfId="5156" xr:uid="{00000000-0005-0000-0000-00002F160000}"/>
    <cellStyle name="콤 4" xfId="5157" xr:uid="{00000000-0005-0000-0000-000030160000}"/>
    <cellStyle name="콤 5" xfId="5158" xr:uid="{00000000-0005-0000-0000-000031160000}"/>
    <cellStyle name="콤 6" xfId="5159" xr:uid="{00000000-0005-0000-0000-000032160000}"/>
    <cellStyle name="콤_1109-01-00182" xfId="5160" xr:uid="{00000000-0005-0000-0000-000033160000}"/>
    <cellStyle name="콤_1109-01-00182_발송본" xfId="5161" xr:uid="{00000000-0005-0000-0000-000034160000}"/>
    <cellStyle name="콤_1109-03-00057" xfId="5162" xr:uid="{00000000-0005-0000-0000-000035160000}"/>
    <cellStyle name="콤_1109-03-00057_발송본" xfId="5163" xr:uid="{00000000-0005-0000-0000-000036160000}"/>
    <cellStyle name="콤_1203-라037 단가표 및 발송조서" xfId="5164" xr:uid="{00000000-0005-0000-0000-000037160000}"/>
    <cellStyle name="콤_Book1" xfId="5165" xr:uid="{00000000-0005-0000-0000-000038160000}"/>
    <cellStyle name="콤_Book1 2" xfId="5166" xr:uid="{00000000-0005-0000-0000-000039160000}"/>
    <cellStyle name="콤_Book1_1" xfId="5167" xr:uid="{00000000-0005-0000-0000-00003A160000}"/>
    <cellStyle name="콤_Book1_1_1109-01-00182" xfId="5168" xr:uid="{00000000-0005-0000-0000-00003B160000}"/>
    <cellStyle name="콤_Book1_1_1109-03-00057" xfId="5169" xr:uid="{00000000-0005-0000-0000-00003C160000}"/>
    <cellStyle name="콤_Book1_1109-01-00182" xfId="5170" xr:uid="{00000000-0005-0000-0000-00003D160000}"/>
    <cellStyle name="콤_Book1_1109-03-00057" xfId="5171" xr:uid="{00000000-0005-0000-0000-00003E160000}"/>
    <cellStyle name="콤_Book1_2" xfId="5172" xr:uid="{00000000-0005-0000-0000-00003F160000}"/>
    <cellStyle name="콤_Book1_Book1" xfId="5173" xr:uid="{00000000-0005-0000-0000-000040160000}"/>
    <cellStyle name="콤_E12041002(산출및조서)-평균단가" xfId="5174" xr:uid="{00000000-0005-0000-0000-000041160000}"/>
    <cellStyle name="콤_부대공" xfId="5175" xr:uid="{00000000-0005-0000-0000-000042160000}"/>
    <cellStyle name="콤_부대공_웅동장유2(1.24)" xfId="5176" xr:uid="{00000000-0005-0000-0000-000043160000}"/>
    <cellStyle name="콤_부대공_웅동장유최종" xfId="5177" xr:uid="{00000000-0005-0000-0000-000044160000}"/>
    <cellStyle name="콤_부대공사" xfId="5178" xr:uid="{00000000-0005-0000-0000-000045160000}"/>
    <cellStyle name="콤_부대공사_웅동장유2(1.24)" xfId="5179" xr:uid="{00000000-0005-0000-0000-000046160000}"/>
    <cellStyle name="콤_부대공사_웅동장유최종" xfId="5180" xr:uid="{00000000-0005-0000-0000-000047160000}"/>
    <cellStyle name="콤_부대공사단위수량" xfId="5181" xr:uid="{00000000-0005-0000-0000-000048160000}"/>
    <cellStyle name="콤_부대공사단위수량_웅동장유2(1.24)" xfId="5182" xr:uid="{00000000-0005-0000-0000-000049160000}"/>
    <cellStyle name="콤_부대공사단위수량_웅동장유최종" xfId="5183" xr:uid="{00000000-0005-0000-0000-00004A160000}"/>
    <cellStyle name="콤_사본 - 1210-라012(산출)" xfId="5184" xr:uid="{00000000-0005-0000-0000-00004B160000}"/>
    <cellStyle name="콤_산출및조서(최종)" xfId="5185" xr:uid="{00000000-0005-0000-0000-00004C160000}"/>
    <cellStyle name="콤_우수공사(j)" xfId="5186" xr:uid="{00000000-0005-0000-0000-00004D160000}"/>
    <cellStyle name="콤_웅동장유2(1.24)" xfId="5187" xr:uid="{00000000-0005-0000-0000-00004E160000}"/>
    <cellStyle name="콤_웅동장유2(1.24)_080909-0003%eb%8c%80%ed%95%9c%ec%a1%b0%ec%84%9c(1)" xfId="5188" xr:uid="{00000000-0005-0000-0000-00004F160000}"/>
    <cellStyle name="콤_웅동장유2(1.24)_웅동~장유" xfId="5189" xr:uid="{00000000-0005-0000-0000-000050160000}"/>
    <cellStyle name="콤_웅동장유2(1.24)_웅동~장유(발송용)" xfId="5190" xr:uid="{00000000-0005-0000-0000-000051160000}"/>
    <cellStyle name="콤_웅동장유2(1.24)_웅동장유-(토지,물건조서)" xfId="5191" xr:uid="{00000000-0005-0000-0000-000052160000}"/>
    <cellStyle name="콤_웅동장유2(1.24)_웅동장유-지장물최종" xfId="5192" xr:uid="{00000000-0005-0000-0000-000053160000}"/>
    <cellStyle name="콤_웅동장유최종" xfId="5193" xr:uid="{00000000-0005-0000-0000-000054160000}"/>
    <cellStyle name="콤_웅동장유최종_080909-0003%eb%8c%80%ed%95%9c%ec%a1%b0%ec%84%9c(1)" xfId="5194" xr:uid="{00000000-0005-0000-0000-000055160000}"/>
    <cellStyle name="콤_웅동장유최종_웅동~장유" xfId="5195" xr:uid="{00000000-0005-0000-0000-000056160000}"/>
    <cellStyle name="콤_웅동장유최종_웅동~장유(발송용)" xfId="5196" xr:uid="{00000000-0005-0000-0000-000057160000}"/>
    <cellStyle name="콤_웅동장유최종_웅동장유-(토지,물건조서)" xfId="5197" xr:uid="{00000000-0005-0000-0000-000058160000}"/>
    <cellStyle name="콤_웅동장유최종_웅동장유-지장물최종" xfId="5198" xr:uid="{00000000-0005-0000-0000-000059160000}"/>
    <cellStyle name="콤_장안-지번 2-15" xfId="5199" xr:uid="{00000000-0005-0000-0000-00005A160000}"/>
    <cellStyle name="콤_장안-지번 2-15 2" xfId="5200" xr:uid="{00000000-0005-0000-0000-00005B160000}"/>
    <cellStyle name="콤마 [" xfId="5201" xr:uid="{00000000-0005-0000-0000-00005C160000}"/>
    <cellStyle name="콤마 [ 2" xfId="5202" xr:uid="{00000000-0005-0000-0000-00005D160000}"/>
    <cellStyle name="콤마 [ 3" xfId="5203" xr:uid="{00000000-0005-0000-0000-00005E160000}"/>
    <cellStyle name="콤마 [ 4" xfId="5204" xr:uid="{00000000-0005-0000-0000-00005F160000}"/>
    <cellStyle name="콤마 [ 5" xfId="5205" xr:uid="{00000000-0005-0000-0000-000060160000}"/>
    <cellStyle name="콤마 [ 6" xfId="5206" xr:uid="{00000000-0005-0000-0000-000061160000}"/>
    <cellStyle name="콤마 [_1203-라037 단가표 및 발송조서" xfId="5207" xr:uid="{00000000-0005-0000-0000-000062160000}"/>
    <cellStyle name="콤마 [0.00]" xfId="5878" xr:uid="{00000000-0005-0000-0000-000063160000}"/>
    <cellStyle name="콤마 [0]" xfId="1904" xr:uid="{00000000-0005-0000-0000-000064160000}"/>
    <cellStyle name="콤마 [0] 2" xfId="6123" xr:uid="{00000000-0005-0000-0000-000064160000}"/>
    <cellStyle name="콤마 [0]기기자재비" xfId="2352" xr:uid="{00000000-0005-0000-0000-000065160000}"/>
    <cellStyle name="콤마 [000]" xfId="5208" xr:uid="{00000000-0005-0000-0000-000066160000}"/>
    <cellStyle name="콤마 [1]" xfId="5209" xr:uid="{00000000-0005-0000-0000-000067160000}"/>
    <cellStyle name="콤마 [2]" xfId="1905" xr:uid="{00000000-0005-0000-0000-000068160000}"/>
    <cellStyle name="콤마 [2] 2" xfId="5211" xr:uid="{00000000-0005-0000-0000-000069160000}"/>
    <cellStyle name="콤마 [2] 2 2" xfId="5212" xr:uid="{00000000-0005-0000-0000-00006A160000}"/>
    <cellStyle name="콤마 [2] 2 3" xfId="5213" xr:uid="{00000000-0005-0000-0000-00006B160000}"/>
    <cellStyle name="콤마 [2] 2 4" xfId="5214" xr:uid="{00000000-0005-0000-0000-00006C160000}"/>
    <cellStyle name="콤마 [2] 2 5" xfId="5215" xr:uid="{00000000-0005-0000-0000-00006D160000}"/>
    <cellStyle name="콤마 [2] 2 6" xfId="5216" xr:uid="{00000000-0005-0000-0000-00006E160000}"/>
    <cellStyle name="콤마 [2] 2_E12041002(산출및조서)-평균단가" xfId="5217" xr:uid="{00000000-0005-0000-0000-00006F160000}"/>
    <cellStyle name="콤마 [2] 3" xfId="5218" xr:uid="{00000000-0005-0000-0000-000070160000}"/>
    <cellStyle name="콤마 [2] 3 2" xfId="5219" xr:uid="{00000000-0005-0000-0000-000071160000}"/>
    <cellStyle name="콤마 [2] 3 3" xfId="5220" xr:uid="{00000000-0005-0000-0000-000072160000}"/>
    <cellStyle name="콤마 [2] 4" xfId="5221" xr:uid="{00000000-0005-0000-0000-000073160000}"/>
    <cellStyle name="콤마 [2] 4 2" xfId="5222" xr:uid="{00000000-0005-0000-0000-000074160000}"/>
    <cellStyle name="콤마 [2] 5" xfId="5223" xr:uid="{00000000-0005-0000-0000-000075160000}"/>
    <cellStyle name="콤마 [2] 5 2" xfId="5224" xr:uid="{00000000-0005-0000-0000-000076160000}"/>
    <cellStyle name="콤마 [2] 6" xfId="5225" xr:uid="{00000000-0005-0000-0000-000077160000}"/>
    <cellStyle name="콤마 [2] 7" xfId="5210" xr:uid="{00000000-0005-0000-0000-000078160000}"/>
    <cellStyle name="콤마 [2]_0910-2008" xfId="5226" xr:uid="{00000000-0005-0000-0000-000079160000}"/>
    <cellStyle name="콤마 [금액]" xfId="2353" xr:uid="{00000000-0005-0000-0000-00007A160000}"/>
    <cellStyle name="콤마 [소수]" xfId="2354" xr:uid="{00000000-0005-0000-0000-00007B160000}"/>
    <cellStyle name="콤마 [수량]" xfId="2355" xr:uid="{00000000-0005-0000-0000-00007C160000}"/>
    <cellStyle name="콤마 &lt;0&gt;" xfId="2356" xr:uid="{00000000-0005-0000-0000-00007D160000}"/>
    <cellStyle name="콤마 1" xfId="1906" xr:uid="{00000000-0005-0000-0000-00007E160000}"/>
    <cellStyle name="콤마[ ]" xfId="1907" xr:uid="{00000000-0005-0000-0000-00007F160000}"/>
    <cellStyle name="콤마[*]" xfId="1908" xr:uid="{00000000-0005-0000-0000-000080160000}"/>
    <cellStyle name="콤마[,]" xfId="2357" xr:uid="{00000000-0005-0000-0000-000081160000}"/>
    <cellStyle name="콤마[.]" xfId="1909" xr:uid="{00000000-0005-0000-0000-000082160000}"/>
    <cellStyle name="콤마[0]" xfId="1910" xr:uid="{00000000-0005-0000-0000-000083160000}"/>
    <cellStyle name="콤마[0] 2" xfId="5600" xr:uid="{00000000-0005-0000-0000-000084160000}"/>
    <cellStyle name="콤마[0] 3" xfId="5876" xr:uid="{00000000-0005-0000-0000-000085160000}"/>
    <cellStyle name="콤마_  종  합  " xfId="2358" xr:uid="{00000000-0005-0000-0000-000086160000}"/>
    <cellStyle name="콤마숫자" xfId="5227" xr:uid="{00000000-0005-0000-0000-000087160000}"/>
    <cellStyle name="타이틀" xfId="5228" xr:uid="{00000000-0005-0000-0000-000088160000}"/>
    <cellStyle name="통" xfId="5229" xr:uid="{00000000-0005-0000-0000-000089160000}"/>
    <cellStyle name="통 2" xfId="5230" xr:uid="{00000000-0005-0000-0000-00008A160000}"/>
    <cellStyle name="통 3" xfId="5231" xr:uid="{00000000-0005-0000-0000-00008B160000}"/>
    <cellStyle name="통 4" xfId="5232" xr:uid="{00000000-0005-0000-0000-00008C160000}"/>
    <cellStyle name="통 5" xfId="5233" xr:uid="{00000000-0005-0000-0000-00008D160000}"/>
    <cellStyle name="통 6" xfId="5234" xr:uid="{00000000-0005-0000-0000-00008E160000}"/>
    <cellStyle name="통_1109-01-00182" xfId="5235" xr:uid="{00000000-0005-0000-0000-00008F160000}"/>
    <cellStyle name="통_1109-01-00182_발송본" xfId="5236" xr:uid="{00000000-0005-0000-0000-000090160000}"/>
    <cellStyle name="통_1109-03-00057" xfId="5237" xr:uid="{00000000-0005-0000-0000-000091160000}"/>
    <cellStyle name="통_1109-03-00057_발송본" xfId="5238" xr:uid="{00000000-0005-0000-0000-000092160000}"/>
    <cellStyle name="통_1203-라037 단가표 및 발송조서" xfId="5239" xr:uid="{00000000-0005-0000-0000-000093160000}"/>
    <cellStyle name="통_Book1" xfId="5240" xr:uid="{00000000-0005-0000-0000-000094160000}"/>
    <cellStyle name="통_Book1 2" xfId="5241" xr:uid="{00000000-0005-0000-0000-000095160000}"/>
    <cellStyle name="통_Book1_1" xfId="5242" xr:uid="{00000000-0005-0000-0000-000096160000}"/>
    <cellStyle name="통_Book1_1_1109-01-00182" xfId="5243" xr:uid="{00000000-0005-0000-0000-000097160000}"/>
    <cellStyle name="통_Book1_1_1109-03-00057" xfId="5244" xr:uid="{00000000-0005-0000-0000-000098160000}"/>
    <cellStyle name="통_Book1_1109-01-00182" xfId="5245" xr:uid="{00000000-0005-0000-0000-000099160000}"/>
    <cellStyle name="통_Book1_1109-03-00057" xfId="5246" xr:uid="{00000000-0005-0000-0000-00009A160000}"/>
    <cellStyle name="통_Book1_2" xfId="5247" xr:uid="{00000000-0005-0000-0000-00009B160000}"/>
    <cellStyle name="통_Book1_Book1" xfId="5248" xr:uid="{00000000-0005-0000-0000-00009C160000}"/>
    <cellStyle name="통_E12041002(산출및조서)-평균단가" xfId="5249" xr:uid="{00000000-0005-0000-0000-00009D160000}"/>
    <cellStyle name="통_부대공" xfId="5250" xr:uid="{00000000-0005-0000-0000-00009E160000}"/>
    <cellStyle name="통_부대공_웅동장유2(1.24)" xfId="5251" xr:uid="{00000000-0005-0000-0000-00009F160000}"/>
    <cellStyle name="통_부대공_웅동장유최종" xfId="5252" xr:uid="{00000000-0005-0000-0000-0000A0160000}"/>
    <cellStyle name="통_부대공사" xfId="5253" xr:uid="{00000000-0005-0000-0000-0000A1160000}"/>
    <cellStyle name="통_부대공사_웅동장유2(1.24)" xfId="5254" xr:uid="{00000000-0005-0000-0000-0000A2160000}"/>
    <cellStyle name="통_부대공사_웅동장유최종" xfId="5255" xr:uid="{00000000-0005-0000-0000-0000A3160000}"/>
    <cellStyle name="통_부대공사단위수량" xfId="5256" xr:uid="{00000000-0005-0000-0000-0000A4160000}"/>
    <cellStyle name="통_부대공사단위수량_웅동장유2(1.24)" xfId="5257" xr:uid="{00000000-0005-0000-0000-0000A5160000}"/>
    <cellStyle name="통_부대공사단위수량_웅동장유최종" xfId="5258" xr:uid="{00000000-0005-0000-0000-0000A6160000}"/>
    <cellStyle name="통_사본 - 1210-라012(산출)" xfId="5259" xr:uid="{00000000-0005-0000-0000-0000A7160000}"/>
    <cellStyle name="통_산출및조서(최종)" xfId="5260" xr:uid="{00000000-0005-0000-0000-0000A8160000}"/>
    <cellStyle name="통_우수공사(j)" xfId="5261" xr:uid="{00000000-0005-0000-0000-0000A9160000}"/>
    <cellStyle name="통_웅동장유2(1.24)" xfId="5262" xr:uid="{00000000-0005-0000-0000-0000AA160000}"/>
    <cellStyle name="통_웅동장유2(1.24)_080909-0003%eb%8c%80%ed%95%9c%ec%a1%b0%ec%84%9c(1)" xfId="5263" xr:uid="{00000000-0005-0000-0000-0000AB160000}"/>
    <cellStyle name="통_웅동장유2(1.24)_웅동~장유" xfId="5264" xr:uid="{00000000-0005-0000-0000-0000AC160000}"/>
    <cellStyle name="통_웅동장유2(1.24)_웅동~장유(발송용)" xfId="5265" xr:uid="{00000000-0005-0000-0000-0000AD160000}"/>
    <cellStyle name="통_웅동장유2(1.24)_웅동장유-(토지,물건조서)" xfId="5266" xr:uid="{00000000-0005-0000-0000-0000AE160000}"/>
    <cellStyle name="통_웅동장유2(1.24)_웅동장유-지장물최종" xfId="5267" xr:uid="{00000000-0005-0000-0000-0000AF160000}"/>
    <cellStyle name="통_웅동장유최종" xfId="5268" xr:uid="{00000000-0005-0000-0000-0000B0160000}"/>
    <cellStyle name="통_웅동장유최종_080909-0003%eb%8c%80%ed%95%9c%ec%a1%b0%ec%84%9c(1)" xfId="5269" xr:uid="{00000000-0005-0000-0000-0000B1160000}"/>
    <cellStyle name="통_웅동장유최종_웅동~장유" xfId="5270" xr:uid="{00000000-0005-0000-0000-0000B2160000}"/>
    <cellStyle name="통_웅동장유최종_웅동~장유(발송용)" xfId="5271" xr:uid="{00000000-0005-0000-0000-0000B3160000}"/>
    <cellStyle name="통_웅동장유최종_웅동장유-(토지,물건조서)" xfId="5272" xr:uid="{00000000-0005-0000-0000-0000B4160000}"/>
    <cellStyle name="통_웅동장유최종_웅동장유-지장물최종" xfId="5273" xr:uid="{00000000-0005-0000-0000-0000B5160000}"/>
    <cellStyle name="통_장안-지번 2-15" xfId="5274" xr:uid="{00000000-0005-0000-0000-0000B6160000}"/>
    <cellStyle name="통_장안-지번 2-15 2" xfId="5275" xr:uid="{00000000-0005-0000-0000-0000B7160000}"/>
    <cellStyle name="통화 [" xfId="5276" xr:uid="{00000000-0005-0000-0000-0000B8160000}"/>
    <cellStyle name="통화 [ 2" xfId="5277" xr:uid="{00000000-0005-0000-0000-0000B9160000}"/>
    <cellStyle name="통화 [ 3" xfId="5278" xr:uid="{00000000-0005-0000-0000-0000BA160000}"/>
    <cellStyle name="통화 [ 4" xfId="5279" xr:uid="{00000000-0005-0000-0000-0000BB160000}"/>
    <cellStyle name="통화 [ 5" xfId="5280" xr:uid="{00000000-0005-0000-0000-0000BC160000}"/>
    <cellStyle name="통화 [ 6" xfId="5281" xr:uid="{00000000-0005-0000-0000-0000BD160000}"/>
    <cellStyle name="통화 [_1203-라037 단가표 및 발송조서" xfId="5282" xr:uid="{00000000-0005-0000-0000-0000BE160000}"/>
    <cellStyle name="통화 [0] 2" xfId="5283" xr:uid="{00000000-0005-0000-0000-0000BF160000}"/>
    <cellStyle name="통화 [0] 2 2" xfId="5284" xr:uid="{00000000-0005-0000-0000-0000C0160000}"/>
    <cellStyle name="통화 [0] 2 2 2" xfId="5285" xr:uid="{00000000-0005-0000-0000-0000C1160000}"/>
    <cellStyle name="통화 [0] 2 2 2 2" xfId="5515" xr:uid="{00000000-0005-0000-0000-0000C2160000}"/>
    <cellStyle name="통화 [0] 2 2 2 2 2" xfId="6221" xr:uid="{00000000-0005-0000-0000-0000C2160000}"/>
    <cellStyle name="통화 [0] 2 2 2 3" xfId="6176" xr:uid="{00000000-0005-0000-0000-0000C1160000}"/>
    <cellStyle name="통화 [0] 2 2 3" xfId="5514" xr:uid="{00000000-0005-0000-0000-0000C3160000}"/>
    <cellStyle name="통화 [0] 2 2 3 2" xfId="6220" xr:uid="{00000000-0005-0000-0000-0000C3160000}"/>
    <cellStyle name="통화 [0] 2 2 4" xfId="5546" xr:uid="{00000000-0005-0000-0000-0000C4160000}"/>
    <cellStyle name="통화 [0] 2 2 4 2" xfId="6232" xr:uid="{00000000-0005-0000-0000-0000C4160000}"/>
    <cellStyle name="통화 [0] 2 2 5" xfId="6175" xr:uid="{00000000-0005-0000-0000-0000C0160000}"/>
    <cellStyle name="통화 [0] 2 3" xfId="5513" xr:uid="{00000000-0005-0000-0000-0000C5160000}"/>
    <cellStyle name="통화 [0] 2 3 2" xfId="5544" xr:uid="{00000000-0005-0000-0000-0000C6160000}"/>
    <cellStyle name="통화 [0] 2 3 2 2" xfId="6230" xr:uid="{00000000-0005-0000-0000-0000C6160000}"/>
    <cellStyle name="통화 [0] 2 3 3" xfId="6219" xr:uid="{00000000-0005-0000-0000-0000C5160000}"/>
    <cellStyle name="통화 [0] 2 4" xfId="6174" xr:uid="{00000000-0005-0000-0000-0000BF160000}"/>
    <cellStyle name="통화 [0] 2_1203-라037 단가표 및 발송조서" xfId="5286" xr:uid="{00000000-0005-0000-0000-0000C7160000}"/>
    <cellStyle name="통화 [0] 3" xfId="5287" xr:uid="{00000000-0005-0000-0000-0000C8160000}"/>
    <cellStyle name="통화 [0] 3 2" xfId="5288" xr:uid="{00000000-0005-0000-0000-0000C9160000}"/>
    <cellStyle name="통화 [0] 3 2 2" xfId="5517" xr:uid="{00000000-0005-0000-0000-0000CA160000}"/>
    <cellStyle name="통화 [0] 3 2 2 2" xfId="6223" xr:uid="{00000000-0005-0000-0000-0000CA160000}"/>
    <cellStyle name="통화 [0] 3 2 3" xfId="6178" xr:uid="{00000000-0005-0000-0000-0000C9160000}"/>
    <cellStyle name="통화 [0] 3 3" xfId="5289" xr:uid="{00000000-0005-0000-0000-0000CB160000}"/>
    <cellStyle name="통화 [0] 3 3 2" xfId="5518" xr:uid="{00000000-0005-0000-0000-0000CC160000}"/>
    <cellStyle name="통화 [0] 3 3 2 2" xfId="6224" xr:uid="{00000000-0005-0000-0000-0000CC160000}"/>
    <cellStyle name="통화 [0] 3 3 3" xfId="6179" xr:uid="{00000000-0005-0000-0000-0000CB160000}"/>
    <cellStyle name="통화 [0] 3 4" xfId="5516" xr:uid="{00000000-0005-0000-0000-0000CD160000}"/>
    <cellStyle name="통화 [0] 3 4 2" xfId="6222" xr:uid="{00000000-0005-0000-0000-0000CD160000}"/>
    <cellStyle name="통화 [0] 3 5" xfId="5543" xr:uid="{00000000-0005-0000-0000-0000CE160000}"/>
    <cellStyle name="통화 [0] 3 5 2" xfId="6229" xr:uid="{00000000-0005-0000-0000-0000CE160000}"/>
    <cellStyle name="통화 [0] 3 6" xfId="6177" xr:uid="{00000000-0005-0000-0000-0000C8160000}"/>
    <cellStyle name="통화 [0] 4" xfId="5290" xr:uid="{00000000-0005-0000-0000-0000CF160000}"/>
    <cellStyle name="통화 [0] 4 2" xfId="5519" xr:uid="{00000000-0005-0000-0000-0000D0160000}"/>
    <cellStyle name="통화 [0] 4 2 2" xfId="6225" xr:uid="{00000000-0005-0000-0000-0000D0160000}"/>
    <cellStyle name="통화 [0] 4 3" xfId="6180" xr:uid="{00000000-0005-0000-0000-0000CF160000}"/>
    <cellStyle name="통화 [0㉝〸" xfId="5291" xr:uid="{00000000-0005-0000-0000-0000D1160000}"/>
    <cellStyle name="퍼센트" xfId="1911" xr:uid="{00000000-0005-0000-0000-0000D2160000}"/>
    <cellStyle name="퍼센트 2" xfId="5292" xr:uid="{00000000-0005-0000-0000-0000D3160000}"/>
    <cellStyle name="퍼센트 2 2" xfId="5599" xr:uid="{00000000-0005-0000-0000-0000D4160000}"/>
    <cellStyle name="퍼센트 3" xfId="5870" xr:uid="{00000000-0005-0000-0000-0000D5160000}"/>
    <cellStyle name="표" xfId="1912" xr:uid="{00000000-0005-0000-0000-0000D6160000}"/>
    <cellStyle name="표 2" xfId="5294" xr:uid="{00000000-0005-0000-0000-0000D7160000}"/>
    <cellStyle name="표 3" xfId="5295" xr:uid="{00000000-0005-0000-0000-0000D8160000}"/>
    <cellStyle name="표 4" xfId="5296" xr:uid="{00000000-0005-0000-0000-0000D9160000}"/>
    <cellStyle name="표 5" xfId="5297" xr:uid="{00000000-0005-0000-0000-0000DA160000}"/>
    <cellStyle name="표 6" xfId="5298" xr:uid="{00000000-0005-0000-0000-0000DB160000}"/>
    <cellStyle name="표 7" xfId="5293" xr:uid="{00000000-0005-0000-0000-0000DC160000}"/>
    <cellStyle name="표(가는선,가운데,중앙)" xfId="1913" xr:uid="{00000000-0005-0000-0000-0000DD160000}"/>
    <cellStyle name="표(가는선,왼쪽,중앙)" xfId="1914" xr:uid="{00000000-0005-0000-0000-0000DE160000}"/>
    <cellStyle name="표(세로쓰기)" xfId="1915" xr:uid="{00000000-0005-0000-0000-0000DF160000}"/>
    <cellStyle name="표_1109-01-00182" xfId="5299" xr:uid="{00000000-0005-0000-0000-0000E0160000}"/>
    <cellStyle name="표_1109-01-00182_발송본" xfId="5300" xr:uid="{00000000-0005-0000-0000-0000E1160000}"/>
    <cellStyle name="표_1109-03-00057" xfId="5301" xr:uid="{00000000-0005-0000-0000-0000E2160000}"/>
    <cellStyle name="표_1109-03-00057_발송본" xfId="5302" xr:uid="{00000000-0005-0000-0000-0000E3160000}"/>
    <cellStyle name="표_1203-라037 단가표 및 발송조서" xfId="5303" xr:uid="{00000000-0005-0000-0000-0000E4160000}"/>
    <cellStyle name="표_Book1" xfId="5304" xr:uid="{00000000-0005-0000-0000-0000E5160000}"/>
    <cellStyle name="표_Book1 2" xfId="5305" xr:uid="{00000000-0005-0000-0000-0000E6160000}"/>
    <cellStyle name="표_Book1_1" xfId="5306" xr:uid="{00000000-0005-0000-0000-0000E7160000}"/>
    <cellStyle name="표_Book1_1_1109-01-00182" xfId="5307" xr:uid="{00000000-0005-0000-0000-0000E8160000}"/>
    <cellStyle name="표_Book1_1_1109-03-00057" xfId="5308" xr:uid="{00000000-0005-0000-0000-0000E9160000}"/>
    <cellStyle name="표_Book1_1109-01-00182" xfId="5309" xr:uid="{00000000-0005-0000-0000-0000EA160000}"/>
    <cellStyle name="표_Book1_1109-03-00057" xfId="5310" xr:uid="{00000000-0005-0000-0000-0000EB160000}"/>
    <cellStyle name="표_Book1_2" xfId="5311" xr:uid="{00000000-0005-0000-0000-0000EC160000}"/>
    <cellStyle name="표_Book1_Book1" xfId="5312" xr:uid="{00000000-0005-0000-0000-0000ED160000}"/>
    <cellStyle name="표_E12041002(산출및조서)-평균단가" xfId="5313" xr:uid="{00000000-0005-0000-0000-0000EE160000}"/>
    <cellStyle name="표_부대공" xfId="5314" xr:uid="{00000000-0005-0000-0000-0000EF160000}"/>
    <cellStyle name="표_부대공_웅동장유2(1.24)" xfId="5315" xr:uid="{00000000-0005-0000-0000-0000F0160000}"/>
    <cellStyle name="표_부대공_웅동장유최종" xfId="5316" xr:uid="{00000000-0005-0000-0000-0000F1160000}"/>
    <cellStyle name="표_부대공사" xfId="5317" xr:uid="{00000000-0005-0000-0000-0000F2160000}"/>
    <cellStyle name="표_부대공사_웅동장유2(1.24)" xfId="5318" xr:uid="{00000000-0005-0000-0000-0000F3160000}"/>
    <cellStyle name="표_부대공사_웅동장유최종" xfId="5319" xr:uid="{00000000-0005-0000-0000-0000F4160000}"/>
    <cellStyle name="표_부대공사단위수량" xfId="5320" xr:uid="{00000000-0005-0000-0000-0000F5160000}"/>
    <cellStyle name="표_부대공사단위수량_웅동장유2(1.24)" xfId="5321" xr:uid="{00000000-0005-0000-0000-0000F6160000}"/>
    <cellStyle name="표_부대공사단위수량_웅동장유최종" xfId="5322" xr:uid="{00000000-0005-0000-0000-0000F7160000}"/>
    <cellStyle name="표_사본 - 1210-라012(산출)" xfId="5323" xr:uid="{00000000-0005-0000-0000-0000F8160000}"/>
    <cellStyle name="표_산출및조서(최종)" xfId="5324" xr:uid="{00000000-0005-0000-0000-0000F9160000}"/>
    <cellStyle name="표_우수공사(j)" xfId="5325" xr:uid="{00000000-0005-0000-0000-0000FA160000}"/>
    <cellStyle name="표_웅동장유2(1.24)" xfId="5326" xr:uid="{00000000-0005-0000-0000-0000FB160000}"/>
    <cellStyle name="표_웅동장유2(1.24)_080909-0003%eb%8c%80%ed%95%9c%ec%a1%b0%ec%84%9c(1)" xfId="5327" xr:uid="{00000000-0005-0000-0000-0000FC160000}"/>
    <cellStyle name="표_웅동장유2(1.24)_웅동~장유" xfId="5328" xr:uid="{00000000-0005-0000-0000-0000FD160000}"/>
    <cellStyle name="표_웅동장유2(1.24)_웅동~장유(발송용)" xfId="5329" xr:uid="{00000000-0005-0000-0000-0000FE160000}"/>
    <cellStyle name="표_웅동장유2(1.24)_웅동장유-(토지,물건조서)" xfId="5330" xr:uid="{00000000-0005-0000-0000-0000FF160000}"/>
    <cellStyle name="표_웅동장유2(1.24)_웅동장유-지장물최종" xfId="5331" xr:uid="{00000000-0005-0000-0000-000000170000}"/>
    <cellStyle name="표_웅동장유최종" xfId="5332" xr:uid="{00000000-0005-0000-0000-000001170000}"/>
    <cellStyle name="표_웅동장유최종_080909-0003%eb%8c%80%ed%95%9c%ec%a1%b0%ec%84%9c(1)" xfId="5333" xr:uid="{00000000-0005-0000-0000-000002170000}"/>
    <cellStyle name="표_웅동장유최종_웅동~장유" xfId="5334" xr:uid="{00000000-0005-0000-0000-000003170000}"/>
    <cellStyle name="표_웅동장유최종_웅동~장유(발송용)" xfId="5335" xr:uid="{00000000-0005-0000-0000-000004170000}"/>
    <cellStyle name="표_웅동장유최종_웅동장유-(토지,물건조서)" xfId="5336" xr:uid="{00000000-0005-0000-0000-000005170000}"/>
    <cellStyle name="표_웅동장유최종_웅동장유-지장물최종" xfId="5337" xr:uid="{00000000-0005-0000-0000-000006170000}"/>
    <cellStyle name="표_장안-지번 2-15" xfId="5338" xr:uid="{00000000-0005-0000-0000-000007170000}"/>
    <cellStyle name="표_장안-지번 2-15 2" xfId="5339" xr:uid="{00000000-0005-0000-0000-000008170000}"/>
    <cellStyle name="표준" xfId="0" builtinId="0"/>
    <cellStyle name="표준 10" xfId="5340" xr:uid="{00000000-0005-0000-0000-00000A170000}"/>
    <cellStyle name="표준 10 10" xfId="5341" xr:uid="{00000000-0005-0000-0000-00000B170000}"/>
    <cellStyle name="표준 10 11" xfId="5598" xr:uid="{00000000-0005-0000-0000-00000C170000}"/>
    <cellStyle name="표준 10 2" xfId="5342" xr:uid="{00000000-0005-0000-0000-00000D170000}"/>
    <cellStyle name="표준 10 2 2" xfId="5343" xr:uid="{00000000-0005-0000-0000-00000E170000}"/>
    <cellStyle name="표준 10 2 2 2" xfId="5596" xr:uid="{00000000-0005-0000-0000-00000F170000}"/>
    <cellStyle name="표준 10 2 3" xfId="5344" xr:uid="{00000000-0005-0000-0000-000010170000}"/>
    <cellStyle name="표준 10 2 4" xfId="5345" xr:uid="{00000000-0005-0000-0000-000011170000}"/>
    <cellStyle name="표준 10 2 5" xfId="5346" xr:uid="{00000000-0005-0000-0000-000012170000}"/>
    <cellStyle name="표준 10 2 6" xfId="5347" xr:uid="{00000000-0005-0000-0000-000013170000}"/>
    <cellStyle name="표준 10 2 7" xfId="5597" xr:uid="{00000000-0005-0000-0000-000014170000}"/>
    <cellStyle name="표준 10 2_1203-라037 단가표 및 발송조서" xfId="5348" xr:uid="{00000000-0005-0000-0000-000015170000}"/>
    <cellStyle name="표준 10 3" xfId="5349" xr:uid="{00000000-0005-0000-0000-000016170000}"/>
    <cellStyle name="표준 10 3 2" xfId="5595" xr:uid="{00000000-0005-0000-0000-000017170000}"/>
    <cellStyle name="표준 10 4" xfId="5350" xr:uid="{00000000-0005-0000-0000-000018170000}"/>
    <cellStyle name="표준 10 5" xfId="5351" xr:uid="{00000000-0005-0000-0000-000019170000}"/>
    <cellStyle name="표준 10 6" xfId="5352" xr:uid="{00000000-0005-0000-0000-00001A170000}"/>
    <cellStyle name="표준 10 7" xfId="5353" xr:uid="{00000000-0005-0000-0000-00001B170000}"/>
    <cellStyle name="표준 10 8" xfId="5354" xr:uid="{00000000-0005-0000-0000-00001C170000}"/>
    <cellStyle name="표준 10 9" xfId="5355" xr:uid="{00000000-0005-0000-0000-00001D170000}"/>
    <cellStyle name="표준 10_1203-라037 단가표 및 발송조서" xfId="5356" xr:uid="{00000000-0005-0000-0000-00001E170000}"/>
    <cellStyle name="표준 11" xfId="5357" xr:uid="{00000000-0005-0000-0000-00001F170000}"/>
    <cellStyle name="표준 11 2" xfId="5593" xr:uid="{00000000-0005-0000-0000-000020170000}"/>
    <cellStyle name="표준 11 2 2" xfId="5592" xr:uid="{00000000-0005-0000-0000-000021170000}"/>
    <cellStyle name="표준 11 2 2 2" xfId="5591" xr:uid="{00000000-0005-0000-0000-000022170000}"/>
    <cellStyle name="표준 11 2 3" xfId="5590" xr:uid="{00000000-0005-0000-0000-000023170000}"/>
    <cellStyle name="표준 11 3" xfId="5589" xr:uid="{00000000-0005-0000-0000-000024170000}"/>
    <cellStyle name="표준 11 3 2" xfId="5588" xr:uid="{00000000-0005-0000-0000-000025170000}"/>
    <cellStyle name="표준 11 4" xfId="5594" xr:uid="{00000000-0005-0000-0000-000026170000}"/>
    <cellStyle name="표준 12" xfId="5358" xr:uid="{00000000-0005-0000-0000-000027170000}"/>
    <cellStyle name="표준 12 2" xfId="5587" xr:uid="{00000000-0005-0000-0000-000028170000}"/>
    <cellStyle name="표준 12 3" xfId="6284" xr:uid="{91902F3E-EA46-45E4-835F-732D3F077E1A}"/>
    <cellStyle name="표준 13" xfId="5359" xr:uid="{00000000-0005-0000-0000-000029170000}"/>
    <cellStyle name="표준 13 2" xfId="5360" xr:uid="{00000000-0005-0000-0000-00002A170000}"/>
    <cellStyle name="표준 13 3" xfId="5547" xr:uid="{00000000-0005-0000-0000-00002B170000}"/>
    <cellStyle name="표준 13_1203-라037 하나최종" xfId="5361" xr:uid="{00000000-0005-0000-0000-00002C170000}"/>
    <cellStyle name="표준 14" xfId="5362" xr:uid="{00000000-0005-0000-0000-00002D170000}"/>
    <cellStyle name="표준 15" xfId="5363" xr:uid="{00000000-0005-0000-0000-00002E170000}"/>
    <cellStyle name="표준 16" xfId="5364" xr:uid="{00000000-0005-0000-0000-00002F170000}"/>
    <cellStyle name="표준 16 2" xfId="5365" xr:uid="{00000000-0005-0000-0000-000030170000}"/>
    <cellStyle name="표준 17" xfId="5366" xr:uid="{00000000-0005-0000-0000-000031170000}"/>
    <cellStyle name="표준 17 2" xfId="5367" xr:uid="{00000000-0005-0000-0000-000032170000}"/>
    <cellStyle name="표준 18" xfId="5368" xr:uid="{00000000-0005-0000-0000-000033170000}"/>
    <cellStyle name="표준 18 2" xfId="5369" xr:uid="{00000000-0005-0000-0000-000034170000}"/>
    <cellStyle name="표준 18 3" xfId="5370" xr:uid="{00000000-0005-0000-0000-000035170000}"/>
    <cellStyle name="표준 19" xfId="5371" xr:uid="{00000000-0005-0000-0000-000036170000}"/>
    <cellStyle name="표준 19 2" xfId="5372" xr:uid="{00000000-0005-0000-0000-000037170000}"/>
    <cellStyle name="표준 19 3" xfId="5373" xr:uid="{00000000-0005-0000-0000-000038170000}"/>
    <cellStyle name="표준 2" xfId="3" xr:uid="{00000000-0005-0000-0000-000039170000}"/>
    <cellStyle name="표준 2 2" xfId="13" xr:uid="{00000000-0005-0000-0000-00003A170000}"/>
    <cellStyle name="표준 2 2 10" xfId="5764" xr:uid="{00000000-0005-0000-0000-00003B170000}"/>
    <cellStyle name="표준 2 2 2" xfId="5375" xr:uid="{00000000-0005-0000-0000-00003C170000}"/>
    <cellStyle name="표준 2 2 2 2" xfId="5376" xr:uid="{00000000-0005-0000-0000-00003D170000}"/>
    <cellStyle name="표준 2 2 3" xfId="5377" xr:uid="{00000000-0005-0000-0000-00003E170000}"/>
    <cellStyle name="표준 2 2 3 2" xfId="5378" xr:uid="{00000000-0005-0000-0000-00003F170000}"/>
    <cellStyle name="표준 2 2 3 2 2" xfId="5584" xr:uid="{00000000-0005-0000-0000-000040170000}"/>
    <cellStyle name="표준 2 2 3 2 2 2" xfId="6281" xr:uid="{0612F04B-C226-4404-8962-722BE84575BE}"/>
    <cellStyle name="표준 2 2 3 3" xfId="5585" xr:uid="{00000000-0005-0000-0000-000041170000}"/>
    <cellStyle name="표준 2 2 4" xfId="5379" xr:uid="{00000000-0005-0000-0000-000042170000}"/>
    <cellStyle name="표준 2 2 4 2" xfId="5380" xr:uid="{00000000-0005-0000-0000-000043170000}"/>
    <cellStyle name="표준 2 2 5" xfId="5381" xr:uid="{00000000-0005-0000-0000-000044170000}"/>
    <cellStyle name="표준 2 2 5 2" xfId="5583" xr:uid="{00000000-0005-0000-0000-000045170000}"/>
    <cellStyle name="표준 2 2 6" xfId="5382" xr:uid="{00000000-0005-0000-0000-000046170000}"/>
    <cellStyle name="표준 2 2 6 2" xfId="5586" xr:uid="{00000000-0005-0000-0000-000047170000}"/>
    <cellStyle name="표준 2 2 7" xfId="5383" xr:uid="{00000000-0005-0000-0000-000048170000}"/>
    <cellStyle name="표준 2 2 8" xfId="5384" xr:uid="{00000000-0005-0000-0000-000049170000}"/>
    <cellStyle name="표준 2 2 9" xfId="5374" xr:uid="{00000000-0005-0000-0000-00004A170000}"/>
    <cellStyle name="표준 2 2_1203-라037 단가표 및 발송조서" xfId="5385" xr:uid="{00000000-0005-0000-0000-00004B170000}"/>
    <cellStyle name="표준 2 3" xfId="14" xr:uid="{00000000-0005-0000-0000-00004C170000}"/>
    <cellStyle name="표준 2 3 2" xfId="5387" xr:uid="{00000000-0005-0000-0000-00004D170000}"/>
    <cellStyle name="표준 2 3 3" xfId="5388" xr:uid="{00000000-0005-0000-0000-00004E170000}"/>
    <cellStyle name="표준 2 3 4" xfId="5389" xr:uid="{00000000-0005-0000-0000-00004F170000}"/>
    <cellStyle name="표준 2 3 5" xfId="5390" xr:uid="{00000000-0005-0000-0000-000050170000}"/>
    <cellStyle name="표준 2 3 6" xfId="5391" xr:uid="{00000000-0005-0000-0000-000051170000}"/>
    <cellStyle name="표준 2 3 7" xfId="5386" xr:uid="{00000000-0005-0000-0000-000052170000}"/>
    <cellStyle name="표준 2 3 8" xfId="5582" xr:uid="{00000000-0005-0000-0000-000053170000}"/>
    <cellStyle name="표준 2 3_E12041002(산출및조서)-평균단가" xfId="5392" xr:uid="{00000000-0005-0000-0000-000054170000}"/>
    <cellStyle name="표준 2 4" xfId="15" xr:uid="{00000000-0005-0000-0000-000055170000}"/>
    <cellStyle name="표준 2 4 2" xfId="5393" xr:uid="{00000000-0005-0000-0000-000056170000}"/>
    <cellStyle name="표준 2 5" xfId="16" xr:uid="{00000000-0005-0000-0000-000057170000}"/>
    <cellStyle name="표준 2 5 2" xfId="5394" xr:uid="{00000000-0005-0000-0000-000058170000}"/>
    <cellStyle name="표준 2 6" xfId="17" xr:uid="{00000000-0005-0000-0000-000059170000}"/>
    <cellStyle name="표준 2 6 2" xfId="5395" xr:uid="{00000000-0005-0000-0000-00005A170000}"/>
    <cellStyle name="표준 2 7" xfId="2008" xr:uid="{00000000-0005-0000-0000-00005B170000}"/>
    <cellStyle name="표준 2 8" xfId="2408" xr:uid="{00000000-0005-0000-0000-00005C170000}"/>
    <cellStyle name="표준 2_2010-1228-005" xfId="5396" xr:uid="{00000000-0005-0000-0000-00005D170000}"/>
    <cellStyle name="표준 20" xfId="5397" xr:uid="{00000000-0005-0000-0000-00005E170000}"/>
    <cellStyle name="표준 20 2" xfId="5398" xr:uid="{00000000-0005-0000-0000-00005F170000}"/>
    <cellStyle name="표준 21" xfId="5399" xr:uid="{00000000-0005-0000-0000-000060170000}"/>
    <cellStyle name="표준 21 2" xfId="5400" xr:uid="{00000000-0005-0000-0000-000061170000}"/>
    <cellStyle name="표준 22" xfId="5401" xr:uid="{00000000-0005-0000-0000-000062170000}"/>
    <cellStyle name="표준 23" xfId="5402" xr:uid="{00000000-0005-0000-0000-000063170000}"/>
    <cellStyle name="표준 24" xfId="5403" xr:uid="{00000000-0005-0000-0000-000064170000}"/>
    <cellStyle name="표준 25" xfId="5404" xr:uid="{00000000-0005-0000-0000-000065170000}"/>
    <cellStyle name="표준 26" xfId="5405" xr:uid="{00000000-0005-0000-0000-000066170000}"/>
    <cellStyle name="표준 27" xfId="5406" xr:uid="{00000000-0005-0000-0000-000067170000}"/>
    <cellStyle name="표준 28" xfId="5407" xr:uid="{00000000-0005-0000-0000-000068170000}"/>
    <cellStyle name="표준 29" xfId="5408" xr:uid="{00000000-0005-0000-0000-000069170000}"/>
    <cellStyle name="표준 3" xfId="19" xr:uid="{00000000-0005-0000-0000-00006A170000}"/>
    <cellStyle name="표준 3 2" xfId="5410" xr:uid="{00000000-0005-0000-0000-00006B170000}"/>
    <cellStyle name="표준 3 2 2" xfId="5411" xr:uid="{00000000-0005-0000-0000-00006C170000}"/>
    <cellStyle name="표준 3 2 2 2" xfId="5536" xr:uid="{00000000-0005-0000-0000-00006D170000}"/>
    <cellStyle name="표준 3 2 3" xfId="5412" xr:uid="{00000000-0005-0000-0000-00006E170000}"/>
    <cellStyle name="표준 3 2 4" xfId="6082" xr:uid="{00000000-0005-0000-0000-00006F170000}"/>
    <cellStyle name="표준 3 2 5" xfId="6285" xr:uid="{14A55D9E-E2EC-4A53-AAAC-857520279B48}"/>
    <cellStyle name="표준 3 3" xfId="5413" xr:uid="{00000000-0005-0000-0000-000070170000}"/>
    <cellStyle name="표준 3 3 2" xfId="5414" xr:uid="{00000000-0005-0000-0000-000071170000}"/>
    <cellStyle name="표준 3 3 3" xfId="5415" xr:uid="{00000000-0005-0000-0000-000072170000}"/>
    <cellStyle name="표준 3 3 4" xfId="5416" xr:uid="{00000000-0005-0000-0000-000073170000}"/>
    <cellStyle name="표준 3 4" xfId="5417" xr:uid="{00000000-0005-0000-0000-000074170000}"/>
    <cellStyle name="표준 3 5" xfId="5409" xr:uid="{00000000-0005-0000-0000-000075170000}"/>
    <cellStyle name="표준 3 6" xfId="5767" xr:uid="{00000000-0005-0000-0000-000076170000}"/>
    <cellStyle name="표준 3_(감정서)" xfId="5418" xr:uid="{00000000-0005-0000-0000-000077170000}"/>
    <cellStyle name="표준 30" xfId="5419" xr:uid="{00000000-0005-0000-0000-000078170000}"/>
    <cellStyle name="표준 31" xfId="5420" xr:uid="{00000000-0005-0000-0000-000079170000}"/>
    <cellStyle name="표준 32" xfId="5421" xr:uid="{00000000-0005-0000-0000-00007A170000}"/>
    <cellStyle name="표준 33" xfId="5422" xr:uid="{00000000-0005-0000-0000-00007B170000}"/>
    <cellStyle name="표준 34" xfId="5423" xr:uid="{00000000-0005-0000-0000-00007C170000}"/>
    <cellStyle name="표준 35" xfId="5424" xr:uid="{00000000-0005-0000-0000-00007D170000}"/>
    <cellStyle name="표준 36" xfId="5425" xr:uid="{00000000-0005-0000-0000-00007E170000}"/>
    <cellStyle name="표준 37" xfId="5426" xr:uid="{00000000-0005-0000-0000-00007F170000}"/>
    <cellStyle name="표준 38" xfId="5427" xr:uid="{00000000-0005-0000-0000-000080170000}"/>
    <cellStyle name="표준 39" xfId="5428" xr:uid="{00000000-0005-0000-0000-000081170000}"/>
    <cellStyle name="표준 4" xfId="6" xr:uid="{00000000-0005-0000-0000-000082170000}"/>
    <cellStyle name="표준 4 2" xfId="5430" xr:uid="{00000000-0005-0000-0000-000083170000}"/>
    <cellStyle name="표준 4 2 2" xfId="5431" xr:uid="{00000000-0005-0000-0000-000084170000}"/>
    <cellStyle name="표준 4 2 2 2" xfId="5432" xr:uid="{00000000-0005-0000-0000-000085170000}"/>
    <cellStyle name="표준 4 2 2 2 2" xfId="5579" xr:uid="{00000000-0005-0000-0000-000086170000}"/>
    <cellStyle name="표준 4 2 2 3" xfId="5580" xr:uid="{00000000-0005-0000-0000-000087170000}"/>
    <cellStyle name="표준 4 2 3" xfId="5433" xr:uid="{00000000-0005-0000-0000-000088170000}"/>
    <cellStyle name="표준 4 2 3 2" xfId="5434" xr:uid="{00000000-0005-0000-0000-000089170000}"/>
    <cellStyle name="표준 4 2 3 3" xfId="5578" xr:uid="{00000000-0005-0000-0000-00008A170000}"/>
    <cellStyle name="표준 4 2 4" xfId="5435" xr:uid="{00000000-0005-0000-0000-00008B170000}"/>
    <cellStyle name="표준 4 2 5" xfId="5436" xr:uid="{00000000-0005-0000-0000-00008C170000}"/>
    <cellStyle name="표준 4 2 6" xfId="5581" xr:uid="{00000000-0005-0000-0000-00008D170000}"/>
    <cellStyle name="표준 4 2_물건조서(양식)" xfId="5437" xr:uid="{00000000-0005-0000-0000-00008E170000}"/>
    <cellStyle name="표준 4 3" xfId="5438" xr:uid="{00000000-0005-0000-0000-00008F170000}"/>
    <cellStyle name="표준 4 3 2" xfId="5439" xr:uid="{00000000-0005-0000-0000-000090170000}"/>
    <cellStyle name="표준 4 3 2 2" xfId="5576" xr:uid="{00000000-0005-0000-0000-000091170000}"/>
    <cellStyle name="표준 4 3 3" xfId="5440" xr:uid="{00000000-0005-0000-0000-000092170000}"/>
    <cellStyle name="표준 4 3 4" xfId="5577" xr:uid="{00000000-0005-0000-0000-000093170000}"/>
    <cellStyle name="표준 4 4" xfId="5429" xr:uid="{00000000-0005-0000-0000-000094170000}"/>
    <cellStyle name="표준 4 4 2" xfId="5575" xr:uid="{00000000-0005-0000-0000-000095170000}"/>
    <cellStyle name="표준 4 5" xfId="5542" xr:uid="{00000000-0005-0000-0000-000096170000}"/>
    <cellStyle name="표준 4 6" xfId="5875" xr:uid="{00000000-0005-0000-0000-000097170000}"/>
    <cellStyle name="표준 4_1203-라037 하나최종" xfId="5441" xr:uid="{00000000-0005-0000-0000-000098170000}"/>
    <cellStyle name="표준 40" xfId="5442" xr:uid="{00000000-0005-0000-0000-000099170000}"/>
    <cellStyle name="표준 41" xfId="5443" xr:uid="{00000000-0005-0000-0000-00009A170000}"/>
    <cellStyle name="표준 42" xfId="5444" xr:uid="{00000000-0005-0000-0000-00009B170000}"/>
    <cellStyle name="표준 43" xfId="2416" xr:uid="{00000000-0005-0000-0000-00009C170000}"/>
    <cellStyle name="표준 44" xfId="5474" xr:uid="{00000000-0005-0000-0000-00009D170000}"/>
    <cellStyle name="표준 45" xfId="5475" xr:uid="{00000000-0005-0000-0000-00009E170000}"/>
    <cellStyle name="표준 5" xfId="2410" xr:uid="{00000000-0005-0000-0000-00009F170000}"/>
    <cellStyle name="표준 5 2" xfId="5446" xr:uid="{00000000-0005-0000-0000-0000A0170000}"/>
    <cellStyle name="표준 5 2 2" xfId="5572" xr:uid="{00000000-0005-0000-0000-0000A1170000}"/>
    <cellStyle name="표준 5 2 3" xfId="5573" xr:uid="{00000000-0005-0000-0000-0000A2170000}"/>
    <cellStyle name="표준 5 3" xfId="5447" xr:uid="{00000000-0005-0000-0000-0000A3170000}"/>
    <cellStyle name="표준 5 3 2" xfId="5571" xr:uid="{00000000-0005-0000-0000-0000A4170000}"/>
    <cellStyle name="표준 5 4" xfId="5448" xr:uid="{00000000-0005-0000-0000-0000A5170000}"/>
    <cellStyle name="표준 5 5" xfId="5445" xr:uid="{00000000-0005-0000-0000-0000A6170000}"/>
    <cellStyle name="표준 5 6" xfId="5574" xr:uid="{00000000-0005-0000-0000-0000A7170000}"/>
    <cellStyle name="표준 5_사본 - 1210-라012(산출)" xfId="5449" xr:uid="{00000000-0005-0000-0000-0000A8170000}"/>
    <cellStyle name="표준 6" xfId="18" xr:uid="{00000000-0005-0000-0000-0000A9170000}"/>
    <cellStyle name="표준 6 2" xfId="5451" xr:uid="{00000000-0005-0000-0000-0000AA170000}"/>
    <cellStyle name="표준 6 2 2" xfId="5568" xr:uid="{00000000-0005-0000-0000-0000AB170000}"/>
    <cellStyle name="표준 6 2 3" xfId="5569" xr:uid="{00000000-0005-0000-0000-0000AC170000}"/>
    <cellStyle name="표준 6 3" xfId="5450" xr:uid="{00000000-0005-0000-0000-0000AD170000}"/>
    <cellStyle name="표준 6 3 2" xfId="5567" xr:uid="{00000000-0005-0000-0000-0000AE170000}"/>
    <cellStyle name="표준 6 4" xfId="5570" xr:uid="{00000000-0005-0000-0000-0000AF170000}"/>
    <cellStyle name="표준 7" xfId="5452" xr:uid="{00000000-0005-0000-0000-0000B0170000}"/>
    <cellStyle name="표준 7 2" xfId="5453" xr:uid="{00000000-0005-0000-0000-0000B1170000}"/>
    <cellStyle name="표준 7 2 2" xfId="5454" xr:uid="{00000000-0005-0000-0000-0000B2170000}"/>
    <cellStyle name="표준 7 2 2 2" xfId="5564" xr:uid="{00000000-0005-0000-0000-0000B3170000}"/>
    <cellStyle name="표준 7 2 3" xfId="5565" xr:uid="{00000000-0005-0000-0000-0000B4170000}"/>
    <cellStyle name="표준 7 3" xfId="5455" xr:uid="{00000000-0005-0000-0000-0000B5170000}"/>
    <cellStyle name="표준 7 3 2" xfId="5563" xr:uid="{00000000-0005-0000-0000-0000B6170000}"/>
    <cellStyle name="표준 7 4" xfId="5456" xr:uid="{00000000-0005-0000-0000-0000B7170000}"/>
    <cellStyle name="표준 7 5" xfId="5566" xr:uid="{00000000-0005-0000-0000-0000B8170000}"/>
    <cellStyle name="표준 7_1203-라037 하나최종" xfId="5457" xr:uid="{00000000-0005-0000-0000-0000B9170000}"/>
    <cellStyle name="표준 8" xfId="5458" xr:uid="{00000000-0005-0000-0000-0000BA170000}"/>
    <cellStyle name="표준 8 2" xfId="5459" xr:uid="{00000000-0005-0000-0000-0000BB170000}"/>
    <cellStyle name="표준 8 2 2" xfId="5460" xr:uid="{00000000-0005-0000-0000-0000BC170000}"/>
    <cellStyle name="표준 8 2 2 2" xfId="5560" xr:uid="{00000000-0005-0000-0000-0000BD170000}"/>
    <cellStyle name="표준 8 2 3" xfId="5561" xr:uid="{00000000-0005-0000-0000-0000BE170000}"/>
    <cellStyle name="표준 8 3" xfId="5461" xr:uid="{00000000-0005-0000-0000-0000BF170000}"/>
    <cellStyle name="표준 8 3 2" xfId="5559" xr:uid="{00000000-0005-0000-0000-0000C0170000}"/>
    <cellStyle name="표준 8 4" xfId="5562" xr:uid="{00000000-0005-0000-0000-0000C1170000}"/>
    <cellStyle name="표준 8_1203-라037 하나최종" xfId="5462" xr:uid="{00000000-0005-0000-0000-0000C2170000}"/>
    <cellStyle name="표준 9" xfId="5463" xr:uid="{00000000-0005-0000-0000-0000C3170000}"/>
    <cellStyle name="표준 9 2" xfId="5557" xr:uid="{00000000-0005-0000-0000-0000C4170000}"/>
    <cellStyle name="표준 9 2 2" xfId="5556" xr:uid="{00000000-0005-0000-0000-0000C5170000}"/>
    <cellStyle name="표준 9 2 2 2" xfId="5555" xr:uid="{00000000-0005-0000-0000-0000C6170000}"/>
    <cellStyle name="표준 9 2 3" xfId="5554" xr:uid="{00000000-0005-0000-0000-0000C7170000}"/>
    <cellStyle name="표준 9 3" xfId="5553" xr:uid="{00000000-0005-0000-0000-0000C8170000}"/>
    <cellStyle name="표준 9 3 2" xfId="5552" xr:uid="{00000000-0005-0000-0000-0000C9170000}"/>
    <cellStyle name="표준 9 4" xfId="5551" xr:uid="{00000000-0005-0000-0000-0000CA170000}"/>
    <cellStyle name="표준 9 5" xfId="5558" xr:uid="{00000000-0005-0000-0000-0000CB170000}"/>
    <cellStyle name="표준(배분)" xfId="2359" xr:uid="{00000000-0005-0000-0000-0000CC170000}"/>
    <cellStyle name="標準_Akia(F）-8" xfId="1916" xr:uid="{00000000-0005-0000-0000-0000CD170000}"/>
    <cellStyle name="표준_설계예산서(050118)" xfId="6283" xr:uid="{449481FD-DFEC-4328-AE22-9F22DCFDCCC1}"/>
    <cellStyle name="표준1" xfId="1917" xr:uid="{00000000-0005-0000-0000-0000CE170000}"/>
    <cellStyle name="표준1 2" xfId="5465" xr:uid="{00000000-0005-0000-0000-0000CF170000}"/>
    <cellStyle name="표준1 2 2" xfId="5550" xr:uid="{00000000-0005-0000-0000-0000D0170000}"/>
    <cellStyle name="표준1 3" xfId="5464" xr:uid="{00000000-0005-0000-0000-0000D1170000}"/>
    <cellStyle name="표준2" xfId="5466" xr:uid="{00000000-0005-0000-0000-0000D2170000}"/>
    <cellStyle name="합산" xfId="1918" xr:uid="{00000000-0005-0000-0000-0000D3170000}"/>
    <cellStyle name="합산 2" xfId="5467" xr:uid="{00000000-0005-0000-0000-0000D4170000}"/>
    <cellStyle name="합산 2 2" xfId="5531" xr:uid="{00000000-0005-0000-0000-0000D5170000}"/>
    <cellStyle name="합산 2 3" xfId="6181" xr:uid="{00000000-0005-0000-0000-0000D4170000}"/>
    <cellStyle name="화폐기호" xfId="1919" xr:uid="{00000000-0005-0000-0000-0000D6170000}"/>
    <cellStyle name="화폐기호 2" xfId="5469" xr:uid="{00000000-0005-0000-0000-0000D7170000}"/>
    <cellStyle name="화폐기호 2 2" xfId="5549" xr:uid="{00000000-0005-0000-0000-0000D8170000}"/>
    <cellStyle name="화폐기호 3" xfId="5470" xr:uid="{00000000-0005-0000-0000-0000D9170000}"/>
    <cellStyle name="화폐기호 4" xfId="5471" xr:uid="{00000000-0005-0000-0000-0000DA170000}"/>
    <cellStyle name="화폐기호 5" xfId="5472" xr:uid="{00000000-0005-0000-0000-0000DB170000}"/>
    <cellStyle name="화폐기호 6" xfId="5468" xr:uid="{00000000-0005-0000-0000-0000DC170000}"/>
    <cellStyle name="화폐기호 7" xfId="5766" xr:uid="{00000000-0005-0000-0000-0000DD170000}"/>
    <cellStyle name="화폐기호0" xfId="1920" xr:uid="{00000000-0005-0000-0000-0000DE170000}"/>
    <cellStyle name="화폐기호0 2" xfId="5473" xr:uid="{00000000-0005-0000-0000-0000DF170000}"/>
    <cellStyle name="화폐기호0 2 2" xfId="5548" xr:uid="{00000000-0005-0000-0000-0000E0170000}"/>
    <cellStyle name="화폐기호0 3" xfId="5765" xr:uid="{00000000-0005-0000-0000-0000E1170000}"/>
    <cellStyle name="ㅣ" xfId="2360" xr:uid="{00000000-0005-0000-0000-0000E2170000}"/>
  </cellStyles>
  <dxfs count="0"/>
  <tableStyles count="0" defaultTableStyle="TableStyleMedium2" defaultPivotStyle="PivotStyleLight16"/>
  <colors>
    <mruColors>
      <color rgb="FFFFFF0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84.xml"/><Relationship Id="rId21" Type="http://schemas.openxmlformats.org/officeDocument/2006/relationships/worksheet" Target="worksheets/sheet21.xml"/><Relationship Id="rId63" Type="http://schemas.openxmlformats.org/officeDocument/2006/relationships/externalLink" Target="externalLinks/externalLink30.xml"/><Relationship Id="rId159" Type="http://schemas.openxmlformats.org/officeDocument/2006/relationships/externalLink" Target="externalLinks/externalLink126.xml"/><Relationship Id="rId170" Type="http://schemas.openxmlformats.org/officeDocument/2006/relationships/externalLink" Target="externalLinks/externalLink137.xml"/><Relationship Id="rId226" Type="http://schemas.openxmlformats.org/officeDocument/2006/relationships/externalLink" Target="externalLinks/externalLink193.xml"/><Relationship Id="rId268" Type="http://schemas.openxmlformats.org/officeDocument/2006/relationships/externalLink" Target="externalLinks/externalLink235.xml"/><Relationship Id="rId32" Type="http://schemas.openxmlformats.org/officeDocument/2006/relationships/worksheet" Target="worksheets/sheet32.xml"/><Relationship Id="rId74" Type="http://schemas.openxmlformats.org/officeDocument/2006/relationships/externalLink" Target="externalLinks/externalLink41.xml"/><Relationship Id="rId128" Type="http://schemas.openxmlformats.org/officeDocument/2006/relationships/externalLink" Target="externalLinks/externalLink95.xml"/><Relationship Id="rId5" Type="http://schemas.openxmlformats.org/officeDocument/2006/relationships/worksheet" Target="worksheets/sheet5.xml"/><Relationship Id="rId181" Type="http://schemas.openxmlformats.org/officeDocument/2006/relationships/externalLink" Target="externalLinks/externalLink148.xml"/><Relationship Id="rId237" Type="http://schemas.openxmlformats.org/officeDocument/2006/relationships/externalLink" Target="externalLinks/externalLink204.xml"/><Relationship Id="rId279" Type="http://schemas.openxmlformats.org/officeDocument/2006/relationships/externalLink" Target="externalLinks/externalLink246.xml"/><Relationship Id="rId43" Type="http://schemas.openxmlformats.org/officeDocument/2006/relationships/externalLink" Target="externalLinks/externalLink10.xml"/><Relationship Id="rId139" Type="http://schemas.openxmlformats.org/officeDocument/2006/relationships/externalLink" Target="externalLinks/externalLink106.xml"/><Relationship Id="rId85" Type="http://schemas.openxmlformats.org/officeDocument/2006/relationships/externalLink" Target="externalLinks/externalLink52.xml"/><Relationship Id="rId150" Type="http://schemas.openxmlformats.org/officeDocument/2006/relationships/externalLink" Target="externalLinks/externalLink117.xml"/><Relationship Id="rId171" Type="http://schemas.openxmlformats.org/officeDocument/2006/relationships/externalLink" Target="externalLinks/externalLink138.xml"/><Relationship Id="rId192" Type="http://schemas.openxmlformats.org/officeDocument/2006/relationships/externalLink" Target="externalLinks/externalLink159.xml"/><Relationship Id="rId206" Type="http://schemas.openxmlformats.org/officeDocument/2006/relationships/externalLink" Target="externalLinks/externalLink173.xml"/><Relationship Id="rId227" Type="http://schemas.openxmlformats.org/officeDocument/2006/relationships/externalLink" Target="externalLinks/externalLink194.xml"/><Relationship Id="rId248" Type="http://schemas.openxmlformats.org/officeDocument/2006/relationships/externalLink" Target="externalLinks/externalLink215.xml"/><Relationship Id="rId269" Type="http://schemas.openxmlformats.org/officeDocument/2006/relationships/externalLink" Target="externalLinks/externalLink236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externalLink" Target="externalLinks/externalLink75.xml"/><Relationship Id="rId129" Type="http://schemas.openxmlformats.org/officeDocument/2006/relationships/externalLink" Target="externalLinks/externalLink96.xml"/><Relationship Id="rId280" Type="http://schemas.openxmlformats.org/officeDocument/2006/relationships/externalLink" Target="externalLinks/externalLink247.xml"/><Relationship Id="rId54" Type="http://schemas.openxmlformats.org/officeDocument/2006/relationships/externalLink" Target="externalLinks/externalLink21.xml"/><Relationship Id="rId75" Type="http://schemas.openxmlformats.org/officeDocument/2006/relationships/externalLink" Target="externalLinks/externalLink42.xml"/><Relationship Id="rId96" Type="http://schemas.openxmlformats.org/officeDocument/2006/relationships/externalLink" Target="externalLinks/externalLink63.xml"/><Relationship Id="rId140" Type="http://schemas.openxmlformats.org/officeDocument/2006/relationships/externalLink" Target="externalLinks/externalLink107.xml"/><Relationship Id="rId161" Type="http://schemas.openxmlformats.org/officeDocument/2006/relationships/externalLink" Target="externalLinks/externalLink128.xml"/><Relationship Id="rId182" Type="http://schemas.openxmlformats.org/officeDocument/2006/relationships/externalLink" Target="externalLinks/externalLink149.xml"/><Relationship Id="rId217" Type="http://schemas.openxmlformats.org/officeDocument/2006/relationships/externalLink" Target="externalLinks/externalLink184.xml"/><Relationship Id="rId6" Type="http://schemas.openxmlformats.org/officeDocument/2006/relationships/worksheet" Target="worksheets/sheet6.xml"/><Relationship Id="rId238" Type="http://schemas.openxmlformats.org/officeDocument/2006/relationships/externalLink" Target="externalLinks/externalLink205.xml"/><Relationship Id="rId259" Type="http://schemas.openxmlformats.org/officeDocument/2006/relationships/externalLink" Target="externalLinks/externalLink226.xml"/><Relationship Id="rId23" Type="http://schemas.openxmlformats.org/officeDocument/2006/relationships/worksheet" Target="worksheets/sheet23.xml"/><Relationship Id="rId119" Type="http://schemas.openxmlformats.org/officeDocument/2006/relationships/externalLink" Target="externalLinks/externalLink86.xml"/><Relationship Id="rId270" Type="http://schemas.openxmlformats.org/officeDocument/2006/relationships/externalLink" Target="externalLinks/externalLink237.xml"/><Relationship Id="rId44" Type="http://schemas.openxmlformats.org/officeDocument/2006/relationships/externalLink" Target="externalLinks/externalLink11.xml"/><Relationship Id="rId65" Type="http://schemas.openxmlformats.org/officeDocument/2006/relationships/externalLink" Target="externalLinks/externalLink32.xml"/><Relationship Id="rId86" Type="http://schemas.openxmlformats.org/officeDocument/2006/relationships/externalLink" Target="externalLinks/externalLink53.xml"/><Relationship Id="rId130" Type="http://schemas.openxmlformats.org/officeDocument/2006/relationships/externalLink" Target="externalLinks/externalLink97.xml"/><Relationship Id="rId151" Type="http://schemas.openxmlformats.org/officeDocument/2006/relationships/externalLink" Target="externalLinks/externalLink118.xml"/><Relationship Id="rId172" Type="http://schemas.openxmlformats.org/officeDocument/2006/relationships/externalLink" Target="externalLinks/externalLink139.xml"/><Relationship Id="rId193" Type="http://schemas.openxmlformats.org/officeDocument/2006/relationships/externalLink" Target="externalLinks/externalLink160.xml"/><Relationship Id="rId207" Type="http://schemas.openxmlformats.org/officeDocument/2006/relationships/externalLink" Target="externalLinks/externalLink174.xml"/><Relationship Id="rId228" Type="http://schemas.openxmlformats.org/officeDocument/2006/relationships/externalLink" Target="externalLinks/externalLink195.xml"/><Relationship Id="rId249" Type="http://schemas.openxmlformats.org/officeDocument/2006/relationships/externalLink" Target="externalLinks/externalLink216.xml"/><Relationship Id="rId13" Type="http://schemas.openxmlformats.org/officeDocument/2006/relationships/worksheet" Target="worksheets/sheet13.xml"/><Relationship Id="rId109" Type="http://schemas.openxmlformats.org/officeDocument/2006/relationships/externalLink" Target="externalLinks/externalLink76.xml"/><Relationship Id="rId260" Type="http://schemas.openxmlformats.org/officeDocument/2006/relationships/externalLink" Target="externalLinks/externalLink227.xml"/><Relationship Id="rId281" Type="http://schemas.openxmlformats.org/officeDocument/2006/relationships/externalLink" Target="externalLinks/externalLink248.xml"/><Relationship Id="rId34" Type="http://schemas.openxmlformats.org/officeDocument/2006/relationships/externalLink" Target="externalLinks/externalLink1.xml"/><Relationship Id="rId55" Type="http://schemas.openxmlformats.org/officeDocument/2006/relationships/externalLink" Target="externalLinks/externalLink22.xml"/><Relationship Id="rId76" Type="http://schemas.openxmlformats.org/officeDocument/2006/relationships/externalLink" Target="externalLinks/externalLink43.xml"/><Relationship Id="rId97" Type="http://schemas.openxmlformats.org/officeDocument/2006/relationships/externalLink" Target="externalLinks/externalLink64.xml"/><Relationship Id="rId120" Type="http://schemas.openxmlformats.org/officeDocument/2006/relationships/externalLink" Target="externalLinks/externalLink87.xml"/><Relationship Id="rId141" Type="http://schemas.openxmlformats.org/officeDocument/2006/relationships/externalLink" Target="externalLinks/externalLink108.xml"/><Relationship Id="rId7" Type="http://schemas.openxmlformats.org/officeDocument/2006/relationships/worksheet" Target="worksheets/sheet7.xml"/><Relationship Id="rId162" Type="http://schemas.openxmlformats.org/officeDocument/2006/relationships/externalLink" Target="externalLinks/externalLink129.xml"/><Relationship Id="rId183" Type="http://schemas.openxmlformats.org/officeDocument/2006/relationships/externalLink" Target="externalLinks/externalLink150.xml"/><Relationship Id="rId218" Type="http://schemas.openxmlformats.org/officeDocument/2006/relationships/externalLink" Target="externalLinks/externalLink185.xml"/><Relationship Id="rId239" Type="http://schemas.openxmlformats.org/officeDocument/2006/relationships/externalLink" Target="externalLinks/externalLink206.xml"/><Relationship Id="rId250" Type="http://schemas.openxmlformats.org/officeDocument/2006/relationships/externalLink" Target="externalLinks/externalLink217.xml"/><Relationship Id="rId271" Type="http://schemas.openxmlformats.org/officeDocument/2006/relationships/externalLink" Target="externalLinks/externalLink238.xml"/><Relationship Id="rId24" Type="http://schemas.openxmlformats.org/officeDocument/2006/relationships/worksheet" Target="worksheets/sheet24.xml"/><Relationship Id="rId45" Type="http://schemas.openxmlformats.org/officeDocument/2006/relationships/externalLink" Target="externalLinks/externalLink12.xml"/><Relationship Id="rId66" Type="http://schemas.openxmlformats.org/officeDocument/2006/relationships/externalLink" Target="externalLinks/externalLink33.xml"/><Relationship Id="rId87" Type="http://schemas.openxmlformats.org/officeDocument/2006/relationships/externalLink" Target="externalLinks/externalLink54.xml"/><Relationship Id="rId110" Type="http://schemas.openxmlformats.org/officeDocument/2006/relationships/externalLink" Target="externalLinks/externalLink77.xml"/><Relationship Id="rId131" Type="http://schemas.openxmlformats.org/officeDocument/2006/relationships/externalLink" Target="externalLinks/externalLink98.xml"/><Relationship Id="rId152" Type="http://schemas.openxmlformats.org/officeDocument/2006/relationships/externalLink" Target="externalLinks/externalLink119.xml"/><Relationship Id="rId173" Type="http://schemas.openxmlformats.org/officeDocument/2006/relationships/externalLink" Target="externalLinks/externalLink140.xml"/><Relationship Id="rId194" Type="http://schemas.openxmlformats.org/officeDocument/2006/relationships/externalLink" Target="externalLinks/externalLink161.xml"/><Relationship Id="rId208" Type="http://schemas.openxmlformats.org/officeDocument/2006/relationships/externalLink" Target="externalLinks/externalLink175.xml"/><Relationship Id="rId229" Type="http://schemas.openxmlformats.org/officeDocument/2006/relationships/externalLink" Target="externalLinks/externalLink196.xml"/><Relationship Id="rId240" Type="http://schemas.openxmlformats.org/officeDocument/2006/relationships/externalLink" Target="externalLinks/externalLink207.xml"/><Relationship Id="rId261" Type="http://schemas.openxmlformats.org/officeDocument/2006/relationships/externalLink" Target="externalLinks/externalLink228.xml"/><Relationship Id="rId14" Type="http://schemas.openxmlformats.org/officeDocument/2006/relationships/worksheet" Target="worksheets/sheet14.xml"/><Relationship Id="rId35" Type="http://schemas.openxmlformats.org/officeDocument/2006/relationships/externalLink" Target="externalLinks/externalLink2.xml"/><Relationship Id="rId56" Type="http://schemas.openxmlformats.org/officeDocument/2006/relationships/externalLink" Target="externalLinks/externalLink23.xml"/><Relationship Id="rId77" Type="http://schemas.openxmlformats.org/officeDocument/2006/relationships/externalLink" Target="externalLinks/externalLink44.xml"/><Relationship Id="rId100" Type="http://schemas.openxmlformats.org/officeDocument/2006/relationships/externalLink" Target="externalLinks/externalLink67.xml"/><Relationship Id="rId282" Type="http://schemas.openxmlformats.org/officeDocument/2006/relationships/externalLink" Target="externalLinks/externalLink249.xml"/><Relationship Id="rId8" Type="http://schemas.openxmlformats.org/officeDocument/2006/relationships/worksheet" Target="worksheets/sheet8.xml"/><Relationship Id="rId98" Type="http://schemas.openxmlformats.org/officeDocument/2006/relationships/externalLink" Target="externalLinks/externalLink65.xml"/><Relationship Id="rId121" Type="http://schemas.openxmlformats.org/officeDocument/2006/relationships/externalLink" Target="externalLinks/externalLink88.xml"/><Relationship Id="rId142" Type="http://schemas.openxmlformats.org/officeDocument/2006/relationships/externalLink" Target="externalLinks/externalLink109.xml"/><Relationship Id="rId163" Type="http://schemas.openxmlformats.org/officeDocument/2006/relationships/externalLink" Target="externalLinks/externalLink130.xml"/><Relationship Id="rId184" Type="http://schemas.openxmlformats.org/officeDocument/2006/relationships/externalLink" Target="externalLinks/externalLink151.xml"/><Relationship Id="rId219" Type="http://schemas.openxmlformats.org/officeDocument/2006/relationships/externalLink" Target="externalLinks/externalLink186.xml"/><Relationship Id="rId230" Type="http://schemas.openxmlformats.org/officeDocument/2006/relationships/externalLink" Target="externalLinks/externalLink197.xml"/><Relationship Id="rId251" Type="http://schemas.openxmlformats.org/officeDocument/2006/relationships/externalLink" Target="externalLinks/externalLink218.xml"/><Relationship Id="rId25" Type="http://schemas.openxmlformats.org/officeDocument/2006/relationships/worksheet" Target="worksheets/sheet25.xml"/><Relationship Id="rId46" Type="http://schemas.openxmlformats.org/officeDocument/2006/relationships/externalLink" Target="externalLinks/externalLink13.xml"/><Relationship Id="rId67" Type="http://schemas.openxmlformats.org/officeDocument/2006/relationships/externalLink" Target="externalLinks/externalLink34.xml"/><Relationship Id="rId272" Type="http://schemas.openxmlformats.org/officeDocument/2006/relationships/externalLink" Target="externalLinks/externalLink239.xml"/><Relationship Id="rId88" Type="http://schemas.openxmlformats.org/officeDocument/2006/relationships/externalLink" Target="externalLinks/externalLink55.xml"/><Relationship Id="rId111" Type="http://schemas.openxmlformats.org/officeDocument/2006/relationships/externalLink" Target="externalLinks/externalLink78.xml"/><Relationship Id="rId132" Type="http://schemas.openxmlformats.org/officeDocument/2006/relationships/externalLink" Target="externalLinks/externalLink99.xml"/><Relationship Id="rId153" Type="http://schemas.openxmlformats.org/officeDocument/2006/relationships/externalLink" Target="externalLinks/externalLink120.xml"/><Relationship Id="rId174" Type="http://schemas.openxmlformats.org/officeDocument/2006/relationships/externalLink" Target="externalLinks/externalLink141.xml"/><Relationship Id="rId195" Type="http://schemas.openxmlformats.org/officeDocument/2006/relationships/externalLink" Target="externalLinks/externalLink162.xml"/><Relationship Id="rId209" Type="http://schemas.openxmlformats.org/officeDocument/2006/relationships/externalLink" Target="externalLinks/externalLink176.xml"/><Relationship Id="rId220" Type="http://schemas.openxmlformats.org/officeDocument/2006/relationships/externalLink" Target="externalLinks/externalLink187.xml"/><Relationship Id="rId241" Type="http://schemas.openxmlformats.org/officeDocument/2006/relationships/externalLink" Target="externalLinks/externalLink208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3.xml"/><Relationship Id="rId57" Type="http://schemas.openxmlformats.org/officeDocument/2006/relationships/externalLink" Target="externalLinks/externalLink24.xml"/><Relationship Id="rId262" Type="http://schemas.openxmlformats.org/officeDocument/2006/relationships/externalLink" Target="externalLinks/externalLink229.xml"/><Relationship Id="rId283" Type="http://schemas.openxmlformats.org/officeDocument/2006/relationships/theme" Target="theme/theme1.xml"/><Relationship Id="rId78" Type="http://schemas.openxmlformats.org/officeDocument/2006/relationships/externalLink" Target="externalLinks/externalLink45.xml"/><Relationship Id="rId99" Type="http://schemas.openxmlformats.org/officeDocument/2006/relationships/externalLink" Target="externalLinks/externalLink66.xml"/><Relationship Id="rId101" Type="http://schemas.openxmlformats.org/officeDocument/2006/relationships/externalLink" Target="externalLinks/externalLink68.xml"/><Relationship Id="rId122" Type="http://schemas.openxmlformats.org/officeDocument/2006/relationships/externalLink" Target="externalLinks/externalLink89.xml"/><Relationship Id="rId143" Type="http://schemas.openxmlformats.org/officeDocument/2006/relationships/externalLink" Target="externalLinks/externalLink110.xml"/><Relationship Id="rId164" Type="http://schemas.openxmlformats.org/officeDocument/2006/relationships/externalLink" Target="externalLinks/externalLink131.xml"/><Relationship Id="rId185" Type="http://schemas.openxmlformats.org/officeDocument/2006/relationships/externalLink" Target="externalLinks/externalLink152.xml"/><Relationship Id="rId9" Type="http://schemas.openxmlformats.org/officeDocument/2006/relationships/worksheet" Target="worksheets/sheet9.xml"/><Relationship Id="rId210" Type="http://schemas.openxmlformats.org/officeDocument/2006/relationships/externalLink" Target="externalLinks/externalLink177.xml"/><Relationship Id="rId26" Type="http://schemas.openxmlformats.org/officeDocument/2006/relationships/worksheet" Target="worksheets/sheet26.xml"/><Relationship Id="rId231" Type="http://schemas.openxmlformats.org/officeDocument/2006/relationships/externalLink" Target="externalLinks/externalLink198.xml"/><Relationship Id="rId252" Type="http://schemas.openxmlformats.org/officeDocument/2006/relationships/externalLink" Target="externalLinks/externalLink219.xml"/><Relationship Id="rId273" Type="http://schemas.openxmlformats.org/officeDocument/2006/relationships/externalLink" Target="externalLinks/externalLink240.xml"/><Relationship Id="rId47" Type="http://schemas.openxmlformats.org/officeDocument/2006/relationships/externalLink" Target="externalLinks/externalLink14.xml"/><Relationship Id="rId68" Type="http://schemas.openxmlformats.org/officeDocument/2006/relationships/externalLink" Target="externalLinks/externalLink35.xml"/><Relationship Id="rId89" Type="http://schemas.openxmlformats.org/officeDocument/2006/relationships/externalLink" Target="externalLinks/externalLink56.xml"/><Relationship Id="rId112" Type="http://schemas.openxmlformats.org/officeDocument/2006/relationships/externalLink" Target="externalLinks/externalLink79.xml"/><Relationship Id="rId133" Type="http://schemas.openxmlformats.org/officeDocument/2006/relationships/externalLink" Target="externalLinks/externalLink100.xml"/><Relationship Id="rId154" Type="http://schemas.openxmlformats.org/officeDocument/2006/relationships/externalLink" Target="externalLinks/externalLink121.xml"/><Relationship Id="rId175" Type="http://schemas.openxmlformats.org/officeDocument/2006/relationships/externalLink" Target="externalLinks/externalLink142.xml"/><Relationship Id="rId196" Type="http://schemas.openxmlformats.org/officeDocument/2006/relationships/externalLink" Target="externalLinks/externalLink163.xml"/><Relationship Id="rId200" Type="http://schemas.openxmlformats.org/officeDocument/2006/relationships/externalLink" Target="externalLinks/externalLink167.xml"/><Relationship Id="rId16" Type="http://schemas.openxmlformats.org/officeDocument/2006/relationships/worksheet" Target="worksheets/sheet16.xml"/><Relationship Id="rId221" Type="http://schemas.openxmlformats.org/officeDocument/2006/relationships/externalLink" Target="externalLinks/externalLink188.xml"/><Relationship Id="rId242" Type="http://schemas.openxmlformats.org/officeDocument/2006/relationships/externalLink" Target="externalLinks/externalLink209.xml"/><Relationship Id="rId263" Type="http://schemas.openxmlformats.org/officeDocument/2006/relationships/externalLink" Target="externalLinks/externalLink230.xml"/><Relationship Id="rId284" Type="http://schemas.openxmlformats.org/officeDocument/2006/relationships/styles" Target="styles.xml"/><Relationship Id="rId37" Type="http://schemas.openxmlformats.org/officeDocument/2006/relationships/externalLink" Target="externalLinks/externalLink4.xml"/><Relationship Id="rId58" Type="http://schemas.openxmlformats.org/officeDocument/2006/relationships/externalLink" Target="externalLinks/externalLink25.xml"/><Relationship Id="rId79" Type="http://schemas.openxmlformats.org/officeDocument/2006/relationships/externalLink" Target="externalLinks/externalLink46.xml"/><Relationship Id="rId102" Type="http://schemas.openxmlformats.org/officeDocument/2006/relationships/externalLink" Target="externalLinks/externalLink69.xml"/><Relationship Id="rId123" Type="http://schemas.openxmlformats.org/officeDocument/2006/relationships/externalLink" Target="externalLinks/externalLink90.xml"/><Relationship Id="rId144" Type="http://schemas.openxmlformats.org/officeDocument/2006/relationships/externalLink" Target="externalLinks/externalLink111.xml"/><Relationship Id="rId90" Type="http://schemas.openxmlformats.org/officeDocument/2006/relationships/externalLink" Target="externalLinks/externalLink57.xml"/><Relationship Id="rId165" Type="http://schemas.openxmlformats.org/officeDocument/2006/relationships/externalLink" Target="externalLinks/externalLink132.xml"/><Relationship Id="rId186" Type="http://schemas.openxmlformats.org/officeDocument/2006/relationships/externalLink" Target="externalLinks/externalLink153.xml"/><Relationship Id="rId211" Type="http://schemas.openxmlformats.org/officeDocument/2006/relationships/externalLink" Target="externalLinks/externalLink178.xml"/><Relationship Id="rId232" Type="http://schemas.openxmlformats.org/officeDocument/2006/relationships/externalLink" Target="externalLinks/externalLink199.xml"/><Relationship Id="rId253" Type="http://schemas.openxmlformats.org/officeDocument/2006/relationships/externalLink" Target="externalLinks/externalLink220.xml"/><Relationship Id="rId274" Type="http://schemas.openxmlformats.org/officeDocument/2006/relationships/externalLink" Target="externalLinks/externalLink241.xml"/><Relationship Id="rId27" Type="http://schemas.openxmlformats.org/officeDocument/2006/relationships/worksheet" Target="worksheets/sheet27.xml"/><Relationship Id="rId48" Type="http://schemas.openxmlformats.org/officeDocument/2006/relationships/externalLink" Target="externalLinks/externalLink15.xml"/><Relationship Id="rId69" Type="http://schemas.openxmlformats.org/officeDocument/2006/relationships/externalLink" Target="externalLinks/externalLink36.xml"/><Relationship Id="rId113" Type="http://schemas.openxmlformats.org/officeDocument/2006/relationships/externalLink" Target="externalLinks/externalLink80.xml"/><Relationship Id="rId134" Type="http://schemas.openxmlformats.org/officeDocument/2006/relationships/externalLink" Target="externalLinks/externalLink101.xml"/><Relationship Id="rId80" Type="http://schemas.openxmlformats.org/officeDocument/2006/relationships/externalLink" Target="externalLinks/externalLink47.xml"/><Relationship Id="rId155" Type="http://schemas.openxmlformats.org/officeDocument/2006/relationships/externalLink" Target="externalLinks/externalLink122.xml"/><Relationship Id="rId176" Type="http://schemas.openxmlformats.org/officeDocument/2006/relationships/externalLink" Target="externalLinks/externalLink143.xml"/><Relationship Id="rId197" Type="http://schemas.openxmlformats.org/officeDocument/2006/relationships/externalLink" Target="externalLinks/externalLink164.xml"/><Relationship Id="rId201" Type="http://schemas.openxmlformats.org/officeDocument/2006/relationships/externalLink" Target="externalLinks/externalLink168.xml"/><Relationship Id="rId222" Type="http://schemas.openxmlformats.org/officeDocument/2006/relationships/externalLink" Target="externalLinks/externalLink189.xml"/><Relationship Id="rId243" Type="http://schemas.openxmlformats.org/officeDocument/2006/relationships/externalLink" Target="externalLinks/externalLink210.xml"/><Relationship Id="rId264" Type="http://schemas.openxmlformats.org/officeDocument/2006/relationships/externalLink" Target="externalLinks/externalLink231.xml"/><Relationship Id="rId285" Type="http://schemas.openxmlformats.org/officeDocument/2006/relationships/sharedStrings" Target="sharedStrings.xml"/><Relationship Id="rId17" Type="http://schemas.openxmlformats.org/officeDocument/2006/relationships/worksheet" Target="worksheets/sheet17.xml"/><Relationship Id="rId38" Type="http://schemas.openxmlformats.org/officeDocument/2006/relationships/externalLink" Target="externalLinks/externalLink5.xml"/><Relationship Id="rId59" Type="http://schemas.openxmlformats.org/officeDocument/2006/relationships/externalLink" Target="externalLinks/externalLink26.xml"/><Relationship Id="rId103" Type="http://schemas.openxmlformats.org/officeDocument/2006/relationships/externalLink" Target="externalLinks/externalLink70.xml"/><Relationship Id="rId124" Type="http://schemas.openxmlformats.org/officeDocument/2006/relationships/externalLink" Target="externalLinks/externalLink91.xml"/><Relationship Id="rId70" Type="http://schemas.openxmlformats.org/officeDocument/2006/relationships/externalLink" Target="externalLinks/externalLink37.xml"/><Relationship Id="rId91" Type="http://schemas.openxmlformats.org/officeDocument/2006/relationships/externalLink" Target="externalLinks/externalLink58.xml"/><Relationship Id="rId145" Type="http://schemas.openxmlformats.org/officeDocument/2006/relationships/externalLink" Target="externalLinks/externalLink112.xml"/><Relationship Id="rId166" Type="http://schemas.openxmlformats.org/officeDocument/2006/relationships/externalLink" Target="externalLinks/externalLink133.xml"/><Relationship Id="rId187" Type="http://schemas.openxmlformats.org/officeDocument/2006/relationships/externalLink" Target="externalLinks/externalLink154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179.xml"/><Relationship Id="rId233" Type="http://schemas.openxmlformats.org/officeDocument/2006/relationships/externalLink" Target="externalLinks/externalLink200.xml"/><Relationship Id="rId254" Type="http://schemas.openxmlformats.org/officeDocument/2006/relationships/externalLink" Target="externalLinks/externalLink221.xml"/><Relationship Id="rId28" Type="http://schemas.openxmlformats.org/officeDocument/2006/relationships/worksheet" Target="worksheets/sheet28.xml"/><Relationship Id="rId49" Type="http://schemas.openxmlformats.org/officeDocument/2006/relationships/externalLink" Target="externalLinks/externalLink16.xml"/><Relationship Id="rId114" Type="http://schemas.openxmlformats.org/officeDocument/2006/relationships/externalLink" Target="externalLinks/externalLink81.xml"/><Relationship Id="rId275" Type="http://schemas.openxmlformats.org/officeDocument/2006/relationships/externalLink" Target="externalLinks/externalLink242.xml"/><Relationship Id="rId60" Type="http://schemas.openxmlformats.org/officeDocument/2006/relationships/externalLink" Target="externalLinks/externalLink27.xml"/><Relationship Id="rId81" Type="http://schemas.openxmlformats.org/officeDocument/2006/relationships/externalLink" Target="externalLinks/externalLink48.xml"/><Relationship Id="rId135" Type="http://schemas.openxmlformats.org/officeDocument/2006/relationships/externalLink" Target="externalLinks/externalLink102.xml"/><Relationship Id="rId156" Type="http://schemas.openxmlformats.org/officeDocument/2006/relationships/externalLink" Target="externalLinks/externalLink123.xml"/><Relationship Id="rId177" Type="http://schemas.openxmlformats.org/officeDocument/2006/relationships/externalLink" Target="externalLinks/externalLink144.xml"/><Relationship Id="rId198" Type="http://schemas.openxmlformats.org/officeDocument/2006/relationships/externalLink" Target="externalLinks/externalLink165.xml"/><Relationship Id="rId202" Type="http://schemas.openxmlformats.org/officeDocument/2006/relationships/externalLink" Target="externalLinks/externalLink169.xml"/><Relationship Id="rId223" Type="http://schemas.openxmlformats.org/officeDocument/2006/relationships/externalLink" Target="externalLinks/externalLink190.xml"/><Relationship Id="rId244" Type="http://schemas.openxmlformats.org/officeDocument/2006/relationships/externalLink" Target="externalLinks/externalLink211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6.xml"/><Relationship Id="rId265" Type="http://schemas.openxmlformats.org/officeDocument/2006/relationships/externalLink" Target="externalLinks/externalLink232.xml"/><Relationship Id="rId286" Type="http://schemas.openxmlformats.org/officeDocument/2006/relationships/calcChain" Target="calcChain.xml"/><Relationship Id="rId50" Type="http://schemas.openxmlformats.org/officeDocument/2006/relationships/externalLink" Target="externalLinks/externalLink17.xml"/><Relationship Id="rId104" Type="http://schemas.openxmlformats.org/officeDocument/2006/relationships/externalLink" Target="externalLinks/externalLink71.xml"/><Relationship Id="rId125" Type="http://schemas.openxmlformats.org/officeDocument/2006/relationships/externalLink" Target="externalLinks/externalLink92.xml"/><Relationship Id="rId146" Type="http://schemas.openxmlformats.org/officeDocument/2006/relationships/externalLink" Target="externalLinks/externalLink113.xml"/><Relationship Id="rId167" Type="http://schemas.openxmlformats.org/officeDocument/2006/relationships/externalLink" Target="externalLinks/externalLink134.xml"/><Relationship Id="rId188" Type="http://schemas.openxmlformats.org/officeDocument/2006/relationships/externalLink" Target="externalLinks/externalLink155.xml"/><Relationship Id="rId71" Type="http://schemas.openxmlformats.org/officeDocument/2006/relationships/externalLink" Target="externalLinks/externalLink38.xml"/><Relationship Id="rId92" Type="http://schemas.openxmlformats.org/officeDocument/2006/relationships/externalLink" Target="externalLinks/externalLink59.xml"/><Relationship Id="rId213" Type="http://schemas.openxmlformats.org/officeDocument/2006/relationships/externalLink" Target="externalLinks/externalLink180.xml"/><Relationship Id="rId234" Type="http://schemas.openxmlformats.org/officeDocument/2006/relationships/externalLink" Target="externalLinks/externalLink20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5" Type="http://schemas.openxmlformats.org/officeDocument/2006/relationships/externalLink" Target="externalLinks/externalLink222.xml"/><Relationship Id="rId276" Type="http://schemas.openxmlformats.org/officeDocument/2006/relationships/externalLink" Target="externalLinks/externalLink243.xml"/><Relationship Id="rId40" Type="http://schemas.openxmlformats.org/officeDocument/2006/relationships/externalLink" Target="externalLinks/externalLink7.xml"/><Relationship Id="rId115" Type="http://schemas.openxmlformats.org/officeDocument/2006/relationships/externalLink" Target="externalLinks/externalLink82.xml"/><Relationship Id="rId136" Type="http://schemas.openxmlformats.org/officeDocument/2006/relationships/externalLink" Target="externalLinks/externalLink103.xml"/><Relationship Id="rId157" Type="http://schemas.openxmlformats.org/officeDocument/2006/relationships/externalLink" Target="externalLinks/externalLink124.xml"/><Relationship Id="rId178" Type="http://schemas.openxmlformats.org/officeDocument/2006/relationships/externalLink" Target="externalLinks/externalLink145.xml"/><Relationship Id="rId61" Type="http://schemas.openxmlformats.org/officeDocument/2006/relationships/externalLink" Target="externalLinks/externalLink28.xml"/><Relationship Id="rId82" Type="http://schemas.openxmlformats.org/officeDocument/2006/relationships/externalLink" Target="externalLinks/externalLink49.xml"/><Relationship Id="rId199" Type="http://schemas.openxmlformats.org/officeDocument/2006/relationships/externalLink" Target="externalLinks/externalLink166.xml"/><Relationship Id="rId203" Type="http://schemas.openxmlformats.org/officeDocument/2006/relationships/externalLink" Target="externalLinks/externalLink170.xml"/><Relationship Id="rId19" Type="http://schemas.openxmlformats.org/officeDocument/2006/relationships/worksheet" Target="worksheets/sheet19.xml"/><Relationship Id="rId224" Type="http://schemas.openxmlformats.org/officeDocument/2006/relationships/externalLink" Target="externalLinks/externalLink191.xml"/><Relationship Id="rId245" Type="http://schemas.openxmlformats.org/officeDocument/2006/relationships/externalLink" Target="externalLinks/externalLink212.xml"/><Relationship Id="rId266" Type="http://schemas.openxmlformats.org/officeDocument/2006/relationships/externalLink" Target="externalLinks/externalLink233.xml"/><Relationship Id="rId30" Type="http://schemas.openxmlformats.org/officeDocument/2006/relationships/worksheet" Target="worksheets/sheet30.xml"/><Relationship Id="rId105" Type="http://schemas.openxmlformats.org/officeDocument/2006/relationships/externalLink" Target="externalLinks/externalLink72.xml"/><Relationship Id="rId126" Type="http://schemas.openxmlformats.org/officeDocument/2006/relationships/externalLink" Target="externalLinks/externalLink93.xml"/><Relationship Id="rId147" Type="http://schemas.openxmlformats.org/officeDocument/2006/relationships/externalLink" Target="externalLinks/externalLink114.xml"/><Relationship Id="rId168" Type="http://schemas.openxmlformats.org/officeDocument/2006/relationships/externalLink" Target="externalLinks/externalLink135.xml"/><Relationship Id="rId51" Type="http://schemas.openxmlformats.org/officeDocument/2006/relationships/externalLink" Target="externalLinks/externalLink18.xml"/><Relationship Id="rId72" Type="http://schemas.openxmlformats.org/officeDocument/2006/relationships/externalLink" Target="externalLinks/externalLink39.xml"/><Relationship Id="rId93" Type="http://schemas.openxmlformats.org/officeDocument/2006/relationships/externalLink" Target="externalLinks/externalLink60.xml"/><Relationship Id="rId189" Type="http://schemas.openxmlformats.org/officeDocument/2006/relationships/externalLink" Target="externalLinks/externalLink156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181.xml"/><Relationship Id="rId235" Type="http://schemas.openxmlformats.org/officeDocument/2006/relationships/externalLink" Target="externalLinks/externalLink202.xml"/><Relationship Id="rId256" Type="http://schemas.openxmlformats.org/officeDocument/2006/relationships/externalLink" Target="externalLinks/externalLink223.xml"/><Relationship Id="rId277" Type="http://schemas.openxmlformats.org/officeDocument/2006/relationships/externalLink" Target="externalLinks/externalLink244.xml"/><Relationship Id="rId116" Type="http://schemas.openxmlformats.org/officeDocument/2006/relationships/externalLink" Target="externalLinks/externalLink83.xml"/><Relationship Id="rId137" Type="http://schemas.openxmlformats.org/officeDocument/2006/relationships/externalLink" Target="externalLinks/externalLink104.xml"/><Relationship Id="rId158" Type="http://schemas.openxmlformats.org/officeDocument/2006/relationships/externalLink" Target="externalLinks/externalLink125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8.xml"/><Relationship Id="rId62" Type="http://schemas.openxmlformats.org/officeDocument/2006/relationships/externalLink" Target="externalLinks/externalLink29.xml"/><Relationship Id="rId83" Type="http://schemas.openxmlformats.org/officeDocument/2006/relationships/externalLink" Target="externalLinks/externalLink50.xml"/><Relationship Id="rId179" Type="http://schemas.openxmlformats.org/officeDocument/2006/relationships/externalLink" Target="externalLinks/externalLink146.xml"/><Relationship Id="rId190" Type="http://schemas.openxmlformats.org/officeDocument/2006/relationships/externalLink" Target="externalLinks/externalLink157.xml"/><Relationship Id="rId204" Type="http://schemas.openxmlformats.org/officeDocument/2006/relationships/externalLink" Target="externalLinks/externalLink171.xml"/><Relationship Id="rId225" Type="http://schemas.openxmlformats.org/officeDocument/2006/relationships/externalLink" Target="externalLinks/externalLink192.xml"/><Relationship Id="rId246" Type="http://schemas.openxmlformats.org/officeDocument/2006/relationships/externalLink" Target="externalLinks/externalLink213.xml"/><Relationship Id="rId267" Type="http://schemas.openxmlformats.org/officeDocument/2006/relationships/externalLink" Target="externalLinks/externalLink234.xml"/><Relationship Id="rId106" Type="http://schemas.openxmlformats.org/officeDocument/2006/relationships/externalLink" Target="externalLinks/externalLink73.xml"/><Relationship Id="rId127" Type="http://schemas.openxmlformats.org/officeDocument/2006/relationships/externalLink" Target="externalLinks/externalLink94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externalLink" Target="externalLinks/externalLink19.xml"/><Relationship Id="rId73" Type="http://schemas.openxmlformats.org/officeDocument/2006/relationships/externalLink" Target="externalLinks/externalLink40.xml"/><Relationship Id="rId94" Type="http://schemas.openxmlformats.org/officeDocument/2006/relationships/externalLink" Target="externalLinks/externalLink61.xml"/><Relationship Id="rId148" Type="http://schemas.openxmlformats.org/officeDocument/2006/relationships/externalLink" Target="externalLinks/externalLink115.xml"/><Relationship Id="rId169" Type="http://schemas.openxmlformats.org/officeDocument/2006/relationships/externalLink" Target="externalLinks/externalLink136.xml"/><Relationship Id="rId4" Type="http://schemas.openxmlformats.org/officeDocument/2006/relationships/worksheet" Target="worksheets/sheet4.xml"/><Relationship Id="rId180" Type="http://schemas.openxmlformats.org/officeDocument/2006/relationships/externalLink" Target="externalLinks/externalLink147.xml"/><Relationship Id="rId215" Type="http://schemas.openxmlformats.org/officeDocument/2006/relationships/externalLink" Target="externalLinks/externalLink182.xml"/><Relationship Id="rId236" Type="http://schemas.openxmlformats.org/officeDocument/2006/relationships/externalLink" Target="externalLinks/externalLink203.xml"/><Relationship Id="rId257" Type="http://schemas.openxmlformats.org/officeDocument/2006/relationships/externalLink" Target="externalLinks/externalLink224.xml"/><Relationship Id="rId278" Type="http://schemas.openxmlformats.org/officeDocument/2006/relationships/externalLink" Target="externalLinks/externalLink245.xml"/><Relationship Id="rId42" Type="http://schemas.openxmlformats.org/officeDocument/2006/relationships/externalLink" Target="externalLinks/externalLink9.xml"/><Relationship Id="rId84" Type="http://schemas.openxmlformats.org/officeDocument/2006/relationships/externalLink" Target="externalLinks/externalLink51.xml"/><Relationship Id="rId138" Type="http://schemas.openxmlformats.org/officeDocument/2006/relationships/externalLink" Target="externalLinks/externalLink105.xml"/><Relationship Id="rId191" Type="http://schemas.openxmlformats.org/officeDocument/2006/relationships/externalLink" Target="externalLinks/externalLink158.xml"/><Relationship Id="rId205" Type="http://schemas.openxmlformats.org/officeDocument/2006/relationships/externalLink" Target="externalLinks/externalLink172.xml"/><Relationship Id="rId247" Type="http://schemas.openxmlformats.org/officeDocument/2006/relationships/externalLink" Target="externalLinks/externalLink214.xml"/><Relationship Id="rId107" Type="http://schemas.openxmlformats.org/officeDocument/2006/relationships/externalLink" Target="externalLinks/externalLink74.xml"/><Relationship Id="rId11" Type="http://schemas.openxmlformats.org/officeDocument/2006/relationships/worksheet" Target="worksheets/sheet11.xml"/><Relationship Id="rId53" Type="http://schemas.openxmlformats.org/officeDocument/2006/relationships/externalLink" Target="externalLinks/externalLink20.xml"/><Relationship Id="rId149" Type="http://schemas.openxmlformats.org/officeDocument/2006/relationships/externalLink" Target="externalLinks/externalLink116.xml"/><Relationship Id="rId95" Type="http://schemas.openxmlformats.org/officeDocument/2006/relationships/externalLink" Target="externalLinks/externalLink62.xml"/><Relationship Id="rId160" Type="http://schemas.openxmlformats.org/officeDocument/2006/relationships/externalLink" Target="externalLinks/externalLink127.xml"/><Relationship Id="rId216" Type="http://schemas.openxmlformats.org/officeDocument/2006/relationships/externalLink" Target="externalLinks/externalLink183.xml"/><Relationship Id="rId258" Type="http://schemas.openxmlformats.org/officeDocument/2006/relationships/externalLink" Target="externalLinks/externalLink225.xml"/><Relationship Id="rId22" Type="http://schemas.openxmlformats.org/officeDocument/2006/relationships/worksheet" Target="worksheets/sheet22.xml"/><Relationship Id="rId64" Type="http://schemas.openxmlformats.org/officeDocument/2006/relationships/externalLink" Target="externalLinks/externalLink31.xml"/><Relationship Id="rId118" Type="http://schemas.openxmlformats.org/officeDocument/2006/relationships/externalLink" Target="externalLinks/externalLink8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5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6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7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8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8.jp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0.jp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1.jp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2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3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4.jp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5.jp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6.jp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jpg"/><Relationship Id="rId4" Type="http://schemas.openxmlformats.org/officeDocument/2006/relationships/image" Target="../media/image3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0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jpeg"/><Relationship Id="rId1" Type="http://schemas.openxmlformats.org/officeDocument/2006/relationships/image" Target="../media/image21.jp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jpeg"/><Relationship Id="rId1" Type="http://schemas.openxmlformats.org/officeDocument/2006/relationships/image" Target="../media/image8.jp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jpeg"/><Relationship Id="rId1" Type="http://schemas.openxmlformats.org/officeDocument/2006/relationships/image" Target="../media/image23.jp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4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5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png"/><Relationship Id="rId1" Type="http://schemas.openxmlformats.org/officeDocument/2006/relationships/image" Target="../media/image2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235323</xdr:colOff>
      <xdr:row>22</xdr:row>
      <xdr:rowOff>44823</xdr:rowOff>
    </xdr:from>
    <xdr:to>
      <xdr:col>6</xdr:col>
      <xdr:colOff>459442</xdr:colOff>
      <xdr:row>22</xdr:row>
      <xdr:rowOff>627530</xdr:rowOff>
    </xdr:to>
    <xdr:pic>
      <xdr:nvPicPr>
        <xdr:cNvPr id="3" name="_x43378000" descr="EMB000010fc0ac8">
          <a:extLst>
            <a:ext uri="{FF2B5EF4-FFF2-40B4-BE49-F238E27FC236}">
              <a16:creationId xmlns:a16="http://schemas.microsoft.com/office/drawing/2014/main" id="{67B0E732-FFEF-4C16-97ED-169EF87246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16941" y="5053852"/>
          <a:ext cx="907677" cy="5827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573980</xdr:colOff>
      <xdr:row>15</xdr:row>
      <xdr:rowOff>249815</xdr:rowOff>
    </xdr:from>
    <xdr:to>
      <xdr:col>22</xdr:col>
      <xdr:colOff>539483</xdr:colOff>
      <xdr:row>26</xdr:row>
      <xdr:rowOff>237725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33333" y="5124374"/>
          <a:ext cx="4649562" cy="3439322"/>
        </a:xfrm>
        <a:prstGeom prst="rect">
          <a:avLst/>
        </a:prstGeom>
      </xdr:spPr>
    </xdr:pic>
    <xdr:clientData/>
  </xdr:twoCellAnchor>
  <xdr:twoCellAnchor editAs="oneCell">
    <xdr:from>
      <xdr:col>15</xdr:col>
      <xdr:colOff>134470</xdr:colOff>
      <xdr:row>0</xdr:row>
      <xdr:rowOff>268940</xdr:rowOff>
    </xdr:from>
    <xdr:to>
      <xdr:col>24</xdr:col>
      <xdr:colOff>605118</xdr:colOff>
      <xdr:row>15</xdr:row>
      <xdr:rowOff>100852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93823" y="268940"/>
          <a:ext cx="6521824" cy="470647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1154284</xdr:colOff>
      <xdr:row>14</xdr:row>
      <xdr:rowOff>244926</xdr:rowOff>
    </xdr:from>
    <xdr:to>
      <xdr:col>22</xdr:col>
      <xdr:colOff>657651</xdr:colOff>
      <xdr:row>26</xdr:row>
      <xdr:rowOff>204106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18755" y="4805720"/>
          <a:ext cx="5117514" cy="3724357"/>
        </a:xfrm>
        <a:prstGeom prst="rect">
          <a:avLst/>
        </a:prstGeom>
      </xdr:spPr>
    </xdr:pic>
    <xdr:clientData/>
  </xdr:twoCellAnchor>
  <xdr:twoCellAnchor editAs="oneCell">
    <xdr:from>
      <xdr:col>15</xdr:col>
      <xdr:colOff>44823</xdr:colOff>
      <xdr:row>0</xdr:row>
      <xdr:rowOff>44824</xdr:rowOff>
    </xdr:from>
    <xdr:to>
      <xdr:col>23</xdr:col>
      <xdr:colOff>268942</xdr:colOff>
      <xdr:row>14</xdr:row>
      <xdr:rowOff>190501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09294" y="44824"/>
          <a:ext cx="6521824" cy="470647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540282</xdr:colOff>
      <xdr:row>14</xdr:row>
      <xdr:rowOff>286553</xdr:rowOff>
    </xdr:from>
    <xdr:to>
      <xdr:col>24</xdr:col>
      <xdr:colOff>16415</xdr:colOff>
      <xdr:row>25</xdr:row>
      <xdr:rowOff>18410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95253" y="4847347"/>
          <a:ext cx="4944603" cy="3183269"/>
        </a:xfrm>
        <a:prstGeom prst="rect">
          <a:avLst/>
        </a:prstGeom>
      </xdr:spPr>
    </xdr:pic>
    <xdr:clientData/>
  </xdr:twoCellAnchor>
  <xdr:twoCellAnchor editAs="oneCell">
    <xdr:from>
      <xdr:col>15</xdr:col>
      <xdr:colOff>100853</xdr:colOff>
      <xdr:row>0</xdr:row>
      <xdr:rowOff>44824</xdr:rowOff>
    </xdr:from>
    <xdr:to>
      <xdr:col>24</xdr:col>
      <xdr:colOff>470648</xdr:colOff>
      <xdr:row>14</xdr:row>
      <xdr:rowOff>190501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172265" y="44824"/>
          <a:ext cx="6521824" cy="470647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1820229</xdr:colOff>
      <xdr:row>14</xdr:row>
      <xdr:rowOff>217569</xdr:rowOff>
    </xdr:from>
    <xdr:to>
      <xdr:col>21</xdr:col>
      <xdr:colOff>105291</xdr:colOff>
      <xdr:row>28</xdr:row>
      <xdr:rowOff>180895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51935" y="4778363"/>
          <a:ext cx="5445621" cy="4356032"/>
        </a:xfrm>
        <a:prstGeom prst="rect">
          <a:avLst/>
        </a:prstGeom>
      </xdr:spPr>
    </xdr:pic>
    <xdr:clientData/>
  </xdr:twoCellAnchor>
  <xdr:twoCellAnchor editAs="oneCell">
    <xdr:from>
      <xdr:col>15</xdr:col>
      <xdr:colOff>56029</xdr:colOff>
      <xdr:row>0</xdr:row>
      <xdr:rowOff>22412</xdr:rowOff>
    </xdr:from>
    <xdr:to>
      <xdr:col>20</xdr:col>
      <xdr:colOff>100853</xdr:colOff>
      <xdr:row>14</xdr:row>
      <xdr:rowOff>168089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87735" y="22412"/>
          <a:ext cx="6521824" cy="470647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67238</xdr:colOff>
      <xdr:row>14</xdr:row>
      <xdr:rowOff>156880</xdr:rowOff>
    </xdr:from>
    <xdr:to>
      <xdr:col>17</xdr:col>
      <xdr:colOff>436950</xdr:colOff>
      <xdr:row>25</xdr:row>
      <xdr:rowOff>123264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21473" y="4717674"/>
          <a:ext cx="4796036" cy="3216090"/>
        </a:xfrm>
        <a:prstGeom prst="rect">
          <a:avLst/>
        </a:prstGeom>
      </xdr:spPr>
    </xdr:pic>
    <xdr:clientData/>
  </xdr:twoCellAnchor>
  <xdr:twoCellAnchor editAs="oneCell">
    <xdr:from>
      <xdr:col>15</xdr:col>
      <xdr:colOff>67235</xdr:colOff>
      <xdr:row>0</xdr:row>
      <xdr:rowOff>0</xdr:rowOff>
    </xdr:from>
    <xdr:to>
      <xdr:col>20</xdr:col>
      <xdr:colOff>112059</xdr:colOff>
      <xdr:row>14</xdr:row>
      <xdr:rowOff>145677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21470" y="0"/>
          <a:ext cx="6521824" cy="470647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44823</xdr:colOff>
      <xdr:row>14</xdr:row>
      <xdr:rowOff>235322</xdr:rowOff>
    </xdr:from>
    <xdr:to>
      <xdr:col>17</xdr:col>
      <xdr:colOff>351216</xdr:colOff>
      <xdr:row>25</xdr:row>
      <xdr:rowOff>33617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59352" y="4796116"/>
          <a:ext cx="4732717" cy="3249707"/>
        </a:xfrm>
        <a:prstGeom prst="rect">
          <a:avLst/>
        </a:prstGeom>
      </xdr:spPr>
    </xdr:pic>
    <xdr:clientData/>
  </xdr:twoCellAnchor>
  <xdr:twoCellAnchor editAs="oneCell">
    <xdr:from>
      <xdr:col>15</xdr:col>
      <xdr:colOff>44824</xdr:colOff>
      <xdr:row>0</xdr:row>
      <xdr:rowOff>56029</xdr:rowOff>
    </xdr:from>
    <xdr:to>
      <xdr:col>20</xdr:col>
      <xdr:colOff>89648</xdr:colOff>
      <xdr:row>14</xdr:row>
      <xdr:rowOff>201706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59353" y="56029"/>
          <a:ext cx="6521824" cy="470647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179294</xdr:colOff>
      <xdr:row>0</xdr:row>
      <xdr:rowOff>22412</xdr:rowOff>
    </xdr:from>
    <xdr:to>
      <xdr:col>19</xdr:col>
      <xdr:colOff>331665</xdr:colOff>
      <xdr:row>15</xdr:row>
      <xdr:rowOff>242382</xdr:rowOff>
    </xdr:to>
    <xdr:pic>
      <xdr:nvPicPr>
        <xdr:cNvPr id="3" name="EZFSV_579861" descr="C:\Users\EKR\AppData\Local\Temp\240227094327.jpg">
          <a:extLst>
            <a:ext uri="{FF2B5EF4-FFF2-40B4-BE49-F238E27FC236}">
              <a16:creationId xmlns:a16="http://schemas.microsoft.com/office/drawing/2014/main" id="{7DB086D4-E14F-4D49-BD88-101072A58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9941" y="22412"/>
          <a:ext cx="5945812" cy="50945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156881</xdr:colOff>
      <xdr:row>0</xdr:row>
      <xdr:rowOff>67234</xdr:rowOff>
    </xdr:from>
    <xdr:to>
      <xdr:col>19</xdr:col>
      <xdr:colOff>309252</xdr:colOff>
      <xdr:row>15</xdr:row>
      <xdr:rowOff>287204</xdr:rowOff>
    </xdr:to>
    <xdr:pic>
      <xdr:nvPicPr>
        <xdr:cNvPr id="4" name="EZFSV_579861" descr="C:\Users\EKR\AppData\Local\Temp\240227094327.jpg">
          <a:extLst>
            <a:ext uri="{FF2B5EF4-FFF2-40B4-BE49-F238E27FC236}">
              <a16:creationId xmlns:a16="http://schemas.microsoft.com/office/drawing/2014/main" id="{3354617B-A059-4D50-8955-9AAA320553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499" y="67234"/>
          <a:ext cx="5945812" cy="50945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11</xdr:row>
      <xdr:rowOff>0</xdr:rowOff>
    </xdr:from>
    <xdr:to>
      <xdr:col>9</xdr:col>
      <xdr:colOff>352425</xdr:colOff>
      <xdr:row>17</xdr:row>
      <xdr:rowOff>238124</xdr:rowOff>
    </xdr:to>
    <xdr:sp macro="" textlink="">
      <xdr:nvSpPr>
        <xdr:cNvPr id="5" name="오른쪽 중괄호 4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SpPr/>
      </xdr:nvSpPr>
      <xdr:spPr>
        <a:xfrm>
          <a:off x="8391525" y="4638675"/>
          <a:ext cx="247650" cy="1104899"/>
        </a:xfrm>
        <a:prstGeom prst="rightBrace">
          <a:avLst>
            <a:gd name="adj1" fmla="val 39762"/>
            <a:gd name="adj2" fmla="val 50000"/>
          </a:avLst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15</xdr:col>
      <xdr:colOff>336176</xdr:colOff>
      <xdr:row>0</xdr:row>
      <xdr:rowOff>201705</xdr:rowOff>
    </xdr:from>
    <xdr:to>
      <xdr:col>19</xdr:col>
      <xdr:colOff>488547</xdr:colOff>
      <xdr:row>16</xdr:row>
      <xdr:rowOff>107910</xdr:rowOff>
    </xdr:to>
    <xdr:pic>
      <xdr:nvPicPr>
        <xdr:cNvPr id="4" name="EZFSV_579861" descr="C:\Users\EKR\AppData\Local\Temp\240227094327.jpg">
          <a:extLst>
            <a:ext uri="{FF2B5EF4-FFF2-40B4-BE49-F238E27FC236}">
              <a16:creationId xmlns:a16="http://schemas.microsoft.com/office/drawing/2014/main" id="{232EB1DF-F3D6-437C-A585-1D6B1EA5F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6823" y="201705"/>
          <a:ext cx="5945812" cy="50945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47225</xdr:colOff>
      <xdr:row>14</xdr:row>
      <xdr:rowOff>191301</xdr:rowOff>
    </xdr:from>
    <xdr:to>
      <xdr:col>18</xdr:col>
      <xdr:colOff>106457</xdr:colOff>
      <xdr:row>25</xdr:row>
      <xdr:rowOff>2401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62607" y="4752095"/>
          <a:ext cx="5169115" cy="3262512"/>
        </a:xfrm>
        <a:prstGeom prst="rect">
          <a:avLst/>
        </a:prstGeom>
      </xdr:spPr>
    </xdr:pic>
    <xdr:clientData/>
  </xdr:twoCellAnchor>
  <xdr:twoCellAnchor editAs="oneCell">
    <xdr:from>
      <xdr:col>15</xdr:col>
      <xdr:colOff>44823</xdr:colOff>
      <xdr:row>0</xdr:row>
      <xdr:rowOff>22412</xdr:rowOff>
    </xdr:from>
    <xdr:to>
      <xdr:col>20</xdr:col>
      <xdr:colOff>89647</xdr:colOff>
      <xdr:row>14</xdr:row>
      <xdr:rowOff>168089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60205" y="22412"/>
          <a:ext cx="6521824" cy="470647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52828</xdr:colOff>
      <xdr:row>14</xdr:row>
      <xdr:rowOff>207310</xdr:rowOff>
    </xdr:from>
    <xdr:to>
      <xdr:col>17</xdr:col>
      <xdr:colOff>556293</xdr:colOff>
      <xdr:row>25</xdr:row>
      <xdr:rowOff>296154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3387" y="4768104"/>
          <a:ext cx="4929788" cy="3540256"/>
        </a:xfrm>
        <a:prstGeom prst="rect">
          <a:avLst/>
        </a:prstGeom>
      </xdr:spPr>
    </xdr:pic>
    <xdr:clientData/>
  </xdr:twoCellAnchor>
  <xdr:twoCellAnchor editAs="oneCell">
    <xdr:from>
      <xdr:col>15</xdr:col>
      <xdr:colOff>56029</xdr:colOff>
      <xdr:row>0</xdr:row>
      <xdr:rowOff>33618</xdr:rowOff>
    </xdr:from>
    <xdr:to>
      <xdr:col>20</xdr:col>
      <xdr:colOff>100853</xdr:colOff>
      <xdr:row>14</xdr:row>
      <xdr:rowOff>179295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26588" y="33618"/>
          <a:ext cx="6521824" cy="4706471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118003</xdr:colOff>
      <xdr:row>14</xdr:row>
      <xdr:rowOff>254677</xdr:rowOff>
    </xdr:from>
    <xdr:to>
      <xdr:col>18</xdr:col>
      <xdr:colOff>532789</xdr:colOff>
      <xdr:row>27</xdr:row>
      <xdr:rowOff>284221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82474" y="4815471"/>
          <a:ext cx="5524668" cy="4108485"/>
        </a:xfrm>
        <a:prstGeom prst="rect">
          <a:avLst/>
        </a:prstGeom>
      </xdr:spPr>
    </xdr:pic>
    <xdr:clientData/>
  </xdr:twoCellAnchor>
  <xdr:twoCellAnchor editAs="oneCell">
    <xdr:from>
      <xdr:col>15</xdr:col>
      <xdr:colOff>56030</xdr:colOff>
      <xdr:row>0</xdr:row>
      <xdr:rowOff>22412</xdr:rowOff>
    </xdr:from>
    <xdr:to>
      <xdr:col>20</xdr:col>
      <xdr:colOff>100854</xdr:colOff>
      <xdr:row>14</xdr:row>
      <xdr:rowOff>168089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20501" y="22412"/>
          <a:ext cx="6521824" cy="470647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181332</xdr:colOff>
      <xdr:row>14</xdr:row>
      <xdr:rowOff>296446</xdr:rowOff>
    </xdr:from>
    <xdr:to>
      <xdr:col>18</xdr:col>
      <xdr:colOff>147712</xdr:colOff>
      <xdr:row>28</xdr:row>
      <xdr:rowOff>251622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038" y="4857240"/>
          <a:ext cx="5266762" cy="4347882"/>
        </a:xfrm>
        <a:prstGeom prst="rect">
          <a:avLst/>
        </a:prstGeom>
      </xdr:spPr>
    </xdr:pic>
    <xdr:clientData/>
  </xdr:twoCellAnchor>
  <xdr:twoCellAnchor editAs="oneCell">
    <xdr:from>
      <xdr:col>15</xdr:col>
      <xdr:colOff>56029</xdr:colOff>
      <xdr:row>0</xdr:row>
      <xdr:rowOff>33617</xdr:rowOff>
    </xdr:from>
    <xdr:to>
      <xdr:col>19</xdr:col>
      <xdr:colOff>593912</xdr:colOff>
      <xdr:row>14</xdr:row>
      <xdr:rowOff>179294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87735" y="33617"/>
          <a:ext cx="6521824" cy="470647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97650</xdr:colOff>
      <xdr:row>14</xdr:row>
      <xdr:rowOff>289182</xdr:rowOff>
    </xdr:from>
    <xdr:to>
      <xdr:col>18</xdr:col>
      <xdr:colOff>328971</xdr:colOff>
      <xdr:row>30</xdr:row>
      <xdr:rowOff>126468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29356" y="4849976"/>
          <a:ext cx="5531703" cy="4857521"/>
        </a:xfrm>
        <a:prstGeom prst="rect">
          <a:avLst/>
        </a:prstGeom>
      </xdr:spPr>
    </xdr:pic>
    <xdr:clientData/>
  </xdr:twoCellAnchor>
  <xdr:twoCellAnchor editAs="oneCell">
    <xdr:from>
      <xdr:col>15</xdr:col>
      <xdr:colOff>89647</xdr:colOff>
      <xdr:row>0</xdr:row>
      <xdr:rowOff>78441</xdr:rowOff>
    </xdr:from>
    <xdr:to>
      <xdr:col>19</xdr:col>
      <xdr:colOff>627530</xdr:colOff>
      <xdr:row>14</xdr:row>
      <xdr:rowOff>224118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21353" y="78441"/>
          <a:ext cx="6521824" cy="4706471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163288</xdr:colOff>
      <xdr:row>14</xdr:row>
      <xdr:rowOff>253735</xdr:rowOff>
    </xdr:from>
    <xdr:to>
      <xdr:col>18</xdr:col>
      <xdr:colOff>246161</xdr:colOff>
      <xdr:row>27</xdr:row>
      <xdr:rowOff>244129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94994" y="4814529"/>
          <a:ext cx="5383255" cy="4069335"/>
        </a:xfrm>
        <a:prstGeom prst="rect">
          <a:avLst/>
        </a:prstGeom>
      </xdr:spPr>
    </xdr:pic>
    <xdr:clientData/>
  </xdr:twoCellAnchor>
  <xdr:twoCellAnchor editAs="oneCell">
    <xdr:from>
      <xdr:col>15</xdr:col>
      <xdr:colOff>44823</xdr:colOff>
      <xdr:row>0</xdr:row>
      <xdr:rowOff>44824</xdr:rowOff>
    </xdr:from>
    <xdr:to>
      <xdr:col>19</xdr:col>
      <xdr:colOff>582706</xdr:colOff>
      <xdr:row>14</xdr:row>
      <xdr:rowOff>190501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76529" y="44824"/>
          <a:ext cx="6521824" cy="4706471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63513</xdr:colOff>
      <xdr:row>14</xdr:row>
      <xdr:rowOff>216914</xdr:rowOff>
    </xdr:from>
    <xdr:to>
      <xdr:col>17</xdr:col>
      <xdr:colOff>618684</xdr:colOff>
      <xdr:row>35</xdr:row>
      <xdr:rowOff>269117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5484" y="4777708"/>
          <a:ext cx="4981494" cy="6641262"/>
        </a:xfrm>
        <a:prstGeom prst="rect">
          <a:avLst/>
        </a:prstGeom>
      </xdr:spPr>
    </xdr:pic>
    <xdr:clientData/>
  </xdr:twoCellAnchor>
  <xdr:twoCellAnchor editAs="oneCell">
    <xdr:from>
      <xdr:col>15</xdr:col>
      <xdr:colOff>67235</xdr:colOff>
      <xdr:row>0</xdr:row>
      <xdr:rowOff>22412</xdr:rowOff>
    </xdr:from>
    <xdr:to>
      <xdr:col>20</xdr:col>
      <xdr:colOff>112059</xdr:colOff>
      <xdr:row>14</xdr:row>
      <xdr:rowOff>168089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679206" y="22412"/>
          <a:ext cx="6521824" cy="4706471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115900</xdr:colOff>
      <xdr:row>14</xdr:row>
      <xdr:rowOff>253493</xdr:rowOff>
    </xdr:from>
    <xdr:to>
      <xdr:col>17</xdr:col>
      <xdr:colOff>576302</xdr:colOff>
      <xdr:row>32</xdr:row>
      <xdr:rowOff>186818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27871" y="4814287"/>
          <a:ext cx="4886725" cy="5581090"/>
        </a:xfrm>
        <a:prstGeom prst="rect">
          <a:avLst/>
        </a:prstGeom>
      </xdr:spPr>
    </xdr:pic>
    <xdr:clientData/>
  </xdr:twoCellAnchor>
  <xdr:twoCellAnchor editAs="oneCell">
    <xdr:from>
      <xdr:col>15</xdr:col>
      <xdr:colOff>100853</xdr:colOff>
      <xdr:row>0</xdr:row>
      <xdr:rowOff>44825</xdr:rowOff>
    </xdr:from>
    <xdr:to>
      <xdr:col>20</xdr:col>
      <xdr:colOff>145677</xdr:colOff>
      <xdr:row>14</xdr:row>
      <xdr:rowOff>190502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12824" y="44825"/>
          <a:ext cx="6521824" cy="4706471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104054</xdr:colOff>
      <xdr:row>14</xdr:row>
      <xdr:rowOff>229721</xdr:rowOff>
    </xdr:from>
    <xdr:to>
      <xdr:col>17</xdr:col>
      <xdr:colOff>650660</xdr:colOff>
      <xdr:row>39</xdr:row>
      <xdr:rowOff>88927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72054" y="4790515"/>
          <a:ext cx="4972930" cy="7098206"/>
        </a:xfrm>
        <a:prstGeom prst="rect">
          <a:avLst/>
        </a:prstGeom>
      </xdr:spPr>
    </xdr:pic>
    <xdr:clientData/>
  </xdr:twoCellAnchor>
  <xdr:twoCellAnchor editAs="oneCell">
    <xdr:from>
      <xdr:col>15</xdr:col>
      <xdr:colOff>100853</xdr:colOff>
      <xdr:row>0</xdr:row>
      <xdr:rowOff>11205</xdr:rowOff>
    </xdr:from>
    <xdr:to>
      <xdr:col>20</xdr:col>
      <xdr:colOff>145677</xdr:colOff>
      <xdr:row>14</xdr:row>
      <xdr:rowOff>156882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68853" y="11205"/>
          <a:ext cx="6521824" cy="4706471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134471</xdr:colOff>
      <xdr:row>14</xdr:row>
      <xdr:rowOff>280148</xdr:rowOff>
    </xdr:from>
    <xdr:to>
      <xdr:col>18</xdr:col>
      <xdr:colOff>225239</xdr:colOff>
      <xdr:row>36</xdr:row>
      <xdr:rowOff>101974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06736" y="4840942"/>
          <a:ext cx="5200650" cy="6724650"/>
        </a:xfrm>
        <a:prstGeom prst="rect">
          <a:avLst/>
        </a:prstGeom>
      </xdr:spPr>
    </xdr:pic>
    <xdr:clientData/>
  </xdr:twoCellAnchor>
  <xdr:twoCellAnchor editAs="oneCell">
    <xdr:from>
      <xdr:col>1</xdr:col>
      <xdr:colOff>358588</xdr:colOff>
      <xdr:row>34</xdr:row>
      <xdr:rowOff>56029</xdr:rowOff>
    </xdr:from>
    <xdr:to>
      <xdr:col>9</xdr:col>
      <xdr:colOff>437029</xdr:colOff>
      <xdr:row>43</xdr:row>
      <xdr:rowOff>48991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3221"/>
        <a:stretch/>
      </xdr:blipFill>
      <xdr:spPr>
        <a:xfrm>
          <a:off x="1042147" y="10892117"/>
          <a:ext cx="6958853" cy="2514286"/>
        </a:xfrm>
        <a:prstGeom prst="rect">
          <a:avLst/>
        </a:prstGeom>
      </xdr:spPr>
    </xdr:pic>
    <xdr:clientData/>
  </xdr:twoCellAnchor>
  <xdr:twoCellAnchor editAs="oneCell">
    <xdr:from>
      <xdr:col>1</xdr:col>
      <xdr:colOff>358588</xdr:colOff>
      <xdr:row>43</xdr:row>
      <xdr:rowOff>134471</xdr:rowOff>
    </xdr:from>
    <xdr:to>
      <xdr:col>9</xdr:col>
      <xdr:colOff>430557</xdr:colOff>
      <xdr:row>53</xdr:row>
      <xdr:rowOff>91068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42147" y="13491883"/>
          <a:ext cx="6952381" cy="2085714"/>
        </a:xfrm>
        <a:prstGeom prst="rect">
          <a:avLst/>
        </a:prstGeom>
      </xdr:spPr>
    </xdr:pic>
    <xdr:clientData/>
  </xdr:twoCellAnchor>
  <xdr:twoCellAnchor editAs="oneCell">
    <xdr:from>
      <xdr:col>15</xdr:col>
      <xdr:colOff>145677</xdr:colOff>
      <xdr:row>0</xdr:row>
      <xdr:rowOff>44824</xdr:rowOff>
    </xdr:from>
    <xdr:to>
      <xdr:col>20</xdr:col>
      <xdr:colOff>190501</xdr:colOff>
      <xdr:row>14</xdr:row>
      <xdr:rowOff>190501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17942" y="44824"/>
          <a:ext cx="6521824" cy="4706471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65634</xdr:colOff>
      <xdr:row>14</xdr:row>
      <xdr:rowOff>246529</xdr:rowOff>
    </xdr:from>
    <xdr:to>
      <xdr:col>18</xdr:col>
      <xdr:colOff>357336</xdr:colOff>
      <xdr:row>32</xdr:row>
      <xdr:rowOff>295354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30105" y="4807323"/>
          <a:ext cx="5401584" cy="5696590"/>
        </a:xfrm>
        <a:prstGeom prst="rect">
          <a:avLst/>
        </a:prstGeom>
      </xdr:spPr>
    </xdr:pic>
    <xdr:clientData/>
  </xdr:twoCellAnchor>
  <xdr:twoCellAnchor editAs="oneCell">
    <xdr:from>
      <xdr:col>15</xdr:col>
      <xdr:colOff>67235</xdr:colOff>
      <xdr:row>0</xdr:row>
      <xdr:rowOff>56029</xdr:rowOff>
    </xdr:from>
    <xdr:to>
      <xdr:col>20</xdr:col>
      <xdr:colOff>112059</xdr:colOff>
      <xdr:row>14</xdr:row>
      <xdr:rowOff>201706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31706" y="56029"/>
          <a:ext cx="6521824" cy="4706471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134470</xdr:colOff>
      <xdr:row>0</xdr:row>
      <xdr:rowOff>134470</xdr:rowOff>
    </xdr:from>
    <xdr:to>
      <xdr:col>19</xdr:col>
      <xdr:colOff>286841</xdr:colOff>
      <xdr:row>16</xdr:row>
      <xdr:rowOff>40675</xdr:rowOff>
    </xdr:to>
    <xdr:pic>
      <xdr:nvPicPr>
        <xdr:cNvPr id="2" name="EZFSV_579861" descr="C:\Users\EKR\AppData\Local\Temp\240227094327.jpg">
          <a:extLst>
            <a:ext uri="{FF2B5EF4-FFF2-40B4-BE49-F238E27FC236}">
              <a16:creationId xmlns:a16="http://schemas.microsoft.com/office/drawing/2014/main" id="{C11A186D-2216-437A-B9EB-15169BFC4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2045" y="134470"/>
          <a:ext cx="5953096" cy="5097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134470</xdr:colOff>
      <xdr:row>0</xdr:row>
      <xdr:rowOff>134470</xdr:rowOff>
    </xdr:from>
    <xdr:to>
      <xdr:col>19</xdr:col>
      <xdr:colOff>286841</xdr:colOff>
      <xdr:row>16</xdr:row>
      <xdr:rowOff>40675</xdr:rowOff>
    </xdr:to>
    <xdr:pic>
      <xdr:nvPicPr>
        <xdr:cNvPr id="2" name="EZFSV_579861" descr="C:\Users\EKR\AppData\Local\Temp\240227094327.jpg">
          <a:extLst>
            <a:ext uri="{FF2B5EF4-FFF2-40B4-BE49-F238E27FC236}">
              <a16:creationId xmlns:a16="http://schemas.microsoft.com/office/drawing/2014/main" id="{310200DB-8AA4-44EB-BDEB-A6C7628D12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2045" y="134470"/>
          <a:ext cx="5953096" cy="5097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134470</xdr:colOff>
      <xdr:row>0</xdr:row>
      <xdr:rowOff>134470</xdr:rowOff>
    </xdr:from>
    <xdr:to>
      <xdr:col>19</xdr:col>
      <xdr:colOff>286841</xdr:colOff>
      <xdr:row>16</xdr:row>
      <xdr:rowOff>40675</xdr:rowOff>
    </xdr:to>
    <xdr:pic>
      <xdr:nvPicPr>
        <xdr:cNvPr id="2" name="EZFSV_579861" descr="C:\Users\EKR\AppData\Local\Temp\240227094327.jpg">
          <a:extLst>
            <a:ext uri="{FF2B5EF4-FFF2-40B4-BE49-F238E27FC236}">
              <a16:creationId xmlns:a16="http://schemas.microsoft.com/office/drawing/2014/main" id="{F9B31FD1-27F9-4F88-AF6A-38E866882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2045" y="134470"/>
          <a:ext cx="5953096" cy="5097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230408</xdr:colOff>
      <xdr:row>16</xdr:row>
      <xdr:rowOff>199701</xdr:rowOff>
    </xdr:from>
    <xdr:to>
      <xdr:col>18</xdr:col>
      <xdr:colOff>526594</xdr:colOff>
      <xdr:row>30</xdr:row>
      <xdr:rowOff>266699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6C1F189-00B0-40F9-B7A5-B1C53AEC57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98908" y="5370415"/>
          <a:ext cx="5398865" cy="4448498"/>
        </a:xfrm>
        <a:prstGeom prst="rect">
          <a:avLst/>
        </a:prstGeom>
      </xdr:spPr>
    </xdr:pic>
    <xdr:clientData/>
  </xdr:twoCellAnchor>
  <xdr:twoCellAnchor editAs="oneCell">
    <xdr:from>
      <xdr:col>15</xdr:col>
      <xdr:colOff>68035</xdr:colOff>
      <xdr:row>0</xdr:row>
      <xdr:rowOff>40821</xdr:rowOff>
    </xdr:from>
    <xdr:to>
      <xdr:col>19</xdr:col>
      <xdr:colOff>95249</xdr:colOff>
      <xdr:row>15</xdr:row>
      <xdr:rowOff>217714</xdr:rowOff>
    </xdr:to>
    <xdr:pic>
      <xdr:nvPicPr>
        <xdr:cNvPr id="3" name="EZFSV_953813" descr="C:\Users\EKR\AppData\Local\Temp\260129164000.jpg">
          <a:extLst>
            <a:ext uri="{FF2B5EF4-FFF2-40B4-BE49-F238E27FC236}">
              <a16:creationId xmlns:a16="http://schemas.microsoft.com/office/drawing/2014/main" id="{6BB2A554-24E9-4E9C-9BF7-468F3B5A8A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50410" y="40821"/>
          <a:ext cx="5827939" cy="50536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441833</xdr:colOff>
      <xdr:row>12</xdr:row>
      <xdr:rowOff>285190</xdr:rowOff>
    </xdr:from>
    <xdr:to>
      <xdr:col>18</xdr:col>
      <xdr:colOff>501065</xdr:colOff>
      <xdr:row>23</xdr:row>
      <xdr:rowOff>96291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E50043D-DFC0-48D1-A25E-E1FD18296B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2733" y="5161990"/>
          <a:ext cx="5174157" cy="3268675"/>
        </a:xfrm>
        <a:prstGeom prst="rect">
          <a:avLst/>
        </a:prstGeom>
      </xdr:spPr>
    </xdr:pic>
    <xdr:clientData/>
  </xdr:twoCellAnchor>
  <xdr:twoCellAnchor editAs="oneCell">
    <xdr:from>
      <xdr:col>15</xdr:col>
      <xdr:colOff>54429</xdr:colOff>
      <xdr:row>0</xdr:row>
      <xdr:rowOff>40822</xdr:rowOff>
    </xdr:from>
    <xdr:to>
      <xdr:col>19</xdr:col>
      <xdr:colOff>81644</xdr:colOff>
      <xdr:row>15</xdr:row>
      <xdr:rowOff>231321</xdr:rowOff>
    </xdr:to>
    <xdr:pic>
      <xdr:nvPicPr>
        <xdr:cNvPr id="3" name="EZFSV_953813" descr="C:\Users\EKR\AppData\Local\Temp\260129164000.jpg">
          <a:extLst>
            <a:ext uri="{FF2B5EF4-FFF2-40B4-BE49-F238E27FC236}">
              <a16:creationId xmlns:a16="http://schemas.microsoft.com/office/drawing/2014/main" id="{E971E116-C044-48DF-8EE1-1EB0CF30CB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5329" y="40822"/>
          <a:ext cx="5827939" cy="5067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18626</xdr:colOff>
      <xdr:row>17</xdr:row>
      <xdr:rowOff>7822</xdr:rowOff>
    </xdr:from>
    <xdr:to>
      <xdr:col>18</xdr:col>
      <xdr:colOff>211569</xdr:colOff>
      <xdr:row>29</xdr:row>
      <xdr:rowOff>35835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90B5D3-A09A-486F-8C32-0FE9F58B38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30479" y="5196146"/>
          <a:ext cx="5302825" cy="3793190"/>
        </a:xfrm>
        <a:prstGeom prst="rect">
          <a:avLst/>
        </a:prstGeom>
      </xdr:spPr>
    </xdr:pic>
    <xdr:clientData/>
  </xdr:twoCellAnchor>
  <xdr:twoCellAnchor editAs="oneCell">
    <xdr:from>
      <xdr:col>15</xdr:col>
      <xdr:colOff>68036</xdr:colOff>
      <xdr:row>0</xdr:row>
      <xdr:rowOff>40821</xdr:rowOff>
    </xdr:from>
    <xdr:to>
      <xdr:col>19</xdr:col>
      <xdr:colOff>95251</xdr:colOff>
      <xdr:row>15</xdr:row>
      <xdr:rowOff>244928</xdr:rowOff>
    </xdr:to>
    <xdr:pic>
      <xdr:nvPicPr>
        <xdr:cNvPr id="3" name="EZFSV_953813" descr="C:\Users\EKR\AppData\Local\Temp\260129164000.jpg">
          <a:extLst>
            <a:ext uri="{FF2B5EF4-FFF2-40B4-BE49-F238E27FC236}">
              <a16:creationId xmlns:a16="http://schemas.microsoft.com/office/drawing/2014/main" id="{7C927D55-48DC-4409-9E83-8785A60A6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5611" y="40821"/>
          <a:ext cx="5827940" cy="50809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123265</xdr:colOff>
      <xdr:row>14</xdr:row>
      <xdr:rowOff>224120</xdr:rowOff>
    </xdr:from>
    <xdr:to>
      <xdr:col>18</xdr:col>
      <xdr:colOff>212913</xdr:colOff>
      <xdr:row>31</xdr:row>
      <xdr:rowOff>32342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87736" y="4784914"/>
          <a:ext cx="5199530" cy="5142222"/>
        </a:xfrm>
        <a:prstGeom prst="rect">
          <a:avLst/>
        </a:prstGeom>
      </xdr:spPr>
    </xdr:pic>
    <xdr:clientData/>
  </xdr:twoCellAnchor>
  <xdr:twoCellAnchor editAs="oneCell">
    <xdr:from>
      <xdr:col>15</xdr:col>
      <xdr:colOff>123264</xdr:colOff>
      <xdr:row>0</xdr:row>
      <xdr:rowOff>33618</xdr:rowOff>
    </xdr:from>
    <xdr:to>
      <xdr:col>20</xdr:col>
      <xdr:colOff>168088</xdr:colOff>
      <xdr:row>14</xdr:row>
      <xdr:rowOff>179295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87735" y="33618"/>
          <a:ext cx="6521824" cy="4706471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120063</xdr:colOff>
      <xdr:row>14</xdr:row>
      <xdr:rowOff>296955</xdr:rowOff>
    </xdr:from>
    <xdr:to>
      <xdr:col>18</xdr:col>
      <xdr:colOff>598714</xdr:colOff>
      <xdr:row>30</xdr:row>
      <xdr:rowOff>84843</xdr:rowOff>
    </xdr:to>
    <xdr:pic>
      <xdr:nvPicPr>
        <xdr:cNvPr id="5" name="EZFSV_321283" descr="C:\Users\ekr\AppData\Local\Temp\220329134447.jpg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3349" y="4841741"/>
          <a:ext cx="5581329" cy="47953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122464</xdr:colOff>
      <xdr:row>0</xdr:row>
      <xdr:rowOff>68036</xdr:rowOff>
    </xdr:from>
    <xdr:to>
      <xdr:col>20</xdr:col>
      <xdr:colOff>180895</xdr:colOff>
      <xdr:row>14</xdr:row>
      <xdr:rowOff>229721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15750" y="68036"/>
          <a:ext cx="6521824" cy="4706471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96574</xdr:colOff>
      <xdr:row>14</xdr:row>
      <xdr:rowOff>294768</xdr:rowOff>
    </xdr:from>
    <xdr:to>
      <xdr:col>17</xdr:col>
      <xdr:colOff>682642</xdr:colOff>
      <xdr:row>36</xdr:row>
      <xdr:rowOff>29137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67133" y="4855562"/>
          <a:ext cx="5012391" cy="6637193"/>
        </a:xfrm>
        <a:prstGeom prst="rect">
          <a:avLst/>
        </a:prstGeom>
      </xdr:spPr>
    </xdr:pic>
    <xdr:clientData/>
  </xdr:twoCellAnchor>
  <xdr:twoCellAnchor editAs="oneCell">
    <xdr:from>
      <xdr:col>15</xdr:col>
      <xdr:colOff>100852</xdr:colOff>
      <xdr:row>0</xdr:row>
      <xdr:rowOff>33617</xdr:rowOff>
    </xdr:from>
    <xdr:to>
      <xdr:col>17</xdr:col>
      <xdr:colOff>504265</xdr:colOff>
      <xdr:row>14</xdr:row>
      <xdr:rowOff>212912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71411" y="33617"/>
          <a:ext cx="4829736" cy="474008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03/005%20&#51076;&#49892;/&#48155;&#51008;&#51088;&#47308;/&#49373;&#54876;&#52404;&#50977;&#45236;&#50669;/&#48176;&#496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nghyejeong\2007%20&#54532;&#47196;&#51229;&#53944;\SE0-DWG\&#52404;&#50977;\XLS\ALL-XLS\ULSAN\PRIC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Project\&#51473;&#50521;&#49440;&#51648;&#54217;&#50669;&#50808;\Hwp\&#52280;&#44256;&#45236;&#50669;\&#44160;&#49688;&#44256;&#45800;&#44032;&#49328;&#52636;&#49436;\&#45800;&#44032;&#49328;&#52636;&#49436;3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1456;&#54840;\BOGO\&#44221;&#50689;&#49345;&#53468;%20&#49888;&#51064;&#46020;\2000&#51088;&#47308;(&#50629;&#47924;&#54016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Project\&#51473;&#50521;&#49440;&#51648;&#54217;&#50669;&#50808;\Hwp\&#52280;&#44256;&#45236;&#50669;\&#44160;&#49688;&#44256;&#45800;&#44032;&#49328;&#52636;&#49436;\&#45800;&#44032;&#49328;&#52636;&#49436;4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5796;&#50868;&#48169;\&#51333;&#54633;&#49324;&#47161;&#49892;&#45236;&#50669;&#49436;\&#51452;&#44277;&#5110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freechal.com/My%20Documents(old)/&#54616;&#46020;&#44553;&#44592;&#49457;/&#54616;&#46020;&#44553;&#44228;&#50557;/&#45236;&#48512;&#50857;/&#44228;&#50557;&#50836;&#52397;/&#52264;&#49440;&#46020;&#49353;&#48143;&#54364;&#51648;&#54032;(KRS)/&#51088;&#47308;/&#50689;&#50864;/&#50689;/&#45824;&#50864;&#50644;~1/&#50689;/&#47749;&#49888;&#44148;&#49444;/My%20Documents/MSOffice/Excel/&#45236;&#49440;/&#49569;&#53444;&#44256;/&#54620;&#51652;&#44204;&#51201;&#44049;&#5164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0857;&#50669;&#48708;&#49328;&#51221;200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785;&#51116;1118\C\&#48156;&#50504;\&#49444;&#44228;&#48320;&#44221;\&#50864;&#54924;&#46020;&#47196;-&#44032;&#46020;\WINDOWS\&#48148;&#53461;%20&#54868;&#47732;\&#44277;&#47924;&#44288;&#47532;\&#45236;&#50669;&#49436;\Windows\TEMP\Book4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64;&#52384;\&#46020;&#49884;&#44032;&#49828;&#48372;&#44053;\PROJECT\3&#47144;&#49688;&#47196;BOX\3@4.0X2.7\1@1.5x1.5-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freechal.com/&#48156;&#50504;/&#49444;&#44228;&#48320;&#44221;/&#50864;&#54924;&#46020;&#47196;-&#44032;&#46020;/My%20Documents/&#50756;&#44592;&#52380;&#44060;&#49688;&#44277;&#49324;/&#50756;&#44592;&#52380;3&#51648;&#44396;/&#49444;&#44228;&#48320;&#44221;/2&#52264;&#50640;&#49436;&#48320;&#44221;/&#45824;&#50808;&#44277;&#47924;(&#50577;&#54805;&#49437;)/&#50668;&#44148;&#48372;&#44256;/99(1&#52264;&#49444;&#48320;)/&#49892;&#51221;&#48372;&#44256;/&#44204;&#51201;/&#50689;&#46041;8/&#50689;&#46041;&#44160;&#5366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148;&#49444;&#45236;&#5066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-&#54532;&#47196;&#51229;&#53944;\P%20Q\3-2003&#45380;\09-&#51221;&#51021;&#49884;%20&#51221;&#52492;&#54788;&#51116;&#54788;%20&#48143;%20&#47932;&#53580;&#47560;&#54028;&#53356;\&#51221;&#51021;&#49884;-&#50857;&#50669;&#45236;&#50669;&#49436;-0923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204;&#44592;&#49328;&#52636;&#44540;&#4414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5\Local%20Settings\Temporary%20Internet%20Files\Content.IE5\89MBOPE3\My%20Documents\&#44204;&#51201;\&#44204;&#51201;&#50577;&#49885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&#51061;&#4932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\Local%20Settings\Temporary%20Internet%20Files\Content.IE5\8E8B7VC9\&#49352;%20&#54260;&#45908;\&#50557;&#49324;&#50516;-&#52265;&#49688;&#44228;%20&#45236;&#50669;&#4943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03%20&#44592;&#53440;%20&#50629;&#47924;&#51077;&#45768;&#45796;\&#44592;&#53440;&#50629;&#47924;%20CD2\27%20&#46041;&#47749;&#52380;,%20&#49345;&#50868;&#52380;%20&#54616;&#52380;&#51221;&#48708;&#44592;&#48376;&#44228;&#54925;(&#50577;&#50577;&#44400;)\&#46041;&#47749;&#52380;,%20&#49345;&#50868;&#52380;%20&#54616;&#52380;&#51221;&#48708;&#44592;&#48376;&#44228;&#54925;%20&#45236;&#50669;&#4943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02%20&#51652;&#54665;%20&#51473;&#51064;%20&#44284;&#50629;&#51077;&#45768;&#45796;\03%2004-2007-019%20&#51109;&#50504;&#52380;%20&#50808;%203&#44060;&#49548;%20&#54616;&#52380;&#51221;&#48708;&#44592;&#48376;&#44228;&#54925;(&#44221;&#49345;&#45224;&#46020;)\00%20&#47928;&#49436;%20&#48143;%20&#44228;&#50557;\00%20&#44228;&#50557;&#49436;&#47448;\&#51109;&#50504;&#52380;&#50808;%203&#44060;&#49548;%20&#50857;&#50669;&#45236;&#50669;&#49436;(&#50896;&#45236;&#50669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Startup" Target="&#46020;&#47196;/&#50857;&#49324;/&#51204;&#5240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SOFFICE\EXCEL\HONG-LIK\DOHWA03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64;&#52384;\&#46020;&#49884;&#44032;&#49828;&#48372;&#44053;\&#48156;&#50504;\&#49444;&#44228;&#48320;&#44221;\&#50864;&#54924;&#46020;&#47196;-&#44032;&#46020;\WINDOWS\&#48148;&#53461;%20&#54868;&#47732;\&#44277;&#47924;&#44288;&#47532;\&#45236;&#50669;&#49436;\012\Call-DWG\1-&#46020;&#45812;\&#44552;&#44053;IC\SEND0928\&#51068;&#48152;&#49688;&#47049;\&#51312;&#47161;1&#44368;-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5\Local%20Settings\Temporary%20Internet%20Files\Content.IE5\89MBOPE3\0-&#54532;&#47196;&#51229;&#53944;\P%20Q\3-2003&#45380;\09-&#51221;&#51021;&#49884;%20&#51221;&#52492;&#54788;&#51116;&#54788;%20&#48143;%20&#47932;&#53580;&#47560;&#54028;&#53356;\&#51221;&#51021;&#49884;-&#50857;&#50669;&#45236;&#50669;&#49436;-0923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416;&#44592;/&#44537;&#50501;/&#50685;&#44592;/&#50864;&#49688;&#49688;&#47049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freechal.com/&#48156;&#50504;/&#49444;&#44228;&#48320;&#44221;/&#50864;&#54924;&#46020;&#47196;-&#44032;&#46020;/WINDOWS/&#48148;&#53461;%20&#54868;&#47732;/&#44277;&#47924;&#44288;&#47532;/&#45236;&#50669;&#49436;/012/Call-DWG/1-&#46020;&#45812;/&#44552;&#44053;IC/SEND0928/&#51068;&#48152;&#49688;&#47049;/&#51312;&#47161;1&#44368;-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5\Local%20Settings\Temporary%20Internet%20Files\Content.IE5\89MBOPE3\WorkData\PROJECT\2002\&#50684;&#44221;&#52488;&#46321;&#54617;&#44368;\12.17\&#50684;&#44221;&#52488;(03.1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0896;\C\DATA-1\&#49328;&#52397;-&#49688;&#46041;\EXCEL\&#52384;&#44540;&#49688;&#47049;&#51665;&#44228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Startup" Target="&#46020;&#47196;/&#48512;&#47548;&#44368;/&#51204;&#52404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EPO-4\GUJO\&#49688;&#47049;&#49328;&#52636;\END\ANIMAL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5\Local%20Settings\Temporary%20Internet%20Files\Content.IE5\89MBOPE3\&#47928;&#49436;\&#44204;&#51201;\&#51333;&#47448;&#48324;%20&#48516;&#47448;\&#51068;&#50948;&#45824;&#44032;\040615-&#45796;&#49328;(&#50668;&#51452;&#44264;&#54532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0Work\&#51228;&#52380;&#49884;\&#49688;&#49328;&#52380;\&#48320;&#44221;&#49444;&#44228;&#49436;\&#48320;&#44221;&#49688;&#47049;\&#51333;&#54945;&#48176;&#49688;&#4428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gm\c\&#54532;&#47196;&#44536;&#47016;\&#49444;&#44228;&#51088;&#47308;\Quantity\excel\basu\BUDAE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548;&#50689;\D\&#47785;&#46041;IDC\&#44228;&#49328;&#49436;\&#44036;&#49440;&#44228;&#49328;&#4943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costbreak%202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50896;&#49440;\&#54532;&#47196;&#51229;&#53944;-&#49688;&#54665;\Documents%20and%20Settings\Owner.SAMSUNG-HLP9LOF\My%20Documents\&#49569;&#46020;&#53580;&#53356;&#45432;\&#45236;&#50669;&#49436;\0326-&#51312;&#44221;&#45236;&#50669;-&#49688;&#47049;(&#52572;&#51333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&#44060;&#49328;&#44204;&#51201;\WONMI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785;&#51116;1118\C\&#48156;&#50504;\&#49444;&#44228;&#48320;&#44221;\&#50864;&#54924;&#46020;&#47196;-&#44032;&#46020;\WINDOWS\&#48148;&#53461;%20&#54868;&#47732;\&#44277;&#47924;&#44288;&#47532;\&#45236;&#50669;&#49436;\DOOSAN\RAHMEN\R1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785;&#51116;1118\C\&#48156;&#50504;\&#49444;&#44228;&#48320;&#44221;\&#50864;&#54924;&#46020;&#47196;-&#44032;&#46020;\WINDOWS\&#48148;&#53461;%20&#54868;&#47732;\&#44277;&#47924;&#44288;&#47532;\&#45236;&#50669;&#49436;\project\&#46041;&#47749;\&#51109;&#54637;&#49440;\&#44396;&#51312;&#44228;&#49328;\BO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5\Local%20Settings\Temporary%20Internet%20Files\Content.IE5\89MBOPE3\moonsan\hwp\My%20Documents\esco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job/12&#44305;&#51452;&#49888;&#52285;&#51648;&#44396;/&#49892;&#49884;&#49444;&#44228;/&#50724;&#49688;&#44277;/&#49688;&#47049;&#49328;&#52636;/&#50864;&#49688;&#49688;&#47049;/&#53664;&#44277;(1&#44277;&#44396;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337;&#47329;\&#54252;&#52380;&#49569;&#50864;\My%20Documents\&#44592;&#53440;\projct\ANSAN\EXL\GONG1818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49437;&#50864;&#44368;%20&#45909;&#46020;&#48169;&#54693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2004/002%20&#48156;&#49328;/3&#45800;&#51648;%20&#49688;&#47049;&#49328;&#52636;&#49436;/05%20&#49688;&#47049;&#49328;&#52636;&#49436;(&#51312;&#54805;&#49884;&#49444;-3&#45800;&#51648;)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65;&#51221;&#50689;&#49440;3\C\WINDOWS\&#48148;&#53461;%20&#54868;&#47732;\&#44608;&#47749;&#54872;\KWAK.DWG\2001.DWG\&#51204;&#51452;&#49884;&#44221;&#44288;&#51312;&#47749;\&#49892;&#49884;&#49444;&#44228;\&#45236;&#50669;\&#54620;&#48317;&#45817;&#45236;&#50669;&#49436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785;&#51116;1118\C\&#48156;&#50504;\&#49444;&#44228;&#48320;&#44221;\&#50864;&#54924;&#46020;&#47196;-&#44032;&#46020;\WINDOWS\&#48148;&#53461;%20&#54868;&#47732;\&#44277;&#47924;&#44288;&#47532;\&#45236;&#50669;&#49436;\&#45824;&#50808;&#44277;&#47924;(&#50577;&#54805;&#49437;)\&#50668;&#44148;&#48372;&#44256;\99(1&#52264;&#49444;&#48320;)\&#49892;&#51221;&#48372;&#44256;\&#50668;&#52380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785;&#51116;1118\C\&#49900;&#50948;&#48372;&#51089;&#50629;&#48169;\&#54532;&#47196;&#44536;&#47016;\&#44368;&#45824;&#50745;&#48317;\&#44368;&#45824;-&#50745;&#48317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64;&#52384;\&#46020;&#49884;&#44032;&#49828;&#48372;&#44053;\&#48156;&#50504;\&#49444;&#44228;&#48320;&#44221;\&#50864;&#54924;&#46020;&#47196;-&#44032;&#46020;\WINDOWS\&#48148;&#53461;%20&#54868;&#47732;\&#44277;&#47924;&#44288;&#47532;\&#45236;&#50669;&#49436;\Windows\TEMP\Book4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0577;&#49885;\&#51068;&#50948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64;&#52384;\&#46020;&#49884;&#44032;&#49828;&#48372;&#44053;\TEMP\&#45800;&#48149;&#49828;&#49688;&#51221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337;&#47329;\&#54252;&#52380;&#49569;&#50864;\My%20Documents\&#44592;&#53440;\projct\ANSAN\EXL\gongsu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old-com\GA-DUK\XLS\RAMP-1\GOOMI\APO-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&#44305;&#51452;&#50948;&#49373;%20&#51652;&#51077;&#47196;\&#50696;&#49328;&#49436;\&#50696;&#49328;\&#44032;&#47196;&#46321;&#44277;&#49324;\YE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.&#52265;&#54620;&#44272;&#46020;&#47532;\D\project\&#45432;&#44256;&#52380;\excel\&#45432;&#44256;3&#44368;\&#49457;&#49688;&#45824;&#44368;(98&#45380;11&#50900;18)AGAIN\&#48513;&#45800;(RAMP)&#49688;&#47049;\&#48376;&#49440;(PL.GIRDER)&#49688;&#47049;\&#51221;&#50857;&#55148;\KMJ\WELL\FOUND\S\SD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.&#52265;&#54620;&#44272;&#46020;&#47532;\D\project\&#45432;&#44256;&#52380;\excel\&#45432;&#44256;3&#44368;\&#46972;&#47704;&#53664;&#44277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WINDOWS\TEMP\FEDR0007\FED%20R-0050\BID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1201;\SharedDocs\Data\2004Data\01_&#45800;&#50577;&#44400;(&#47749;&#49884;&#46020;&#48708;&#48372;&#51312;&#49324;&#50629;)\&#54364;&#51648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project\&#51473;&#48512;&#45236;&#47449;(8&#44277;&#44396;)\&#47784;&#44257;3&#44368;%205@50\&#49345;&#48512;\SHIN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OUT\Y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9688;\&#52380;&#54840;&#51648;&#44396;&#45800;&#50948;\&#49688;&#50896;&#53580;&#53356;&#45432;&#44172;&#51076;&#48184;&#47532;\&#44288;&#47144;&#49436;&#47448;\&#44228;&#50557;&#49436;\&#49688;&#50896;&#53580;&#53356;&#45432;&#52509;&#44292;&#49444;&#44228;&#45236;&#50669;&#48320;&#44221;(&#44592;&#48376;&#44228;&#54925;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b.dr\d\CIVIL\EXCLE\DAT\&#44256;&#50577;&#44288;&#5111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3469;\2005.&#54532;&#47196;&#51117;&#53944;-&#49688;&#54665;\PROJECT-05\&#48149;&#45824;&#47532;&#45784;~&#9825;\&#49688;&#47049;\YOUNGDOC\CIVIL\EXCLE\DAT\&#44256;&#50577;&#44288;&#51116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freechal.com/&#48156;&#50504;/&#49444;&#44228;&#48320;&#44221;/&#50864;&#54924;&#46020;&#47196;-&#44032;&#46020;/WINDOWS/&#48148;&#53461;%20&#54868;&#47732;/&#44277;&#47924;&#44288;&#47532;/&#45236;&#50669;&#49436;/&#45824;&#50808;&#44277;&#47924;(&#50577;&#54805;&#49437;)/&#50668;&#44148;&#48372;&#44256;/99(1&#52264;&#49444;&#48320;)/&#49892;&#51221;&#48372;&#44256;/&#50668;&#52380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1340;&#51221;\&#45453;&#49548;&#50612;&#47784;\AS\kyungbu\XLS\GOOMI\APO-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689;\D\&#50900;&#49457;&#54861;&#48372;&#44288;\&#51088;&#47308;\&#45208;&#49328;&#51312;&#44221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9849;&#48712;\C\work2000\&#48372;&#51008;&#44400;\&#51021;&#45236;&#54616;&#49688;&#46020;&#51221;&#48708;\&#51652;&#54868;&#50500;&#54028;&#53944;\&#49688;&#47049;\&#50864;&#49688;&#44277;\1&#54840;&#44288;&#47196;\&#51333;&#54945;&#48176;&#49688;&#44288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8;&#54805;\C\WINDOWS\&#48148;&#53461;%20&#54868;&#47732;\&#53304;&#47560;&#53944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hdd4\My%20Documents\PERSONAL\Q-ty-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freechal.com/&#46972;&#51060;/&#50857;&#51064;&#46020;&#49436;&#44288;/&#44592;&#53440;/&#44204;&#51201;&#49436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540;&#52397;\&#49436;&#44305;\TEST\&#51473;&#49328;&#44368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540;&#52397;\&#49436;&#44305;\KHJ\XLS\DATA\&#51473;&#49328;&#4436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64;&#52384;\&#46020;&#49884;&#44032;&#49828;&#48372;&#44053;\&#48156;&#50504;\&#49444;&#44228;&#48320;&#44221;\&#50864;&#54924;&#46020;&#47196;-&#44032;&#46020;\WINDOWS\&#48148;&#53461;%20&#54868;&#47732;\&#44277;&#47924;&#44288;&#47532;\&#45236;&#50669;&#49436;\DOOSAN\RAHMEN\R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freechal.com/&#48156;&#50504;/&#49444;&#44228;&#48320;&#44221;/&#50864;&#54924;&#46020;&#47196;-&#44032;&#46020;/WINDOWS/&#48148;&#53461;%20&#54868;&#47732;/&#44277;&#47924;&#44288;&#47532;/&#45236;&#50669;&#49436;/BANDAL/EXCEL/RAHMEN/RAHMEN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65;&#51221;&#50689;&#49440;3\C\WINDOWS\&#48148;&#53461;%20&#54868;&#47732;\&#44608;&#47749;&#54872;\My%20Documents\&#52280;&#44256;&#50857;&#48512;&#54364;&#45824;&#44032;\4GONG\2&#44277;&#44396;(&#50504;&#50689;)&#45800;&#44032;&#49328;&#52636;-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885;\&#51060;&#46041;&#49885;\&#44148;&#52629;\&#44148;&#51221;&#44148;&#52629;\&#50689;&#51452;&#44221;&#47452;&#54984;&#47144;&#50896;\&#49688;&#47049;\Excel\EXCEL\SUCK\HANBIT\3-2\3-2PS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9ORDER\WB99\WB990503\&#53685;&#54633;&#45800;&#44032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3.&#44032;&#49324;&#46041;&#52712;&#46973;&#44060;&#48156;\00.&#44277;&#47928;&#49436;\00.&#44228;&#50557;\&#44228;&#50557;&#52265;&#49688;&#44288;&#47144;\&#49444;&#47560;~&#44396;&#51021;\&#49444;&#47560;~&#44396;&#51021;-&#45236;&#50669;&#49436;(6.5km)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508;&#54617;\D\&#44508;&#54616;&#44592;\neoexdada\&#45909;&#49457;&#50668;&#45824;\WINDOWS\Personal\&#44396;&#50516;&#51473;&#54617;&#44368;\&#49688;&#47049;&#51665;&#44228;&#54364;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4\D\unzipped\1&#44277;&#44396;&#44277;&#45236;&#50669;\&#51204;&#44592;&#44228;&#51109;\&#54032;&#51221;&#54364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508;&#54617;\D\&#44508;&#54616;&#44592;\neoexdada\&#45909;&#49457;&#50668;&#45824;\&#51333;&#49440;&#51060;&#44732;\AHN\&#51453;&#51204;&#47532;%20&#51473;&#50521;&#50500;&#54028;&#53944;\&#50641;&#49472;\&#51453;&#51204;&#47532;&#49688;&#47049;&#49328;&#52636;&#49436;2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785;&#51116;1118\C\&#48156;&#50504;\&#49444;&#44228;&#48320;&#44221;\&#50864;&#54924;&#46020;&#47196;-&#44032;&#46020;\WINDOWS\&#48148;&#53461;%20&#54868;&#47732;\&#44277;&#47924;&#44288;&#47532;\&#45236;&#50669;&#49436;\BUSAN\303\SAP\YD\T-DREP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&#51008;&#54665;1&#46041;&#49688;&#47049;\&#48372;&#46020;&#50977;&#44368;%20&#49688;&#47049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3.2:8002/cgi-bin/brm.cgi/LIM/&#51068;&#50948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hlee\e\LOTUS\9605P\BB_C-BD\OUT\YES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785;&#51116;1118\C\&#44608;\&#44284;&#50629;&#51221;&#47532;\&#44284;&#50629;-2001\2001-11\&#52572;&#51333;\&#48276;&#50864;\&#49688;&#47049;\&#44032;&#51104;&#49688;&#47049;\&#44036;&#51648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4\D\project\&#48512;&#49328;&#48373;&#54633;&#54868;&#47141;\&#48512;&#49328;&#48373;&#54633;&#45236;&#50669;&#49436;(&#52488;&#50504;)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5\Local%20Settings\Temporary%20Internet%20Files\Content.IE5\89MBOPE3\2005-pro\01-&#51312;&#44221;&#48512;\02-&#49888;&#51116;&#49373;&#50640;&#45320;&#51648;pp\09-&#50808;&#51452;&#44288;&#47144;\&#49368;&#54540;\&#48156;&#51452;&#49436;&#47448;\02&#44592;&#53440;&#44277;&#49324;\&#53664;&#47785;&#44592;&#51456;-&#52397;&#45812;\&#50868;&#51204;&#47732;&#54728;&#49884;&#54744;&#51109;\&#47928;&#52404;&#49884;&#49444;&#49324;&#50629;&#49548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51312;&#49324;&#50672;&#44396;&#48512;\&#49324;&#47924;&#49892;&#48708;&#54408;&#44396;&#51077;(&#44396;&#48120;)\&#51064;&#51312;&#51092;&#46356;&#52572;&#51333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4\D\project\&#48512;&#49328;&#48373;&#54633;&#54868;&#47141;\&#48512;&#49328;&#48373;&#54633;&#54868;&#47141;&#49444;&#44228;&#49436;(&#51312;&#44221;)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8;&#54805;\C\WINDOWS\&#48148;&#53461;%20&#54868;&#47732;\&#44060;&#48156;&#48512;&#45812;&#44552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244;&#50980;&#51452;\&#49436;&#50980;&#51452;\&#51060;&#44305;&#49437;\08&#44204;&#51201;&#51089;&#49457;\&#45236;&#50669;\1&#54872;&#44221;&#54217;&#44032;\4&#46020;&#47196;,%20&#52384;&#46020;\&#50752;&#52492;&#45824;&#44396;&#44036;&#46020;&#47196;&#49888;&#48277;&#51312;&#51221;(1.5&#50613;)&#50640;&#46384;&#47480;&#54217;&#44032;&#49444;&#44228;&#49436;-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4600;\10.&#54408;&#49480;\2&#45236;&#50669;_&#44284;&#50629;&#51648;&#49884;&#49436;\2001\&#51064;&#51228;&#44400;\&#49548;&#54616;&#52380;JH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54868;&#49436;&#52488;&#44368;&#51452;&#48320;&#45432;&#54980;&#44288;&#44368;&#52404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HOI\&#48512;&#52380;&#54616;&#49688;&#44288;&#44144;\&#45236;&#50669;&#49436;\4&#52264;\&#49444;&#44228;&#45236;&#50669;&#49436;(&#52572;&#51333;)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04\d\&#54644;&#50724;&#46972;&#44592;\&#49444;&#44228;&#48143;&#44204;&#51201;\&#51068;&#50948;&#45824;&#44032;\2001&#45380;&#48372;&#49688;&#45236;&#50669;\2001&#45380;&#48372;&#49688;&#45236;&#50669;\&#48156;&#50504;C.C&#49888;&#54840;&#46321;&#51060;&#49444;&#44277;&#49324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04;&#52404;&#48516;3&#52264;&#48320;&#44221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Project\&#51473;&#50521;&#49440;&#51648;&#54217;&#50669;&#50808;\Hwp\&#52280;&#44256;&#45236;&#50669;\&#44160;&#49688;&#44256;&#45800;&#44032;&#49328;&#52636;&#49436;\&#45800;&#44032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5796;&#50868;&#48169;\&#51333;&#54633;&#49324;&#47161;&#49892;&#45236;&#50669;&#49436;\&#51333;&#54633;&#49324;&#47161;&#49892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4600;\10.&#54408;&#49480;\2&#51333;&#51648;&#44396;&#45800;&#50948;&#44228;&#54925;\&#54408;&#49480;030715%20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5\Local%20Settings\Temporary%20Internet%20Files\Content.IE5\89MBOPE3\&#52397;&#45812;&#51665;%20work\&#44277;&#49324;&#44288;&#47144;\&#46041;&#51216;&#46041;&#48372;&#46020;&#54252;&#51109;&#44277;&#49324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08;&#51452;&#44400;\&#44221;&#51648;&#51221;&#47532;&#49444;&#44228;\&#45224;&#50577;&#51648;&#44396;\&#48372;&#50756;\&#49688;&#47049;,tt&#45236;&#50669;,&#52509;&#44292;&#54364;,&#49324;&#50629;&#44228;&#54925;&#49436;\99&#48372;&#50756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3_04\c\&#44608;&#50689;&#54620;\KYH(&#44277;~2\&#45824;&#45236;\&#44277;&#47924;(~1\&#49444;&#44228;&#48320;&#44221;\&#46041;&#54868;&#45453;~1\&#45817;&#52488;&#50745;&#48317;(29K&#45236;&#50808;&#52769;&#51204;&#48512;)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kim\d\LOTUS\9703H\IL-3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260;&#51460;&#48149;&#51060;\&#45209;&#46041;&#44053;\&#54616;&#47448;-&#54889;&#44053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data\&#44204;&#51201;\&#44277;&#54637;,&#54637;&#47564;\J-&#44305;&#50577;&#54637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49444;&#44228;&#49436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64;&#52384;\&#51228;4&#54924;&#49444;&#44228;&#48320;\&#48156;&#50504;\&#49444;&#44228;&#48320;&#44221;\&#50864;&#54924;&#46020;&#47196;-&#44032;&#46020;\WINDOWS\&#48148;&#53461;%20&#54868;&#47732;\&#44277;&#47924;&#44288;&#47532;\&#45236;&#50669;&#49436;\012\Call-DWG\1-&#46020;&#45812;\&#44552;&#44053;IC\SEND0928\&#51068;&#48152;&#49688;&#47049;\&#51312;&#47161;1&#44368;-1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08;&#51452;&#44400;\&#44221;&#51648;&#51221;&#47532;&#49444;&#44228;\&#51204;&#54861;&#51068;\&#44277;&#51333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5\Local%20Settings\Temporary%20Internet%20Files\Content.IE5\89MBOPE3\&#51089;&#50629;&#49892;\project\&#44160;&#53664;\&#54840;&#45224;&#49440;&#44256;&#49549;&#52384;&#46020;\&#52280;&#44256;&#45236;&#50669;&#49436;(&#51452;&#44277;)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9\99&#49345;&#47168;&#44277;&#49324;\&#48324;&#50612;&#44257;,&#46041;&#45224;&#44148;&#45328;&#47785;&#44148;&#47932;&#52384;&#44144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hileco\project\&#48337;&#50500;&#47532;\WINDOWS\&#48148;&#53461;%20&#54868;&#47732;\&#50577;&#49885;\&#51068;&#50948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08;&#51452;&#44400;\&#44221;&#51648;&#51221;&#47532;&#49444;&#44228;\&#50976;&#54217;&#44592;&#53440;&#47928;&#49436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5\Local%20Settings\Temporary%20Internet%20Files\Content.IE5\89MBOPE3\ns3\3-1sb\3-1&#49688;&#47049;&#51665;\&#49892;&#51221;&#45236;&#50669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24;&#50577;&#51452;&#51060;&#49885;&#51089;&#50629;\&#50976;&#50857;&#51068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freechal.com/My%20Documents(old)/&#54616;&#46020;&#44553;&#44592;&#49457;/&#54616;&#46020;&#44553;&#44228;&#50557;/&#45236;&#48512;&#50857;/&#44228;&#50557;&#50836;&#52397;/&#52264;&#49440;&#46020;&#49353;&#48143;&#54364;&#51648;&#54032;(KRS)/&#51088;&#47308;/&#50689;&#50864;/&#50689;/&#45824;&#50864;&#50644;~1/&#50689;/&#47749;&#49888;&#44148;&#49444;/&#49888;&#51068;APT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S\&#49688;&#47049;(0605)\Project\RAMP%20B&#49688;&#47049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785;&#51116;1118\C\&#51088;&#50672;\&#44552;&#54840;\&#49688;&#47049;\&#50724;&#47329;&#44368;&#53664;&#44277;&#49688;&#47049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3.&#44032;&#49324;&#46041;&#52712;&#46973;&#44060;&#48156;\00.&#44277;&#47928;&#49436;\00.&#44228;&#50557;\&#44228;&#50557;&#52265;&#49688;&#44288;&#47144;\&#51089;&#50629;&#49892;\&#50857;&#51064;&#49884;\wp\&#44032;&#49437;&#51648;&#44396;\&#45236;&#50669;&#49436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b.dr\d\1&#52397;&#49328;&#47732;\&#49688;&#47049;\CIVIL\EXCLE\DAT\&#44256;&#50577;&#44288;&#51116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8;&#51456;\D\111\&#44552;&#44053;\EXCEL\SUCK\HANBIT\3-2\3-2PS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&#48148;&#53461;%20&#54868;&#47732;\&#45824;&#44396;%20&#51089;&#50629;\&#51064;&#51312;&#51092;&#46356;&#52572;&#51333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/SHIN345/&#54945;&#48169;&#54693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47749;\&#52380;&#50504;&#52397;&#49688;&#53469;&#51648;\data\PP,PQ\&#49328;&#50629;&#45800;&#51648;\&#52380;&#50504;&#49328;&#50629;&#45800;&#51648;\&#45236;&#50669;&#49436;\&#50640;&#45320;&#51648;&#45236;&#50669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BB\SEBANG\INCHON\ELEC\DATA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276;&#54945;\C\DataBackup\&#49688;&#47049;&#49328;&#52636;&#49436;\09&#54252;&#51109;\&#51217;&#49549;&#46020;&#47196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A\china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w\d\SAM-Project\&#49464;&#51333;&#47196;\&#45236;&#50669;&#49436;\&#51652;&#54644;&#49437;&#46041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07\&#44277;&#50976;\My%20Documents\&#45236;&#50669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44221;\c\&#52628;&#47784;&#44277;&#50896;\&#49688;&#47049;&#49328;&#52636;\&#49884;&#49444;&#47932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553;&#50672;97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&#54980;&#54980;&#54980;&#54980;&#54980;\&#54980;&#54980;&#54980;&#54980;&#54980;\&#49345;&#54032;&#51201;&#47785;\&#49345;&#54032;&#44368;&#44033;0330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1DATA\SUNGDAE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277;&#51333;&#48324;&#49444;&#44228;&#51088;&#47308;\&#49688;&#47049;&#49328;&#52636;(&#51200;&#49688;&#51648;)\&#52397;&#47329;&#51228;\&#44277;&#49324;&#48708;(&#49688;&#50896;&#44277;)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9&#48372;&#50756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ka\d\DATA\XLS\SK&amp;C\DONGHAE\T6-2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54617;&#51060;&#49324;&#45784;\&#44608;&#50885;&#44592;%20&#49548;&#51109;&#45784;%20(h)\2002&#45380;\2002&#45380;%20&#44277;&#49324;\&#50516;&#49324;&#50669;~&#50516;&#49324;&#50977;&#44049;&#47928;&#48372;&#54665;&#46321;&#49444;&#52824;&#44277;&#49324;\&#49444;&#44228;&#45236;&#50669;&#49436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896;\D\&#54532;&#47196;&#51229;&#53944;\&#50896;&#46020;&#48393;\&#52572;&#51333;&#46020;&#47732;\&#48513;&#54620;&#49328;%20&#52572;&#51333;\&#45236;&#50669;&#49436;\DATA\XLS\SK&amp;C\DONGHAE\T6-2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457;&#45224;&#51068;&#50948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9;&#50629;&#54028;&#51068;\&#54872;&#44221;&#50672;&#49688;&#50896;\&#51089;&#50629;&#54028;&#51068;\&#54620;&#44397;&#53685;&#49888;\&#51312;&#45180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08;&#51452;&#44400;\&#44221;&#51648;&#51221;&#47532;&#49444;&#44228;\&#45224;&#50577;&#51648;&#44396;\&#48372;&#50756;\&#50516;&#45432;&#52636;&#54788;&#54889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980;&#50864;\C\My%20Documents\&#52380;&#51061;\&#50857;&#50669;\2002&#45380;&#46020;\&#46020;&#47196;&#44284;\&#47784;&#49884;&#47000;&#47560;&#51012;%20'02.3\&#51204;&#52404;&#48516;%20NO.18\&#48176;&#49688;&#44277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51452;\2000\001&#49888;&#50504;&#51613;&#46020;&#44079;&#48268;&#49373;&#53468;&#44277;&#50896;\&#51613;&#46020;-&#45225;&#54408;&#46020;&#49436;\&#45236;&#50669;&#49436;\&#45433;&#54868;&#49324;&#50629;-&#49884;&#47549;&#48149;&#47932;&#44288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6\project2004\&#44256;&#50689;&#54840;\0558\&#50689;&#46321;&#54252;\SE0-DWG\&#52404;&#50977;\XLS\ALL-XLS\ULSAN\PRICE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4257;3\&#48516;&#45817;&#51204;&#44592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5824;&#51204;&#49888;&#45824;&#46041;&#47588;&#47549;&#51109;\&#51076;&#49884;\x&#51204;&#44592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51068;&#50948;&#45824;&#44032;\YESIL2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4&#45380;&#46020;&#49324;&#50629;\&#49892;&#49884;&#49444;&#44228;&#50857;&#50669;\&#46041;&#51060;&#47732;2003&#45380;&#49324;&#50629;\&#45224;&#44257;&#47532;&#49888;&#52492;&#51652;&#51077;&#47196;&#54252;&#51109;(&#52628;&#44221;)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NETWORK\&#50668;&#49688;&#49884;(&#45824;&#50504;&#49444;&#44228;)\&#49688;&#47049;&#52572;&#51333;\&#44277;&#47532;IC&#44368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KYEOUSAN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0;&#49440;\C\&#51077;&#52272;\&#48372;&#50896;&#52488;\DATABANK\2000\&#52509;&#49888;&#45824;\&#44277;&#45236;&#50669;\MSOffice\Excel\9706F\OUT\YES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785;&#51116;1118\C\My%20Documents\&#49352;%20&#54260;&#45908;\&#49345;&#51460;&#50977;&#44368;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5\Local%20Settings\Temporary%20Internet%20Files\Content.IE5\89MBOPE3\LIM\&#51068;&#50948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8;&#52629;&#54016;\&#48149;&#44221;&#50528;\&#48149;&#44221;&#50528;\&#50896;&#44032;&#44228;&#49328;(7&#50900;)\&#44396;&#50724;&#52488;&#46321;\&#49888;&#54788;&#55148;\DATABANK\2000\&#52509;&#49888;&#45824;\&#44277;&#45236;&#50669;\MSOffice\Excel\9706F\OUT\YES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64;&#52384;\&#51228;4&#54924;&#49444;&#44228;&#48320;\&#48156;&#50504;\&#49444;&#44228;&#48320;&#44221;\&#50864;&#54924;&#46020;&#47196;-&#44032;&#46020;\WINDOWS\&#48148;&#53461;%20&#54868;&#47732;\&#44277;&#47924;&#44288;&#47532;\&#45236;&#50669;&#49436;\PROJECT\YR1\STRUC\SYJ-E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4644;&#52384;\D\Office\&#48149;&#44592;&#49324;%20&#51089;&#50629;&#50857;\DATA\MR-BAB\&#50641;&#49472;DATA\4.&#44396;&#51312;&#47932;&#44277;\&#48149;&#44592;&#49324;-3.&#44396;&#51312;&#47932;&#44277;(&#49437;&#52629;)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3_04\c\My%20Documents\b-s\ENG\HANSUK\ENG\SAMAN\DOHWA03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9888;&#54868;\&#44032;&#54217;&#51648;&#44396;\&#46020;&#47732;\&#44256;&#52285;&#51200;&#49688;&#51648;\&#44277;&#49324;&#48708;&#52509;&#44292;\&#44032;&#54217;&#44277;&#49324;&#48708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3.2:8002/cgi-bin/brm.cgi/PROJECT/&#49569;&#46041;&#50577;&#49688;&#51109;/&#47588;&#44257;&#50669;&#49324;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592;&#45224;\TEMP\yunchun2\yunchun\&#50672;&#52380;&#51088;&#47308;\&#45224;&#49324;&#44060;&#47029;&#44277;&#49324;&#48708;&#49328;&#52636;&#44592;&#51456;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7\97&#49444;&#44228;\&#51312;&#52264;&#51109;&#50808;\&#51204;&#47141;&#49444;&#44228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\d\W-EXCEL\&#49688;&#47049;&#49328;&#52636;&#49436;\&#45824;&#44396;&#51652;&#52380;&#49340;&#49457;APT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54617;&#51060;&#49324;&#45784;\&#44608;&#50885;&#44592;%20&#49548;&#51109;&#45784;%20(h)\Documents%20and%20Settings\&#49548;&#46972;&#44732;\Local%20Settings\Temporary%20Internet%20Files\Content.IE5\H9SK3VWF\&#44053;&#46041;\&#44536;&#47084;&#48652;%20&#49464;&#52377;%20%20&#51068;&#50948;&#45824;&#44032;%20&#52280;&#44256;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785;&#51116;1118\C\&#54788;&#51116;&#51089;&#50629;\2001-11\&#44032;&#51104;&#44368;\&#49688;&#47049;\&#44036;&#51648;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48;&#51652;\&#44221;&#51032;&#49440;\&#54532;&#47196;&#51229;&#53944;\&#50641;&#49472;\&#54620;&#44053;\&#49688;&#47049;&#49328;&#52636;\&#51025;&#50857;\111\&#49688;&#47049;date\Excel-DATA\EXCEL\SUCK\HANBIT\3-2\3-2PS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5\Local%20Settings\Temporary%20Internet%20Files\Content.IE5\89MBOPE3\WINDOWS\&#48148;&#53461;%20&#54868;&#47732;\&#44256;&#49457;&#44400;%20&#54644;&#49345;&#47532;%20&#51068;&#50896;%20&#49437;&#49328;&#44060;&#48156;&#49324;&#50629;%20&#54872;&#44221;&#50689;&#54693;&#54217;&#44032;&#44204;&#51201;&#49436;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3469;\2005.&#54532;&#47196;&#51117;&#53944;-&#49688;&#54665;\PROJECT-05\&#48149;&#45824;&#47532;&#45784;~&#9825;\&#49688;&#47049;\YOUNGDOC\CIVIL\EXCLE\DAT\&#44288;&#51116;&#47308;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04\d\&#54644;&#50724;&#46972;&#44592;\&#49444;&#44228;&#48143;&#44204;&#51201;\&#51068;&#50948;&#45824;&#44032;\2001&#45380;&#48372;&#49688;&#45236;&#50669;\2001&#45380;&#48372;&#49688;&#45236;&#50669;\11&#50900;%20&#44596;&#44553;&#48372;&#49688;&#44277;&#49324;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&#44221;&#49688;\&#52572;&#51333;\BAEKPO\DAN1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96;&#48120;&#51064;&#46041;&#51473;&#54617;&#44368;\&#51064;&#51312;&#51092;&#46356;&#52572;&#51333;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99&#48372;&#50756;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&#49888;&#51221;&#46041;&#51456;&#44277;\&#45236;&#50669;&#49436;\&#48320;&#44221;&#45236;&#50669;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3.2:8002/cgi-bin/brm.cgi/PROJECT/KANG/HWP/OK/HWP/DF98513/PROJECT/LOAD/BONGSAN/BONG/HWP/OUT/YES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YESTER\&#44540;&#44144;&#49436;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5\Local%20Settings\Temporary%20Internet%20Files\Content.IE5\89MBOPE3\POUN\&#45800;&#44032;&#49328;&#52636;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725;\C\&#44608;&#50689;&#50725;\2000%20work\&#48372;&#51008;&#44400;\&#54616;&#49688;&#46020;&#51221;&#48708;&#49324;&#50629;\&#51109;&#49888;2&#47532;\&#49688;&#47049;\&#51333;&#54945;&#48176;&#49688;&#44288;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548;&#50672;\D\&#48152;&#46020;&#51312;&#44221;-&#51648;&#50864;&#44592;\&#50976;&#49888;&#53664;&#47785;-&#51060;&#51221;&#54840;&#52264;&#51109;\0615&#53664;&#47785;&#45236;&#50669;(&#50689;&#44305;5,6&#54840;&#44592;)-&#51060;&#51221;&#54840;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8;&#51456;\D\&#44148;&#52629;\&#44148;&#51221;&#44148;&#52629;\&#50689;&#51452;&#44221;&#47452;&#54984;&#47144;&#50896;\&#49688;&#47049;\Excel\EXCEL\SUCK\HANBIT\3-2\3-2PS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352;%20&#54260;&#45908;\&#50504;&#46041;&#54840;&#44288;&#44305;&#51648;\&#44277;&#45800;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microsoft.com/office/2006/relationships/xlExternalLinkPath/xlPathMissing" Target="TOTAL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48;&#51652;\&#44221;&#51032;&#49440;\&#54532;&#47196;&#51229;&#53944;\&#50641;&#49472;\&#54620;&#44053;\&#49688;&#47049;&#49328;&#52636;\&#51025;&#50857;\EXCEL\SUCK\HANBIT\3-2\3-2PS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5&#51312;&#44221;&#44277;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2000\2000\&#49884;&#54868;&#44400;&#45824;&#52404;\&#45236;&#50669;&#49436;(&#51649;&#50689;&#48708;)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5\Local%20Settings\Temporary%20Internet%20Files\Content.IE5\89MBOPE3\Documents%20and%20Settings\user\&#48148;&#53461;%20&#54868;&#47732;\WorkData\PROJECT\2004\&#48156;&#50504;&#51060;&#49885;\&#51060;&#49885;&#45236;&#50669;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805;\&#54200;&#51648;&#54632;\&#49352;%20&#54260;&#45908;\&#50504;&#46041;&#54840;&#44288;&#44305;&#51648;\&#44277;&#45800;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09;&#47924;1\&#44277;&#50976;\Documents%20and%20Settings\Administrator\My%20Documents\&#48155;&#51008;%20&#54028;&#51068;\&#54868;&#49457;&#46041;&#53444;&#53469;&#51648;\02&#45824;&#45236;&#47928;&#49436;\01&#49892;&#54665;\&#46041;&#53444;&#53469;&#51648;&#49892;&#54665;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089;&#50629;&#49892;\&#45824;&#44396;&#44284;&#54617;&#44368;&#50977;&#50896;\&#51089;&#50629;&#54028;&#51068;\&#46020;&#47196;&#54364;&#51648;&#54032;\&#51089;&#50629;&#54028;&#51068;\&#51228;&#51452;&#44284;&#54617;&#44368;&#50977;&#50672;&#44396;&#50896;\&#51089;&#50629;&#54028;&#51068;\&#54620;&#44397;&#53685;&#49888;\&#51312;&#45180;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OLED&#45236;&#50669;&#49436;-&#51204;&#44592;&#44228;&#51109;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4508;\C\&#51204;&#44592;&#45236;&#50669;&#49436;\2000&#45380;\&#49457;&#49688;&#50808;3&#44397;\&#51204;&#44592;&#45236;&#50669;&#49436;\(&#50577;&#49885;)&#45236;&#50669;&#49436;,%20&#46041;&#50896;&#51064;&#47141;,%20&#51088;&#51116;&#45800;&#44032;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033;&#51333;&#49444;&#44228;&#45236;&#50669;\&#44221;&#51648;&#51221;&#47532;&#49444;&#44228;\&#51652;&#46020;&#45208;&#47532;&#44221;&#51648;&#51221;&#47532;&#49444;&#44228;&#52509;\&#50976;&#54217;&#44592;&#53440;&#47928;&#49436;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5\&#50640;&#45940;5\&#44608;&#50976;&#47532;\&#51060;&#46041;&#49548;&#54616;&#52380;\&#49892;&#49884;&#49444;&#44228;&#51088;&#47308;\&#45236;&#50669;&#49436;\&#51060;&#46041;&#49548;&#54616;&#52380;%20&#45236;&#50669;&#49436;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503_04\c\My%20Documents\b-s\ENG\HANSUK\ENG\SAMAN\RAMP-D1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5\Local%20Settings\Temporary%20Internet%20Files\Content.IE5\89MBOPE3\&#44204;&#51201;\&#44204;&#51201;\2007.4\&#52649;&#45224;00&#51648;&#50669;%20&#50689;&#50612;&#47560;&#51012;%20&#46020;&#49884;&#44060;&#48156;&#49324;&#50629;(0406)\0406\2&#45236;&#50669;_&#44284;&#50629;&#51648;&#49884;&#49436;\2001\&#51064;&#51228;&#44400;\&#49548;&#54616;&#52380;JH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-2\D\&#48512;&#49328;&#54868;&#47141;\&#48512;&#49328;&#54868;&#47141;&#49688;&#47049;&#49328;&#52636;&#49436;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9;&#50629;&#51473;\&#44256;&#55141;&#48372;&#52380;&#52380;\&#49688;&#47049;&#49328;&#52636;\&#50577;&#52380;&#51068;\&#51204;&#46972;&#45224;&#46020;\&#48177;&#44540;&#49440;\123\&#51201;&#50857;&#54840;&#54364;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5236;&#50669;&#51089;&#50629;\&#51221;&#51088;&#51648;&#44396;\&#45236;&#50669;&#49436;\&#51221;&#51088;&#51648;&#44396;\&#45236;&#50669;(~2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5\Local%20Settings\Temporary%20Internet%20Files\Content.IE5\89MBOPE3\PROJECT\&#44160;&#53664;\&#54617;&#51204;-&#50857;&#55141;\&#54617;&#51204;-&#50857;&#55141;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1340;&#51221;\&#45453;&#49548;&#50612;&#47784;\My%20Documents\&#44221;&#48512;&#52509;&#44292;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3.2:8002/cgi-bin/brm.cgi/KANG/HWP/HWP/DF98513/My%20Documents/esco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UDGET\HIGHWAY\KYUNGIN2\THIRD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&#47784;&#51020;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3.2:8002/cgi-bin/brm.cgi/WINDOWS/&#48148;&#53461;%20&#54868;&#47732;/&#50669;&#49324;&#49328;&#52636;/&#47588;&#44257;&#50669;&#49324;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5\Local%20Settings\Temporary%20Internet%20Files\Content.IE5\89MBOPE3\ns2\3&#52264;1&#54924;\&#49892;&#51221;&#45236;&#50669;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4788;&#44592;\&#44032;&#47196;&#49688;&#51312;&#47749;\&#44221;&#44288;&#51312;&#47749;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785;&#51116;1118\C\&#48156;&#50504;\&#49444;&#44228;&#48320;&#44221;\&#50864;&#54924;&#46020;&#47196;-&#44032;&#46020;\My%20Documents\&#50756;&#44592;&#52380;&#44060;&#49688;&#44277;&#49324;\&#50756;&#44592;&#52380;3&#51648;&#44396;\&#49444;&#44228;&#48320;&#44221;\012\Call-DWG\1-&#46020;&#45812;\&#44552;&#44053;IC\SEND0928\&#51068;&#48152;&#49688;&#47049;\&#51312;&#47161;1&#44368;-1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54617;&#51060;&#49324;&#45784;\&#44608;&#50885;&#44592;%20&#49548;&#51109;&#45784;%20(h)\&#50756;&#47308;project\&#49569;&#54028;&#44396;&#52397;\&#50672;&#44036;&#45800;&#44032;\&#50976;&#50689;&#49440;%202001&#45380;%20&#51089;&#50629;\&#45800;&#44032;&#44228;&#50557;\&#45380;&#44036;&#45800;&#44032;&#49444;&#44228;%2001&#45380;%20&#48156;&#51452;&#50857;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089;&#50629;&#49892;\&#45824;&#44396;&#44284;&#54617;&#44368;&#50977;&#50896;\&#51089;&#50629;&#49892;2\&#45812;&#48176;&#51064;&#49340;&#44277;&#49324;&#44032;&#44396;&#47448;\&#51089;&#50629;&#54028;&#51068;\&#54620;&#44397;&#53685;&#49888;&#44592;&#49696;-&#47785;&#46041;IDC\&#51089;&#50629;&#54028;&#51068;\&#51648;&#51656;&#54364;&#48376;&#44288;&#51204;&#49884;&#47932;\&#50577;&#49885;\&#51068;&#50948;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221;&#54840;\&#51089;&#50629;&#51473;\&#45236;&#50669;&#49436;&#48143;pq\&#51648;&#44396;&#45800;&#50948;&#44228;&#54925;\030305&#50724;&#49328;&#12615;&#12615;&#51648;&#44396;&#45800;&#50948;&#44228;&#54925;\&#54408;&#49480;(&#44060;&#51221;&#54032;)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4200;&#51648;&#54632;\&#51648;&#49328;&#51453;&#47548;&#45236;&#50669;&#49436;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5\Local%20Settings\Temporary%20Internet%20Files\Content.IE5\89MBOPE3\PROJECT\KANG\HWP\OK\HWP\DF98513\PROJECT\LOAD\BONGSAN\BONG\HWP\OUT\YES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54532;&#47196;&#51229;&#53944;\&#45824;&#51204;&#44552;&#44256;&#46041;&#47588;&#47549;&#51109;\&#44592;&#48152;%20&#45225;&#54408;%20&#51312;&#51221;\1Kumgo&#44592;&#48152;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1&#44288;&#44277;&#49436;\&#51032;&#51221;&#48512;&#44277;&#47924;&#50896;&#50500;&#54028;&#53944;\&#45209;&#52272;&#52628;&#51221;&#54364;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5\Local%20Settings\Temporary%20Internet%20Files\Content.IE5\89MBOPE3\&#51088;&#47308;&#51665;\&#51068;&#48152;&#51088;&#47308;\&#44032;&#47196;&#46321;\&#53552;&#45328;&#45236;&#50669;&#52509;&#44292;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4053;&#54984;\&#44277;&#50976;%20&#47928;&#49436;\&#51452;&#47928;&#51652;-&#49549;&#52488;\&#49688;&#47049;&#49328;&#52636;&#49436;%20&#54028;&#51068;&#46308;\Sample\&#49688;&#47049;(0708)\IC&#44368;\&#54616;&#48512;\&#50504;&#54217;1&#44368;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64;&#52384;\&#51228;4&#54924;&#49444;&#44228;&#48320;\job\12&#44305;&#51452;&#49888;&#52285;&#51648;&#44396;\&#49892;&#49884;&#49444;&#44228;\&#50724;&#49688;&#44277;\&#49688;&#47049;&#49328;&#52636;\&#50864;&#49688;&#49688;&#47049;\&#53664;&#44277;(1&#44277;&#44396;)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.&#52265;&#54620;&#44272;&#46020;&#47532;\D\project\&#45432;&#44256;&#52380;\excel\&#45432;&#44256;3&#44368;\&#51221;&#54840;&#51089;&#54408;\&#44368;&#44033;\&#53664;%20&#44277;\&#48376;&#49440;(PL.GIRDER)&#49688;&#47049;\&#51221;&#50857;&#55148;\KMJ\WELL\FOUND\S\SD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109;&#49328;&#51648;&#44396;\&#50857;&#49688;&#44036;&#49440;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5\Local%20Settings\Temporary%20Internet%20Files\Content.IE5\89MBOPE3\MSOffice\Excel\KK\&#49328;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esktop\3.%20'26&#45380;%20&#51648;&#50669;&#50669;&#47049;&#44053;&#54868;(SW)&#49324;&#50629;%20&#49548;&#50836;&#50896;&#44032;%20&#49328;&#51221;&#543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자집계"/>
      <sheetName val="배수집"/>
      <sheetName val="자수집"/>
      <sheetName val="측구"/>
      <sheetName val="U조"/>
      <sheetName val="암거"/>
      <sheetName val="암조"/>
      <sheetName val="집정"/>
      <sheetName val="집조"/>
      <sheetName val="맹집"/>
      <sheetName val="맹조"/>
      <sheetName val="측집"/>
      <sheetName val="U측"/>
      <sheetName val="집집"/>
      <sheetName val="연집"/>
      <sheetName val="PE"/>
      <sheetName val="연조"/>
      <sheetName val="흄집"/>
      <sheetName val="흄관"/>
      <sheetName val="흄조"/>
      <sheetName val="찬집"/>
      <sheetName val="찬넬"/>
      <sheetName val="찬조"/>
      <sheetName val="콜집"/>
      <sheetName val="콜박"/>
      <sheetName val="콜조"/>
      <sheetName val="맹암거"/>
      <sheetName val="맹조서"/>
      <sheetName val="U측집"/>
      <sheetName val="u형측구"/>
      <sheetName val="u조서"/>
      <sheetName val="집수집"/>
      <sheetName val="집수정"/>
      <sheetName val="집위치"/>
      <sheetName val="PE연"/>
      <sheetName val="PE연조서"/>
      <sheetName val="흄조서"/>
      <sheetName val="channel"/>
      <sheetName val="c연장"/>
      <sheetName val="CB집"/>
      <sheetName val="trashbox"/>
      <sheetName val="CB조서"/>
      <sheetName val="연결관 (2)"/>
      <sheetName val="연결관조서"/>
      <sheetName val="맹집(주)"/>
      <sheetName val="맹집(보)"/>
      <sheetName val="암거(주)"/>
      <sheetName val="암거(보)"/>
      <sheetName val="PE이집"/>
      <sheetName val="PE이중"/>
      <sheetName val="pe이벽조"/>
      <sheetName val="Sheet1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30신설일위대가"/>
      <sheetName val="30인공산출"/>
      <sheetName val="30산출기초"/>
      <sheetName val="30집계표"/>
      <sheetName val="30부속동수량산출"/>
      <sheetName val="30부속동수량산출근거"/>
      <sheetName val="자재단가"/>
      <sheetName val="노임단가 "/>
      <sheetName val="견적단가"/>
    </sheetNames>
    <sheetDataSet>
      <sheetData sheetId="0"/>
      <sheetData sheetId="1">
        <row r="4">
          <cell r="B4" t="str">
            <v>8. 고정차고 부속동 전력설비 신설</v>
          </cell>
        </row>
        <row r="5">
          <cell r="A5" t="str">
            <v>30신_1A</v>
          </cell>
          <cell r="B5" t="str">
            <v>1. 고압반신설</v>
          </cell>
          <cell r="C5" t="str">
            <v>HV-1,2,3,4,5(DS-AS)</v>
          </cell>
          <cell r="D5" t="str">
            <v>면</v>
          </cell>
          <cell r="E5">
            <v>1</v>
          </cell>
          <cell r="L5" t="str">
            <v>x</v>
          </cell>
          <cell r="M5">
            <v>5</v>
          </cell>
        </row>
        <row r="6">
          <cell r="B6" t="str">
            <v>가) 재 료 비</v>
          </cell>
        </row>
        <row r="7">
          <cell r="B7" t="str">
            <v>고압반</v>
          </cell>
          <cell r="C7" t="str">
            <v>800*1500*2300</v>
          </cell>
          <cell r="D7" t="str">
            <v>면</v>
          </cell>
          <cell r="E7">
            <v>1</v>
          </cell>
          <cell r="M7" t="str">
            <v>관급</v>
          </cell>
        </row>
        <row r="8">
          <cell r="B8" t="str">
            <v>피뢰기</v>
          </cell>
          <cell r="C8" t="str">
            <v>7.2KV 7.5KA(W/D.S)</v>
          </cell>
          <cell r="D8" t="str">
            <v>조</v>
          </cell>
          <cell r="E8">
            <v>1</v>
          </cell>
        </row>
        <row r="9">
          <cell r="B9" t="str">
            <v>단로기</v>
          </cell>
          <cell r="C9" t="str">
            <v>DS 7.2KV 3P 400A</v>
          </cell>
          <cell r="D9" t="str">
            <v>조</v>
          </cell>
          <cell r="E9">
            <v>1</v>
          </cell>
        </row>
        <row r="10">
          <cell r="B10" t="str">
            <v>개폐기</v>
          </cell>
          <cell r="C10" t="str">
            <v>AS 7.2KV 3P 200A</v>
          </cell>
          <cell r="D10" t="str">
            <v>대</v>
          </cell>
          <cell r="E10">
            <v>1</v>
          </cell>
        </row>
        <row r="11">
          <cell r="B11" t="str">
            <v>나) 노 무 비</v>
          </cell>
          <cell r="L11">
            <v>0</v>
          </cell>
        </row>
        <row r="12">
          <cell r="C12" t="str">
            <v>플랜트전공</v>
          </cell>
          <cell r="D12" t="str">
            <v>인</v>
          </cell>
          <cell r="E12">
            <v>3.7</v>
          </cell>
          <cell r="H12">
            <v>59158</v>
          </cell>
          <cell r="I12">
            <v>218884.6</v>
          </cell>
          <cell r="L12">
            <v>218884.6</v>
          </cell>
        </row>
        <row r="13">
          <cell r="C13" t="str">
            <v>비  계  공</v>
          </cell>
          <cell r="D13" t="str">
            <v>인</v>
          </cell>
          <cell r="E13">
            <v>2.5</v>
          </cell>
          <cell r="H13">
            <v>71272</v>
          </cell>
          <cell r="I13">
            <v>178180</v>
          </cell>
          <cell r="L13">
            <v>178180</v>
          </cell>
        </row>
        <row r="14">
          <cell r="C14" t="str">
            <v>보 통 인 부</v>
          </cell>
          <cell r="D14" t="str">
            <v>인</v>
          </cell>
          <cell r="E14">
            <v>2.5</v>
          </cell>
          <cell r="G14">
            <v>0</v>
          </cell>
          <cell r="H14">
            <v>38932</v>
          </cell>
          <cell r="I14">
            <v>97330</v>
          </cell>
          <cell r="K14">
            <v>0</v>
          </cell>
          <cell r="L14">
            <v>97330</v>
          </cell>
        </row>
        <row r="17">
          <cell r="B17" t="str">
            <v>다) 공구손료</v>
          </cell>
          <cell r="C17" t="str">
            <v>플랜트전공</v>
          </cell>
          <cell r="D17" t="str">
            <v>인</v>
          </cell>
          <cell r="E17">
            <v>0.11</v>
          </cell>
          <cell r="J17">
            <v>59158</v>
          </cell>
          <cell r="K17">
            <v>6507</v>
          </cell>
          <cell r="L17">
            <v>6507</v>
          </cell>
        </row>
        <row r="18">
          <cell r="C18" t="str">
            <v>비  계  공</v>
          </cell>
          <cell r="D18" t="str">
            <v>인</v>
          </cell>
          <cell r="E18">
            <v>7.0000000000000007E-2</v>
          </cell>
          <cell r="J18">
            <v>71272</v>
          </cell>
          <cell r="K18">
            <v>4989</v>
          </cell>
          <cell r="L18">
            <v>4989</v>
          </cell>
        </row>
        <row r="19">
          <cell r="C19" t="str">
            <v>보 통 인 부</v>
          </cell>
          <cell r="D19" t="str">
            <v>인</v>
          </cell>
          <cell r="E19">
            <v>7.0000000000000007E-2</v>
          </cell>
          <cell r="J19">
            <v>38932</v>
          </cell>
          <cell r="K19">
            <v>2725</v>
          </cell>
          <cell r="L19">
            <v>2725</v>
          </cell>
        </row>
        <row r="26">
          <cell r="A26" t="str">
            <v>30신_1</v>
          </cell>
          <cell r="B26" t="str">
            <v>합    계</v>
          </cell>
          <cell r="G26">
            <v>0</v>
          </cell>
          <cell r="I26">
            <v>494394.6</v>
          </cell>
          <cell r="K26">
            <v>14221</v>
          </cell>
          <cell r="L26">
            <v>508615.6</v>
          </cell>
        </row>
        <row r="29">
          <cell r="A29" t="str">
            <v>30신_2A</v>
          </cell>
          <cell r="B29" t="str">
            <v>2. 고압반신설</v>
          </cell>
          <cell r="C29" t="str">
            <v>HV-6(AS)</v>
          </cell>
          <cell r="D29" t="str">
            <v>면</v>
          </cell>
          <cell r="E29">
            <v>1</v>
          </cell>
          <cell r="L29" t="str">
            <v>x</v>
          </cell>
          <cell r="M29">
            <v>1</v>
          </cell>
        </row>
        <row r="30">
          <cell r="B30" t="str">
            <v>가) 재 료 비</v>
          </cell>
        </row>
        <row r="31">
          <cell r="B31" t="str">
            <v>고압반</v>
          </cell>
          <cell r="C31" t="str">
            <v>1000*1500*2300</v>
          </cell>
          <cell r="D31" t="str">
            <v>면</v>
          </cell>
          <cell r="E31">
            <v>1</v>
          </cell>
          <cell r="M31" t="str">
            <v>관급</v>
          </cell>
        </row>
        <row r="32">
          <cell r="B32" t="str">
            <v>개폐기</v>
          </cell>
          <cell r="C32" t="str">
            <v>AS 7.2KV 3P 200A</v>
          </cell>
          <cell r="D32" t="str">
            <v>대</v>
          </cell>
          <cell r="E32">
            <v>1</v>
          </cell>
        </row>
        <row r="35">
          <cell r="B35" t="str">
            <v>나) 노 무 비</v>
          </cell>
          <cell r="L35">
            <v>0</v>
          </cell>
        </row>
        <row r="36">
          <cell r="C36" t="str">
            <v>플랜트전공</v>
          </cell>
          <cell r="D36" t="str">
            <v>인</v>
          </cell>
          <cell r="E36">
            <v>3.7</v>
          </cell>
          <cell r="H36">
            <v>59158</v>
          </cell>
          <cell r="I36">
            <v>218884.6</v>
          </cell>
          <cell r="L36">
            <v>218884.6</v>
          </cell>
        </row>
        <row r="37">
          <cell r="C37" t="str">
            <v>비  계  공</v>
          </cell>
          <cell r="D37" t="str">
            <v>인</v>
          </cell>
          <cell r="E37">
            <v>2.5</v>
          </cell>
          <cell r="H37">
            <v>71272</v>
          </cell>
          <cell r="I37">
            <v>178180</v>
          </cell>
          <cell r="L37">
            <v>178180</v>
          </cell>
        </row>
        <row r="38">
          <cell r="C38" t="str">
            <v>보 통 인 부</v>
          </cell>
          <cell r="D38" t="str">
            <v>인</v>
          </cell>
          <cell r="E38">
            <v>2.5</v>
          </cell>
          <cell r="G38">
            <v>0</v>
          </cell>
          <cell r="H38">
            <v>38932</v>
          </cell>
          <cell r="I38">
            <v>97330</v>
          </cell>
          <cell r="K38">
            <v>0</v>
          </cell>
          <cell r="L38">
            <v>97330</v>
          </cell>
        </row>
        <row r="42">
          <cell r="B42" t="str">
            <v>다) 공구손료</v>
          </cell>
        </row>
        <row r="43">
          <cell r="C43" t="str">
            <v>플랜트전공</v>
          </cell>
          <cell r="D43" t="str">
            <v>인</v>
          </cell>
          <cell r="E43">
            <v>0.11</v>
          </cell>
          <cell r="J43">
            <v>59158</v>
          </cell>
          <cell r="K43">
            <v>6507</v>
          </cell>
          <cell r="L43">
            <v>6507</v>
          </cell>
        </row>
        <row r="44">
          <cell r="C44" t="str">
            <v>비  계  공</v>
          </cell>
          <cell r="D44" t="str">
            <v>인</v>
          </cell>
          <cell r="E44">
            <v>7.0000000000000007E-2</v>
          </cell>
          <cell r="J44">
            <v>71272</v>
          </cell>
          <cell r="K44">
            <v>4989</v>
          </cell>
          <cell r="L44">
            <v>4989</v>
          </cell>
        </row>
        <row r="45">
          <cell r="C45" t="str">
            <v>보 통 인 부</v>
          </cell>
          <cell r="D45" t="str">
            <v>인</v>
          </cell>
          <cell r="E45">
            <v>7.0000000000000007E-2</v>
          </cell>
          <cell r="J45">
            <v>38932</v>
          </cell>
          <cell r="K45">
            <v>2725</v>
          </cell>
          <cell r="L45">
            <v>2725</v>
          </cell>
        </row>
        <row r="51">
          <cell r="A51" t="str">
            <v>30신_2</v>
          </cell>
          <cell r="B51" t="str">
            <v>합    계</v>
          </cell>
          <cell r="G51">
            <v>0</v>
          </cell>
          <cell r="I51">
            <v>494394.6</v>
          </cell>
          <cell r="K51">
            <v>14221</v>
          </cell>
          <cell r="L51">
            <v>508615.6</v>
          </cell>
        </row>
        <row r="54">
          <cell r="A54" t="str">
            <v>30신_3A</v>
          </cell>
          <cell r="B54" t="str">
            <v>3. 변압기신설</v>
          </cell>
          <cell r="C54" t="str">
            <v>TR-1 3상 6.6kV 100kVA</v>
          </cell>
          <cell r="D54" t="str">
            <v>면</v>
          </cell>
          <cell r="E54">
            <v>1</v>
          </cell>
          <cell r="L54" t="str">
            <v>x</v>
          </cell>
          <cell r="M54">
            <v>1</v>
          </cell>
        </row>
        <row r="55">
          <cell r="B55" t="str">
            <v>가) 재 료 비</v>
          </cell>
        </row>
        <row r="56">
          <cell r="B56" t="str">
            <v>변압기반</v>
          </cell>
          <cell r="C56" t="str">
            <v>1400*1500*2600</v>
          </cell>
          <cell r="D56" t="str">
            <v>면</v>
          </cell>
          <cell r="E56">
            <v>1</v>
          </cell>
          <cell r="M56" t="str">
            <v>관급</v>
          </cell>
        </row>
        <row r="57">
          <cell r="B57" t="str">
            <v>개폐기</v>
          </cell>
          <cell r="C57" t="str">
            <v>AS 7.2KV 3P 200A</v>
          </cell>
          <cell r="D57" t="str">
            <v>대</v>
          </cell>
          <cell r="E57">
            <v>1</v>
          </cell>
          <cell r="G57">
            <v>0</v>
          </cell>
          <cell r="L57">
            <v>0</v>
          </cell>
        </row>
        <row r="58">
          <cell r="B58" t="str">
            <v>개폐기</v>
          </cell>
          <cell r="C58" t="str">
            <v>COS 7.2KV 100AF</v>
          </cell>
          <cell r="D58" t="str">
            <v>EA</v>
          </cell>
          <cell r="E58">
            <v>3</v>
          </cell>
        </row>
        <row r="59">
          <cell r="B59" t="str">
            <v>MOLD TR</v>
          </cell>
          <cell r="C59" t="str">
            <v>3상3선 6.6kV/220V 100kVA</v>
          </cell>
          <cell r="D59" t="str">
            <v>대</v>
          </cell>
          <cell r="E59">
            <v>1</v>
          </cell>
        </row>
        <row r="61">
          <cell r="B61" t="str">
            <v>나) 노 무 비</v>
          </cell>
        </row>
        <row r="62">
          <cell r="C62" t="str">
            <v>플랜트전공</v>
          </cell>
          <cell r="D62" t="str">
            <v>인</v>
          </cell>
          <cell r="E62">
            <v>4</v>
          </cell>
          <cell r="H62">
            <v>59158</v>
          </cell>
          <cell r="I62">
            <v>236632</v>
          </cell>
          <cell r="L62">
            <v>236632</v>
          </cell>
        </row>
        <row r="63">
          <cell r="C63" t="str">
            <v>비  계  공</v>
          </cell>
          <cell r="D63" t="str">
            <v>인</v>
          </cell>
          <cell r="E63">
            <v>2.7</v>
          </cell>
          <cell r="H63">
            <v>71272</v>
          </cell>
          <cell r="I63">
            <v>192434.40000000002</v>
          </cell>
          <cell r="L63">
            <v>192434.40000000002</v>
          </cell>
        </row>
        <row r="64">
          <cell r="C64" t="str">
            <v>보 통 인 부</v>
          </cell>
          <cell r="D64" t="str">
            <v>인</v>
          </cell>
          <cell r="E64">
            <v>2.7</v>
          </cell>
          <cell r="H64">
            <v>38932</v>
          </cell>
          <cell r="I64">
            <v>105116.40000000001</v>
          </cell>
          <cell r="K64">
            <v>0</v>
          </cell>
          <cell r="L64">
            <v>105116.40000000001</v>
          </cell>
        </row>
        <row r="66">
          <cell r="B66" t="str">
            <v>다) 공구손료</v>
          </cell>
        </row>
        <row r="67">
          <cell r="C67" t="str">
            <v>플랜트전공</v>
          </cell>
          <cell r="D67" t="str">
            <v>인</v>
          </cell>
          <cell r="E67">
            <v>0.12</v>
          </cell>
          <cell r="G67">
            <v>0</v>
          </cell>
          <cell r="J67">
            <v>59158</v>
          </cell>
          <cell r="K67">
            <v>7098</v>
          </cell>
          <cell r="L67">
            <v>7098</v>
          </cell>
        </row>
        <row r="68">
          <cell r="C68" t="str">
            <v>비  계  공</v>
          </cell>
          <cell r="D68" t="str">
            <v>인</v>
          </cell>
          <cell r="E68">
            <v>0.08</v>
          </cell>
          <cell r="J68">
            <v>71272</v>
          </cell>
          <cell r="K68">
            <v>5701</v>
          </cell>
          <cell r="L68">
            <v>5701</v>
          </cell>
        </row>
        <row r="69">
          <cell r="C69" t="str">
            <v>보 통 인 부</v>
          </cell>
          <cell r="D69" t="str">
            <v>인</v>
          </cell>
          <cell r="E69">
            <v>0.08</v>
          </cell>
          <cell r="J69">
            <v>38932</v>
          </cell>
          <cell r="K69">
            <v>3114</v>
          </cell>
          <cell r="L69">
            <v>3114</v>
          </cell>
        </row>
        <row r="75">
          <cell r="A75" t="str">
            <v>30신_3</v>
          </cell>
          <cell r="B75" t="str">
            <v>합    계</v>
          </cell>
          <cell r="G75">
            <v>0</v>
          </cell>
          <cell r="I75">
            <v>534182.80000000005</v>
          </cell>
          <cell r="K75">
            <v>15913</v>
          </cell>
          <cell r="L75">
            <v>550095.80000000005</v>
          </cell>
        </row>
        <row r="79">
          <cell r="A79" t="str">
            <v>30신_4A</v>
          </cell>
          <cell r="B79" t="str">
            <v>4. 변압기신설</v>
          </cell>
          <cell r="C79" t="str">
            <v>TR-2 3상 6.6kV 200kVA</v>
          </cell>
          <cell r="D79" t="str">
            <v>면</v>
          </cell>
          <cell r="E79">
            <v>1</v>
          </cell>
          <cell r="L79" t="str">
            <v>x</v>
          </cell>
          <cell r="M79">
            <v>1</v>
          </cell>
        </row>
        <row r="80">
          <cell r="B80" t="str">
            <v>가) 재 료 비</v>
          </cell>
        </row>
        <row r="81">
          <cell r="B81" t="str">
            <v>변압기반</v>
          </cell>
          <cell r="C81" t="str">
            <v>1300*1500*2300</v>
          </cell>
          <cell r="D81" t="str">
            <v>면</v>
          </cell>
          <cell r="E81">
            <v>1</v>
          </cell>
          <cell r="M81" t="str">
            <v>관급</v>
          </cell>
        </row>
        <row r="82">
          <cell r="B82" t="str">
            <v>개폐기</v>
          </cell>
          <cell r="C82" t="str">
            <v>COS 7.2KV 100AF</v>
          </cell>
          <cell r="D82" t="str">
            <v>EA</v>
          </cell>
          <cell r="E82">
            <v>3</v>
          </cell>
        </row>
        <row r="83">
          <cell r="B83" t="str">
            <v>MOLD TR</v>
          </cell>
          <cell r="C83" t="str">
            <v>3상4선 6.6kV/380-220V 200kVA</v>
          </cell>
          <cell r="D83" t="str">
            <v>대</v>
          </cell>
          <cell r="E83">
            <v>1</v>
          </cell>
        </row>
        <row r="84">
          <cell r="G84">
            <v>0</v>
          </cell>
          <cell r="L84">
            <v>0</v>
          </cell>
        </row>
        <row r="86">
          <cell r="B86" t="str">
            <v>나) 노 무 비</v>
          </cell>
        </row>
        <row r="87">
          <cell r="C87" t="str">
            <v>플랜트전공</v>
          </cell>
          <cell r="D87" t="str">
            <v>인</v>
          </cell>
          <cell r="E87">
            <v>5.4</v>
          </cell>
          <cell r="H87">
            <v>59158</v>
          </cell>
          <cell r="I87">
            <v>319453.2</v>
          </cell>
          <cell r="L87">
            <v>319453.2</v>
          </cell>
        </row>
        <row r="88">
          <cell r="C88" t="str">
            <v>비  계  공</v>
          </cell>
          <cell r="D88" t="str">
            <v>인</v>
          </cell>
          <cell r="E88">
            <v>3.6</v>
          </cell>
          <cell r="H88">
            <v>71272</v>
          </cell>
          <cell r="I88">
            <v>256579.20000000001</v>
          </cell>
          <cell r="L88">
            <v>256579.20000000001</v>
          </cell>
        </row>
        <row r="89">
          <cell r="C89" t="str">
            <v>보 통 인 부</v>
          </cell>
          <cell r="D89" t="str">
            <v>인</v>
          </cell>
          <cell r="E89">
            <v>3.6</v>
          </cell>
          <cell r="H89">
            <v>38932</v>
          </cell>
          <cell r="I89">
            <v>140155.20000000001</v>
          </cell>
          <cell r="K89">
            <v>0</v>
          </cell>
          <cell r="L89">
            <v>140155.20000000001</v>
          </cell>
        </row>
        <row r="93">
          <cell r="B93" t="str">
            <v>다) 공구손료</v>
          </cell>
        </row>
        <row r="94">
          <cell r="C94" t="str">
            <v>플랜트전공</v>
          </cell>
          <cell r="D94" t="str">
            <v>인</v>
          </cell>
          <cell r="E94">
            <v>0.16</v>
          </cell>
          <cell r="G94">
            <v>0</v>
          </cell>
          <cell r="J94">
            <v>59158</v>
          </cell>
          <cell r="K94">
            <v>9465</v>
          </cell>
          <cell r="L94">
            <v>9465</v>
          </cell>
        </row>
        <row r="95">
          <cell r="C95" t="str">
            <v>비  계  공</v>
          </cell>
          <cell r="D95" t="str">
            <v>인</v>
          </cell>
          <cell r="E95">
            <v>0.1</v>
          </cell>
          <cell r="J95">
            <v>71272</v>
          </cell>
          <cell r="K95">
            <v>7127</v>
          </cell>
          <cell r="L95">
            <v>7127</v>
          </cell>
        </row>
        <row r="96">
          <cell r="C96" t="str">
            <v>보 통 인 부</v>
          </cell>
          <cell r="D96" t="str">
            <v>인</v>
          </cell>
          <cell r="E96">
            <v>0.1</v>
          </cell>
          <cell r="J96">
            <v>38932</v>
          </cell>
          <cell r="K96">
            <v>3893</v>
          </cell>
          <cell r="L96">
            <v>3893</v>
          </cell>
        </row>
        <row r="100">
          <cell r="A100" t="str">
            <v>30신_4</v>
          </cell>
          <cell r="B100" t="str">
            <v>합    계</v>
          </cell>
          <cell r="G100">
            <v>0</v>
          </cell>
          <cell r="I100">
            <v>716187.60000000009</v>
          </cell>
          <cell r="K100">
            <v>20485</v>
          </cell>
          <cell r="L100">
            <v>736672.60000000009</v>
          </cell>
        </row>
        <row r="104">
          <cell r="A104" t="str">
            <v>30신_5A</v>
          </cell>
          <cell r="B104" t="str">
            <v>5. 변압기신설</v>
          </cell>
          <cell r="C104" t="str">
            <v>TR-3 3상 6.6kV 350kVA</v>
          </cell>
          <cell r="D104" t="str">
            <v>면</v>
          </cell>
          <cell r="E104">
            <v>1</v>
          </cell>
          <cell r="L104" t="str">
            <v>x</v>
          </cell>
          <cell r="M104">
            <v>1</v>
          </cell>
        </row>
        <row r="105">
          <cell r="B105" t="str">
            <v>가) 재 료 비</v>
          </cell>
        </row>
        <row r="106">
          <cell r="B106" t="str">
            <v>변압기반</v>
          </cell>
          <cell r="C106" t="str">
            <v>1600*1500*2300</v>
          </cell>
          <cell r="D106" t="str">
            <v>면</v>
          </cell>
          <cell r="E106">
            <v>1</v>
          </cell>
          <cell r="M106" t="str">
            <v>관급</v>
          </cell>
        </row>
        <row r="107">
          <cell r="B107" t="str">
            <v>개폐기</v>
          </cell>
          <cell r="C107" t="str">
            <v>COS 7.2KV 100AF</v>
          </cell>
          <cell r="D107" t="str">
            <v>EA</v>
          </cell>
          <cell r="E107">
            <v>3</v>
          </cell>
          <cell r="G107">
            <v>0</v>
          </cell>
          <cell r="L107">
            <v>0</v>
          </cell>
        </row>
        <row r="108">
          <cell r="B108" t="str">
            <v>MOLD TR</v>
          </cell>
          <cell r="C108" t="str">
            <v>3상4선 6.6kV/380-220V 350kVA</v>
          </cell>
          <cell r="D108" t="str">
            <v>대</v>
          </cell>
          <cell r="E108">
            <v>1</v>
          </cell>
        </row>
        <row r="111">
          <cell r="B111" t="str">
            <v>나) 노 무 비</v>
          </cell>
        </row>
        <row r="112">
          <cell r="C112" t="str">
            <v>플랜트전공</v>
          </cell>
          <cell r="D112" t="str">
            <v>인</v>
          </cell>
          <cell r="E112">
            <v>5.9</v>
          </cell>
          <cell r="H112">
            <v>59158</v>
          </cell>
          <cell r="I112">
            <v>349032.2</v>
          </cell>
          <cell r="L112">
            <v>349032.2</v>
          </cell>
        </row>
        <row r="113">
          <cell r="C113" t="str">
            <v>비  계  공</v>
          </cell>
          <cell r="D113" t="str">
            <v>인</v>
          </cell>
          <cell r="E113">
            <v>4</v>
          </cell>
          <cell r="H113">
            <v>71272</v>
          </cell>
          <cell r="I113">
            <v>285088</v>
          </cell>
          <cell r="L113">
            <v>285088</v>
          </cell>
        </row>
        <row r="114">
          <cell r="C114" t="str">
            <v>보 통 인 부</v>
          </cell>
          <cell r="D114" t="str">
            <v>인</v>
          </cell>
          <cell r="E114">
            <v>4</v>
          </cell>
          <cell r="H114">
            <v>38932</v>
          </cell>
          <cell r="I114">
            <v>155728</v>
          </cell>
          <cell r="K114">
            <v>0</v>
          </cell>
          <cell r="L114">
            <v>155728</v>
          </cell>
        </row>
        <row r="118">
          <cell r="B118" t="str">
            <v>다) 공구손료</v>
          </cell>
        </row>
        <row r="119">
          <cell r="C119" t="str">
            <v>플랜트전공</v>
          </cell>
          <cell r="D119" t="str">
            <v>인</v>
          </cell>
          <cell r="E119">
            <v>0.17</v>
          </cell>
          <cell r="G119">
            <v>0</v>
          </cell>
          <cell r="J119">
            <v>59158</v>
          </cell>
          <cell r="K119">
            <v>10056</v>
          </cell>
          <cell r="L119">
            <v>10056</v>
          </cell>
        </row>
        <row r="120">
          <cell r="C120" t="str">
            <v>비  계  공</v>
          </cell>
          <cell r="D120" t="str">
            <v>인</v>
          </cell>
          <cell r="E120">
            <v>0.12</v>
          </cell>
          <cell r="J120">
            <v>71272</v>
          </cell>
          <cell r="K120">
            <v>8552</v>
          </cell>
          <cell r="L120">
            <v>8552</v>
          </cell>
        </row>
        <row r="121">
          <cell r="C121" t="str">
            <v>보 통 인 부</v>
          </cell>
          <cell r="D121" t="str">
            <v>인</v>
          </cell>
          <cell r="E121">
            <v>0.12</v>
          </cell>
          <cell r="J121">
            <v>38932</v>
          </cell>
          <cell r="K121">
            <v>4671</v>
          </cell>
          <cell r="L121">
            <v>4671</v>
          </cell>
        </row>
        <row r="125">
          <cell r="A125" t="str">
            <v>30신_5</v>
          </cell>
          <cell r="B125" t="str">
            <v>합    계</v>
          </cell>
          <cell r="G125">
            <v>0</v>
          </cell>
          <cell r="I125">
            <v>789848.2</v>
          </cell>
          <cell r="K125">
            <v>23279</v>
          </cell>
          <cell r="L125">
            <v>813127.2</v>
          </cell>
        </row>
        <row r="129">
          <cell r="A129" t="str">
            <v>30신_6A</v>
          </cell>
          <cell r="B129" t="str">
            <v>6. 변압기신설</v>
          </cell>
          <cell r="C129" t="str">
            <v>TR-4 3상 6.6kV 200kVA</v>
          </cell>
          <cell r="D129" t="str">
            <v>면</v>
          </cell>
          <cell r="E129">
            <v>1</v>
          </cell>
          <cell r="L129" t="str">
            <v>x</v>
          </cell>
          <cell r="M129">
            <v>1</v>
          </cell>
        </row>
        <row r="130">
          <cell r="B130" t="str">
            <v>가) 재 료 비</v>
          </cell>
        </row>
        <row r="131">
          <cell r="B131" t="str">
            <v>변압기반</v>
          </cell>
          <cell r="C131" t="str">
            <v>1400*1500*2300</v>
          </cell>
          <cell r="D131" t="str">
            <v>면</v>
          </cell>
          <cell r="E131">
            <v>1</v>
          </cell>
          <cell r="M131" t="str">
            <v>관급</v>
          </cell>
        </row>
        <row r="132">
          <cell r="B132" t="str">
            <v>개폐기</v>
          </cell>
          <cell r="C132" t="str">
            <v>COS 7.2KV 100AF</v>
          </cell>
          <cell r="D132" t="str">
            <v>EA</v>
          </cell>
          <cell r="E132">
            <v>3</v>
          </cell>
        </row>
        <row r="133">
          <cell r="B133" t="str">
            <v>MOLD TR</v>
          </cell>
          <cell r="C133" t="str">
            <v>3상3선 6.6kV/220V 200kVA</v>
          </cell>
          <cell r="D133" t="str">
            <v>대</v>
          </cell>
          <cell r="E133">
            <v>1</v>
          </cell>
        </row>
        <row r="134">
          <cell r="G134">
            <v>0</v>
          </cell>
          <cell r="L134">
            <v>0</v>
          </cell>
          <cell r="M134" t="str">
            <v>이설</v>
          </cell>
        </row>
        <row r="136">
          <cell r="B136" t="str">
            <v>나) 노 무 비</v>
          </cell>
        </row>
        <row r="137">
          <cell r="C137" t="str">
            <v>플랜트전공</v>
          </cell>
          <cell r="D137" t="str">
            <v>인</v>
          </cell>
          <cell r="E137">
            <v>4.0999999999999996</v>
          </cell>
          <cell r="H137">
            <v>59158</v>
          </cell>
          <cell r="I137">
            <v>242547.8</v>
          </cell>
          <cell r="L137">
            <v>242547.8</v>
          </cell>
        </row>
        <row r="138">
          <cell r="C138" t="str">
            <v>기계설치공</v>
          </cell>
          <cell r="D138" t="str">
            <v>인</v>
          </cell>
          <cell r="E138">
            <v>2.8</v>
          </cell>
          <cell r="H138">
            <v>54468</v>
          </cell>
          <cell r="I138">
            <v>152510.39999999999</v>
          </cell>
          <cell r="L138">
            <v>152510.39999999999</v>
          </cell>
        </row>
        <row r="139">
          <cell r="C139" t="str">
            <v>보 통 인 부</v>
          </cell>
          <cell r="D139" t="str">
            <v>인</v>
          </cell>
          <cell r="E139">
            <v>2.8</v>
          </cell>
          <cell r="H139">
            <v>38932</v>
          </cell>
          <cell r="I139">
            <v>109009.59999999999</v>
          </cell>
          <cell r="K139">
            <v>0</v>
          </cell>
          <cell r="L139">
            <v>109009.59999999999</v>
          </cell>
        </row>
        <row r="142">
          <cell r="B142" t="str">
            <v>다) 공구손료</v>
          </cell>
        </row>
        <row r="143">
          <cell r="C143" t="str">
            <v>플랜트전공</v>
          </cell>
          <cell r="D143" t="str">
            <v>인</v>
          </cell>
          <cell r="E143">
            <v>0.12</v>
          </cell>
          <cell r="G143">
            <v>0</v>
          </cell>
          <cell r="J143">
            <v>59158</v>
          </cell>
          <cell r="K143">
            <v>7098</v>
          </cell>
          <cell r="L143">
            <v>7098</v>
          </cell>
        </row>
        <row r="144">
          <cell r="C144" t="str">
            <v>기계설치공</v>
          </cell>
          <cell r="D144" t="str">
            <v>인</v>
          </cell>
          <cell r="E144">
            <v>0.08</v>
          </cell>
          <cell r="J144">
            <v>54468</v>
          </cell>
          <cell r="K144">
            <v>4357</v>
          </cell>
          <cell r="L144">
            <v>4357</v>
          </cell>
        </row>
        <row r="145">
          <cell r="C145" t="str">
            <v>보 통 인 부</v>
          </cell>
          <cell r="D145" t="str">
            <v>인</v>
          </cell>
          <cell r="E145">
            <v>0.08</v>
          </cell>
          <cell r="J145">
            <v>38932</v>
          </cell>
          <cell r="K145">
            <v>3114</v>
          </cell>
          <cell r="L145">
            <v>3114</v>
          </cell>
        </row>
        <row r="150">
          <cell r="A150" t="str">
            <v>30신_6</v>
          </cell>
          <cell r="B150" t="str">
            <v>합    계</v>
          </cell>
          <cell r="G150">
            <v>0</v>
          </cell>
          <cell r="I150">
            <v>504067.79999999993</v>
          </cell>
          <cell r="K150">
            <v>14569</v>
          </cell>
          <cell r="L150">
            <v>518636.79999999993</v>
          </cell>
        </row>
        <row r="154">
          <cell r="A154" t="str">
            <v>30신_7A</v>
          </cell>
          <cell r="B154" t="str">
            <v>7. 변압기신설</v>
          </cell>
          <cell r="C154" t="str">
            <v>TR-5 3상 6.6kV 300kVA</v>
          </cell>
          <cell r="D154" t="str">
            <v>면</v>
          </cell>
          <cell r="E154">
            <v>1</v>
          </cell>
          <cell r="L154" t="str">
            <v>x</v>
          </cell>
          <cell r="M154">
            <v>1</v>
          </cell>
        </row>
        <row r="155">
          <cell r="B155" t="str">
            <v>가) 재 료 비</v>
          </cell>
        </row>
        <row r="156">
          <cell r="B156" t="str">
            <v>변압기반</v>
          </cell>
          <cell r="C156" t="str">
            <v>1500*1500*1300</v>
          </cell>
          <cell r="D156" t="str">
            <v>면</v>
          </cell>
          <cell r="E156">
            <v>1</v>
          </cell>
          <cell r="M156" t="str">
            <v>관급</v>
          </cell>
        </row>
        <row r="157">
          <cell r="B157" t="str">
            <v>개폐기</v>
          </cell>
          <cell r="C157" t="str">
            <v>COS 7.2KV 100AF</v>
          </cell>
          <cell r="D157" t="str">
            <v>EA</v>
          </cell>
          <cell r="E157">
            <v>3</v>
          </cell>
        </row>
        <row r="158">
          <cell r="B158" t="str">
            <v>MOLD TR</v>
          </cell>
          <cell r="C158" t="str">
            <v>3상3선 6.6kV/440V 300kVA</v>
          </cell>
          <cell r="D158" t="str">
            <v>대</v>
          </cell>
          <cell r="E158">
            <v>1</v>
          </cell>
        </row>
        <row r="161">
          <cell r="B161" t="str">
            <v>나) 노 무 비</v>
          </cell>
        </row>
        <row r="162">
          <cell r="C162" t="str">
            <v>플랜트전공</v>
          </cell>
          <cell r="D162" t="str">
            <v>인</v>
          </cell>
          <cell r="E162">
            <v>5.8</v>
          </cell>
          <cell r="H162">
            <v>59158</v>
          </cell>
          <cell r="I162">
            <v>343116.39999999997</v>
          </cell>
          <cell r="L162">
            <v>343116.39999999997</v>
          </cell>
        </row>
        <row r="163">
          <cell r="C163" t="str">
            <v>비  계  공</v>
          </cell>
          <cell r="D163" t="str">
            <v>인</v>
          </cell>
          <cell r="E163">
            <v>3.9</v>
          </cell>
          <cell r="H163">
            <v>71272</v>
          </cell>
          <cell r="I163">
            <v>277960.8</v>
          </cell>
          <cell r="L163">
            <v>277960.8</v>
          </cell>
        </row>
        <row r="164">
          <cell r="C164" t="str">
            <v>보 통 인 부</v>
          </cell>
          <cell r="D164" t="str">
            <v>인</v>
          </cell>
          <cell r="E164">
            <v>3.9</v>
          </cell>
          <cell r="H164">
            <v>38932</v>
          </cell>
          <cell r="I164">
            <v>151834.79999999999</v>
          </cell>
          <cell r="K164">
            <v>0</v>
          </cell>
          <cell r="L164">
            <v>151834.79999999999</v>
          </cell>
        </row>
        <row r="167">
          <cell r="B167" t="str">
            <v>다) 공구손료</v>
          </cell>
        </row>
        <row r="168">
          <cell r="C168" t="str">
            <v>플랜트전공</v>
          </cell>
          <cell r="D168" t="str">
            <v>인</v>
          </cell>
          <cell r="E168">
            <v>0.17</v>
          </cell>
          <cell r="G168">
            <v>0</v>
          </cell>
          <cell r="J168">
            <v>59158</v>
          </cell>
          <cell r="K168">
            <v>10056</v>
          </cell>
          <cell r="L168">
            <v>10056</v>
          </cell>
        </row>
        <row r="169">
          <cell r="C169" t="str">
            <v>비  계  공</v>
          </cell>
          <cell r="D169" t="str">
            <v>인</v>
          </cell>
          <cell r="E169">
            <v>0.11</v>
          </cell>
          <cell r="J169">
            <v>71272</v>
          </cell>
          <cell r="K169">
            <v>7839</v>
          </cell>
          <cell r="L169">
            <v>7839</v>
          </cell>
        </row>
        <row r="170">
          <cell r="C170" t="str">
            <v>보 통 인 부</v>
          </cell>
          <cell r="D170" t="str">
            <v>인</v>
          </cell>
          <cell r="E170">
            <v>0.11</v>
          </cell>
          <cell r="J170">
            <v>38932</v>
          </cell>
          <cell r="K170">
            <v>4282</v>
          </cell>
          <cell r="L170">
            <v>4282</v>
          </cell>
        </row>
        <row r="175">
          <cell r="A175" t="str">
            <v>30신_7</v>
          </cell>
          <cell r="B175" t="str">
            <v>합    계</v>
          </cell>
          <cell r="G175">
            <v>0</v>
          </cell>
          <cell r="I175">
            <v>772912</v>
          </cell>
          <cell r="K175">
            <v>22177</v>
          </cell>
          <cell r="L175">
            <v>795089</v>
          </cell>
        </row>
        <row r="179">
          <cell r="A179" t="str">
            <v>30신_8A</v>
          </cell>
          <cell r="B179" t="str">
            <v>8. 배전반 신설</v>
          </cell>
          <cell r="C179" t="str">
            <v>LV-01</v>
          </cell>
          <cell r="D179" t="str">
            <v>면</v>
          </cell>
          <cell r="E179">
            <v>1</v>
          </cell>
          <cell r="L179" t="str">
            <v>x</v>
          </cell>
          <cell r="M179">
            <v>1</v>
          </cell>
        </row>
        <row r="180">
          <cell r="B180" t="str">
            <v>가) 재 료 비</v>
          </cell>
        </row>
        <row r="181">
          <cell r="B181" t="str">
            <v>저압반</v>
          </cell>
          <cell r="C181" t="str">
            <v>800*1500*2600</v>
          </cell>
          <cell r="D181" t="str">
            <v>면</v>
          </cell>
          <cell r="E181">
            <v>1</v>
          </cell>
          <cell r="M181" t="str">
            <v>관급</v>
          </cell>
        </row>
        <row r="182">
          <cell r="B182" t="str">
            <v>A-METER</v>
          </cell>
          <cell r="C182" t="str">
            <v>110x110</v>
          </cell>
          <cell r="D182" t="str">
            <v>EA</v>
          </cell>
          <cell r="E182">
            <v>2</v>
          </cell>
        </row>
        <row r="183">
          <cell r="B183" t="str">
            <v>V-METER</v>
          </cell>
          <cell r="C183" t="str">
            <v>110x110</v>
          </cell>
          <cell r="D183" t="str">
            <v>EA</v>
          </cell>
          <cell r="E183">
            <v>2</v>
          </cell>
        </row>
        <row r="184">
          <cell r="B184" t="str">
            <v>KW-METER 3P4W</v>
          </cell>
          <cell r="C184" t="str">
            <v>110x110/150x150</v>
          </cell>
          <cell r="D184" t="str">
            <v>EA</v>
          </cell>
          <cell r="E184">
            <v>2</v>
          </cell>
        </row>
        <row r="185">
          <cell r="B185" t="str">
            <v>PF-METER 3P4W</v>
          </cell>
          <cell r="C185" t="str">
            <v>80x80/100x80</v>
          </cell>
          <cell r="D185" t="str">
            <v>EA</v>
          </cell>
          <cell r="E185">
            <v>2</v>
          </cell>
        </row>
        <row r="186">
          <cell r="B186" t="str">
            <v>C.T</v>
          </cell>
          <cell r="C186" t="str">
            <v>400/5A</v>
          </cell>
          <cell r="D186" t="str">
            <v>EA</v>
          </cell>
          <cell r="E186">
            <v>6</v>
          </cell>
        </row>
        <row r="187">
          <cell r="B187" t="str">
            <v>CONDENSER (440V)</v>
          </cell>
          <cell r="C187" t="str">
            <v>3P 10KVA (185μF)</v>
          </cell>
          <cell r="D187" t="str">
            <v>EA</v>
          </cell>
          <cell r="E187">
            <v>1</v>
          </cell>
        </row>
        <row r="188">
          <cell r="B188" t="str">
            <v>CONDENSER (440V)</v>
          </cell>
          <cell r="C188" t="str">
            <v>3P 5KVA</v>
          </cell>
          <cell r="D188" t="str">
            <v>EA</v>
          </cell>
          <cell r="E188">
            <v>1</v>
          </cell>
        </row>
        <row r="189">
          <cell r="B189" t="str">
            <v>MCCB</v>
          </cell>
          <cell r="C189" t="str">
            <v>표준형 4P 400AF</v>
          </cell>
          <cell r="D189" t="str">
            <v>EA</v>
          </cell>
          <cell r="E189">
            <v>1</v>
          </cell>
        </row>
        <row r="190">
          <cell r="B190" t="str">
            <v>MCCB</v>
          </cell>
          <cell r="C190" t="str">
            <v>표준형 3P 400AF</v>
          </cell>
          <cell r="D190" t="str">
            <v>EA</v>
          </cell>
          <cell r="E190">
            <v>1</v>
          </cell>
        </row>
        <row r="191">
          <cell r="B191" t="str">
            <v>MCCB</v>
          </cell>
          <cell r="C191" t="str">
            <v>고차단형 4P 100AF</v>
          </cell>
          <cell r="D191" t="str">
            <v>EA</v>
          </cell>
          <cell r="E191">
            <v>10</v>
          </cell>
        </row>
        <row r="192">
          <cell r="B192" t="str">
            <v>MCCB</v>
          </cell>
          <cell r="C192" t="str">
            <v>고차단형 3P 100AF</v>
          </cell>
          <cell r="D192" t="str">
            <v>EA</v>
          </cell>
          <cell r="E192">
            <v>7</v>
          </cell>
        </row>
        <row r="193">
          <cell r="B193" t="str">
            <v>Z.C.T 600V (환형)</v>
          </cell>
          <cell r="C193" t="str">
            <v>65MM</v>
          </cell>
          <cell r="D193" t="str">
            <v>EA</v>
          </cell>
          <cell r="E193">
            <v>14</v>
          </cell>
        </row>
        <row r="194">
          <cell r="B194" t="str">
            <v>E.L.D</v>
          </cell>
          <cell r="C194" t="str">
            <v>5회로</v>
          </cell>
          <cell r="D194" t="str">
            <v>EA</v>
          </cell>
          <cell r="E194">
            <v>1</v>
          </cell>
        </row>
        <row r="195">
          <cell r="B195" t="str">
            <v>E.L.D</v>
          </cell>
          <cell r="C195" t="str">
            <v>10회로</v>
          </cell>
          <cell r="D195" t="str">
            <v>EA</v>
          </cell>
          <cell r="E195">
            <v>1</v>
          </cell>
        </row>
        <row r="196">
          <cell r="B196" t="str">
            <v>나) 노 무 비</v>
          </cell>
        </row>
        <row r="197">
          <cell r="C197" t="str">
            <v>플랜트전공</v>
          </cell>
          <cell r="D197" t="str">
            <v>인</v>
          </cell>
          <cell r="E197">
            <v>4.5999999999999996</v>
          </cell>
          <cell r="H197">
            <v>59158</v>
          </cell>
          <cell r="I197">
            <v>272126.8</v>
          </cell>
          <cell r="L197">
            <v>272126.8</v>
          </cell>
        </row>
        <row r="198">
          <cell r="C198" t="str">
            <v>보 통 인 부</v>
          </cell>
          <cell r="D198" t="str">
            <v>인</v>
          </cell>
          <cell r="E198">
            <v>1.5</v>
          </cell>
          <cell r="H198">
            <v>38932</v>
          </cell>
          <cell r="I198">
            <v>58398</v>
          </cell>
          <cell r="L198">
            <v>58398</v>
          </cell>
        </row>
        <row r="200">
          <cell r="B200" t="str">
            <v>다) 공구손료</v>
          </cell>
          <cell r="G200">
            <v>0</v>
          </cell>
          <cell r="I200">
            <v>0</v>
          </cell>
          <cell r="K200">
            <v>0</v>
          </cell>
          <cell r="L200">
            <v>0</v>
          </cell>
        </row>
        <row r="201">
          <cell r="C201" t="str">
            <v>플랜트전공</v>
          </cell>
          <cell r="D201" t="str">
            <v>인</v>
          </cell>
          <cell r="E201">
            <v>0.13</v>
          </cell>
          <cell r="J201">
            <v>59158</v>
          </cell>
          <cell r="K201">
            <v>7690</v>
          </cell>
          <cell r="L201">
            <v>7690</v>
          </cell>
        </row>
        <row r="202">
          <cell r="C202" t="str">
            <v>보 통 인 부</v>
          </cell>
          <cell r="D202" t="str">
            <v>인</v>
          </cell>
          <cell r="E202">
            <v>0.04</v>
          </cell>
          <cell r="J202">
            <v>38932</v>
          </cell>
          <cell r="K202">
            <v>1557</v>
          </cell>
          <cell r="L202">
            <v>1557</v>
          </cell>
        </row>
        <row r="203">
          <cell r="A203" t="str">
            <v>30신_8</v>
          </cell>
          <cell r="B203" t="str">
            <v>합    계</v>
          </cell>
          <cell r="G203">
            <v>0</v>
          </cell>
          <cell r="I203">
            <v>330524.79999999999</v>
          </cell>
          <cell r="K203">
            <v>9247</v>
          </cell>
          <cell r="L203">
            <v>339771.8</v>
          </cell>
        </row>
        <row r="204">
          <cell r="A204" t="str">
            <v>30신_9A</v>
          </cell>
          <cell r="B204" t="str">
            <v>9. 배전반 신설</v>
          </cell>
          <cell r="C204" t="str">
            <v>LV-02</v>
          </cell>
          <cell r="D204" t="str">
            <v>면</v>
          </cell>
          <cell r="E204">
            <v>1</v>
          </cell>
          <cell r="L204" t="str">
            <v>x</v>
          </cell>
          <cell r="M204">
            <v>1</v>
          </cell>
        </row>
        <row r="205">
          <cell r="B205" t="str">
            <v>가) 재 료 비</v>
          </cell>
        </row>
        <row r="206">
          <cell r="B206" t="str">
            <v>저압반</v>
          </cell>
          <cell r="C206" t="str">
            <v>800*1500*2600</v>
          </cell>
          <cell r="D206" t="str">
            <v>면</v>
          </cell>
          <cell r="E206">
            <v>1</v>
          </cell>
          <cell r="M206" t="str">
            <v>관급</v>
          </cell>
        </row>
        <row r="207">
          <cell r="B207" t="str">
            <v>A-METER</v>
          </cell>
          <cell r="C207" t="str">
            <v>110x110</v>
          </cell>
          <cell r="D207" t="str">
            <v>EA</v>
          </cell>
          <cell r="E207">
            <v>1</v>
          </cell>
        </row>
        <row r="208">
          <cell r="B208" t="str">
            <v>V-METER</v>
          </cell>
          <cell r="C208" t="str">
            <v>110x110</v>
          </cell>
          <cell r="D208" t="str">
            <v>EA</v>
          </cell>
          <cell r="E208">
            <v>1</v>
          </cell>
        </row>
        <row r="209">
          <cell r="B209" t="str">
            <v>KW-METER 3P4W</v>
          </cell>
          <cell r="C209" t="str">
            <v>110x110/150x150</v>
          </cell>
          <cell r="D209" t="str">
            <v>EA</v>
          </cell>
          <cell r="E209">
            <v>1</v>
          </cell>
        </row>
        <row r="210">
          <cell r="B210" t="str">
            <v>PF-METER 3P4W</v>
          </cell>
          <cell r="C210" t="str">
            <v>80x80/100x80</v>
          </cell>
          <cell r="D210" t="str">
            <v>EA</v>
          </cell>
          <cell r="E210">
            <v>1</v>
          </cell>
        </row>
        <row r="211">
          <cell r="B211" t="str">
            <v>C.T</v>
          </cell>
          <cell r="C211" t="str">
            <v>600/5A</v>
          </cell>
          <cell r="D211" t="str">
            <v>EA</v>
          </cell>
          <cell r="E211">
            <v>6</v>
          </cell>
        </row>
        <row r="212">
          <cell r="B212" t="str">
            <v>CONDENSER (440V)</v>
          </cell>
          <cell r="C212" t="str">
            <v>3P 20KVA (370μF)</v>
          </cell>
          <cell r="D212" t="str">
            <v>EA</v>
          </cell>
          <cell r="E212">
            <v>1</v>
          </cell>
        </row>
        <row r="213">
          <cell r="B213" t="str">
            <v>A.C.B (S.G.T)</v>
          </cell>
          <cell r="C213" t="str">
            <v>3P 600A</v>
          </cell>
          <cell r="D213" t="str">
            <v>EA</v>
          </cell>
          <cell r="E213">
            <v>1</v>
          </cell>
        </row>
        <row r="214">
          <cell r="B214" t="str">
            <v>MCCB</v>
          </cell>
          <cell r="C214" t="str">
            <v>고차단형 4P 225AF</v>
          </cell>
          <cell r="D214" t="str">
            <v>EA</v>
          </cell>
          <cell r="E214">
            <v>8</v>
          </cell>
        </row>
        <row r="215">
          <cell r="B215" t="str">
            <v>MCCB</v>
          </cell>
          <cell r="C215" t="str">
            <v>표준형 3P 100AF</v>
          </cell>
          <cell r="D215" t="str">
            <v>EA</v>
          </cell>
          <cell r="E215">
            <v>1</v>
          </cell>
        </row>
        <row r="216">
          <cell r="B216" t="str">
            <v>Z.C.T 600V (환형)</v>
          </cell>
          <cell r="C216" t="str">
            <v>80MM</v>
          </cell>
          <cell r="D216" t="str">
            <v>EA</v>
          </cell>
          <cell r="E216">
            <v>8</v>
          </cell>
        </row>
        <row r="217">
          <cell r="B217" t="str">
            <v>E.L.D</v>
          </cell>
          <cell r="C217" t="str">
            <v>10회로</v>
          </cell>
          <cell r="D217" t="str">
            <v>EA</v>
          </cell>
          <cell r="E217">
            <v>1</v>
          </cell>
        </row>
        <row r="218">
          <cell r="B218" t="str">
            <v>나) 노 무 비</v>
          </cell>
        </row>
        <row r="219">
          <cell r="C219" t="str">
            <v>플랜트전공</v>
          </cell>
          <cell r="D219" t="str">
            <v>인</v>
          </cell>
          <cell r="E219">
            <v>4.5999999999999996</v>
          </cell>
          <cell r="H219">
            <v>59158</v>
          </cell>
          <cell r="I219">
            <v>272126.8</v>
          </cell>
          <cell r="L219">
            <v>272126.8</v>
          </cell>
        </row>
        <row r="220">
          <cell r="C220" t="str">
            <v>보 통 인 부</v>
          </cell>
          <cell r="D220" t="str">
            <v>인</v>
          </cell>
          <cell r="E220">
            <v>1.5</v>
          </cell>
          <cell r="H220">
            <v>38932</v>
          </cell>
          <cell r="I220">
            <v>58398</v>
          </cell>
          <cell r="L220">
            <v>58398</v>
          </cell>
        </row>
        <row r="224">
          <cell r="B224" t="str">
            <v>다) 공구손료</v>
          </cell>
          <cell r="G224">
            <v>0</v>
          </cell>
          <cell r="I224">
            <v>0</v>
          </cell>
          <cell r="K224">
            <v>0</v>
          </cell>
          <cell r="L224">
            <v>0</v>
          </cell>
        </row>
        <row r="225">
          <cell r="C225" t="str">
            <v>플랜트전공</v>
          </cell>
          <cell r="D225" t="str">
            <v>인</v>
          </cell>
          <cell r="E225">
            <v>0.13</v>
          </cell>
          <cell r="J225">
            <v>59158</v>
          </cell>
          <cell r="K225">
            <v>7690</v>
          </cell>
          <cell r="L225">
            <v>7690</v>
          </cell>
        </row>
        <row r="226">
          <cell r="C226" t="str">
            <v>보 통 인 부</v>
          </cell>
          <cell r="D226" t="str">
            <v>인</v>
          </cell>
          <cell r="E226">
            <v>0.04</v>
          </cell>
          <cell r="J226">
            <v>38932</v>
          </cell>
          <cell r="K226">
            <v>1557</v>
          </cell>
          <cell r="L226">
            <v>1557</v>
          </cell>
        </row>
        <row r="228">
          <cell r="A228" t="str">
            <v>30신_9</v>
          </cell>
          <cell r="B228" t="str">
            <v>합    계</v>
          </cell>
          <cell r="G228">
            <v>0</v>
          </cell>
          <cell r="I228">
            <v>330524.79999999999</v>
          </cell>
          <cell r="K228">
            <v>9247</v>
          </cell>
          <cell r="L228">
            <v>339771.8</v>
          </cell>
        </row>
        <row r="229">
          <cell r="A229" t="str">
            <v>30신_10A</v>
          </cell>
          <cell r="B229" t="str">
            <v>10. 배전반 신설</v>
          </cell>
          <cell r="C229" t="str">
            <v>LV-03</v>
          </cell>
          <cell r="D229" t="str">
            <v>면</v>
          </cell>
          <cell r="E229">
            <v>1</v>
          </cell>
          <cell r="L229" t="str">
            <v>x</v>
          </cell>
          <cell r="M229">
            <v>1</v>
          </cell>
        </row>
        <row r="230">
          <cell r="B230" t="str">
            <v>가) 재 료 비</v>
          </cell>
        </row>
        <row r="231">
          <cell r="B231" t="str">
            <v>저압반</v>
          </cell>
          <cell r="C231" t="str">
            <v>800*1500*2600</v>
          </cell>
          <cell r="D231" t="str">
            <v>면</v>
          </cell>
          <cell r="E231">
            <v>1</v>
          </cell>
          <cell r="M231" t="str">
            <v>관급</v>
          </cell>
        </row>
        <row r="232">
          <cell r="B232" t="str">
            <v>A-METER</v>
          </cell>
          <cell r="C232" t="str">
            <v>110x110</v>
          </cell>
          <cell r="D232" t="str">
            <v>EA</v>
          </cell>
          <cell r="E232">
            <v>2</v>
          </cell>
        </row>
        <row r="233">
          <cell r="B233" t="str">
            <v>V-METER</v>
          </cell>
          <cell r="C233" t="str">
            <v>110x110</v>
          </cell>
          <cell r="D233" t="str">
            <v>EA</v>
          </cell>
          <cell r="E233">
            <v>2</v>
          </cell>
        </row>
        <row r="234">
          <cell r="B234" t="str">
            <v>KW-METER 3P4W</v>
          </cell>
          <cell r="C234" t="str">
            <v>110x110/150x150</v>
          </cell>
          <cell r="D234" t="str">
            <v>EA</v>
          </cell>
          <cell r="E234">
            <v>1</v>
          </cell>
        </row>
        <row r="235">
          <cell r="B235" t="str">
            <v>PF-METER 3P4W</v>
          </cell>
          <cell r="C235" t="str">
            <v>80x80/100x80</v>
          </cell>
          <cell r="D235" t="str">
            <v>EA</v>
          </cell>
          <cell r="E235">
            <v>1</v>
          </cell>
        </row>
        <row r="236">
          <cell r="B236" t="str">
            <v>V0-METER</v>
          </cell>
          <cell r="C236" t="str">
            <v>110x110</v>
          </cell>
          <cell r="D236" t="str">
            <v>EA</v>
          </cell>
          <cell r="E236">
            <v>1</v>
          </cell>
        </row>
        <row r="237">
          <cell r="B237" t="str">
            <v>C.T</v>
          </cell>
          <cell r="C237" t="str">
            <v>600/5A</v>
          </cell>
          <cell r="D237" t="str">
            <v>EA</v>
          </cell>
          <cell r="E237">
            <v>6</v>
          </cell>
        </row>
        <row r="238">
          <cell r="B238" t="str">
            <v>G.P.T(380/110/190V)</v>
          </cell>
          <cell r="C238" t="str">
            <v>100VA</v>
          </cell>
          <cell r="D238" t="str">
            <v>EA</v>
          </cell>
          <cell r="E238">
            <v>3</v>
          </cell>
        </row>
        <row r="239">
          <cell r="B239" t="str">
            <v>CONDENSER (440V)</v>
          </cell>
          <cell r="C239" t="str">
            <v>3P 10KVA (185μF)</v>
          </cell>
          <cell r="D239" t="str">
            <v>EA</v>
          </cell>
          <cell r="E239">
            <v>1</v>
          </cell>
        </row>
        <row r="240">
          <cell r="B240" t="str">
            <v>CONDENSER (440V)</v>
          </cell>
          <cell r="C240" t="str">
            <v>3P 15KVA (280μF)</v>
          </cell>
          <cell r="D240" t="str">
            <v>EA</v>
          </cell>
          <cell r="E240">
            <v>1</v>
          </cell>
        </row>
        <row r="241">
          <cell r="B241" t="str">
            <v>MCCB</v>
          </cell>
          <cell r="C241" t="str">
            <v>표준형 3P 600AF</v>
          </cell>
          <cell r="D241" t="str">
            <v>EA</v>
          </cell>
          <cell r="E241">
            <v>1</v>
          </cell>
        </row>
        <row r="242">
          <cell r="B242" t="str">
            <v>MCCB</v>
          </cell>
          <cell r="C242" t="str">
            <v>고차단형 3P 225AF</v>
          </cell>
          <cell r="D242" t="str">
            <v>EA</v>
          </cell>
          <cell r="E242">
            <v>11</v>
          </cell>
        </row>
        <row r="243">
          <cell r="B243" t="str">
            <v>MCCB</v>
          </cell>
          <cell r="C243" t="str">
            <v>고차단형 3P 100AF</v>
          </cell>
          <cell r="D243" t="str">
            <v>EA</v>
          </cell>
          <cell r="E243">
            <v>5</v>
          </cell>
        </row>
        <row r="244">
          <cell r="B244" t="str">
            <v>MCCB</v>
          </cell>
          <cell r="C244" t="str">
            <v>고차단형 2P 225AF</v>
          </cell>
          <cell r="D244" t="str">
            <v>EA</v>
          </cell>
          <cell r="E244">
            <v>4</v>
          </cell>
        </row>
        <row r="245">
          <cell r="B245" t="str">
            <v>MCCB</v>
          </cell>
          <cell r="C245" t="str">
            <v>고차단형 2P 100AF</v>
          </cell>
          <cell r="D245" t="str">
            <v>EA</v>
          </cell>
          <cell r="E245">
            <v>1</v>
          </cell>
        </row>
        <row r="246">
          <cell r="B246" t="str">
            <v>A.C.B (S.G.T)</v>
          </cell>
          <cell r="C246" t="str">
            <v>3P 600A</v>
          </cell>
          <cell r="D246" t="str">
            <v>EA</v>
          </cell>
          <cell r="E246">
            <v>1</v>
          </cell>
        </row>
        <row r="247">
          <cell r="B247" t="str">
            <v>S.G.R</v>
          </cell>
          <cell r="C247" t="str">
            <v>D/T</v>
          </cell>
          <cell r="D247" t="str">
            <v>EA</v>
          </cell>
          <cell r="E247">
            <v>1</v>
          </cell>
        </row>
        <row r="248">
          <cell r="B248" t="str">
            <v>O.V.G.R</v>
          </cell>
          <cell r="C248" t="str">
            <v>D/T</v>
          </cell>
          <cell r="D248" t="str">
            <v>EA</v>
          </cell>
          <cell r="E248">
            <v>1</v>
          </cell>
        </row>
        <row r="249">
          <cell r="B249" t="str">
            <v>Z.C.T 600V</v>
          </cell>
          <cell r="C249" t="str">
            <v>200mA/1.5mA</v>
          </cell>
          <cell r="D249" t="str">
            <v>EA</v>
          </cell>
          <cell r="E249">
            <v>1</v>
          </cell>
        </row>
        <row r="250">
          <cell r="B250" t="str">
            <v>Z.C.T 600V (환형)</v>
          </cell>
          <cell r="C250" t="str">
            <v>80MM</v>
          </cell>
          <cell r="D250" t="str">
            <v>EA</v>
          </cell>
          <cell r="E250">
            <v>8</v>
          </cell>
        </row>
        <row r="251">
          <cell r="B251" t="str">
            <v>Z.C.T 600V (환형)</v>
          </cell>
          <cell r="C251" t="str">
            <v>65MM</v>
          </cell>
          <cell r="D251" t="str">
            <v>EA</v>
          </cell>
          <cell r="E251">
            <v>10</v>
          </cell>
        </row>
        <row r="252">
          <cell r="B252" t="str">
            <v>E.L.D</v>
          </cell>
          <cell r="C252" t="str">
            <v>5회로</v>
          </cell>
          <cell r="D252" t="str">
            <v>EA</v>
          </cell>
          <cell r="E252">
            <v>1</v>
          </cell>
        </row>
        <row r="253">
          <cell r="B253" t="str">
            <v>E.L.D</v>
          </cell>
          <cell r="C253" t="str">
            <v>10회로</v>
          </cell>
          <cell r="D253" t="str">
            <v>EA</v>
          </cell>
          <cell r="E253">
            <v>2</v>
          </cell>
        </row>
        <row r="254">
          <cell r="B254" t="str">
            <v>나) 노 무 비</v>
          </cell>
        </row>
        <row r="255">
          <cell r="C255" t="str">
            <v>플랜트전공</v>
          </cell>
          <cell r="D255" t="str">
            <v>인</v>
          </cell>
          <cell r="E255">
            <v>4.5999999999999996</v>
          </cell>
          <cell r="H255">
            <v>59158</v>
          </cell>
          <cell r="I255">
            <v>272126.8</v>
          </cell>
          <cell r="L255">
            <v>272126.8</v>
          </cell>
        </row>
        <row r="256">
          <cell r="C256" t="str">
            <v>보 통 인 부</v>
          </cell>
          <cell r="D256" t="str">
            <v>인</v>
          </cell>
          <cell r="E256">
            <v>1.5</v>
          </cell>
          <cell r="H256">
            <v>38932</v>
          </cell>
          <cell r="I256">
            <v>58398</v>
          </cell>
          <cell r="L256">
            <v>58398</v>
          </cell>
        </row>
        <row r="260">
          <cell r="B260" t="str">
            <v>다) 공구손료</v>
          </cell>
          <cell r="G260">
            <v>0</v>
          </cell>
          <cell r="I260">
            <v>0</v>
          </cell>
          <cell r="K260">
            <v>0</v>
          </cell>
          <cell r="L260">
            <v>0</v>
          </cell>
        </row>
        <row r="261">
          <cell r="C261" t="str">
            <v>플랜트전공</v>
          </cell>
          <cell r="D261" t="str">
            <v>인</v>
          </cell>
          <cell r="E261">
            <v>0.13</v>
          </cell>
          <cell r="J261">
            <v>59158</v>
          </cell>
          <cell r="K261">
            <v>7690</v>
          </cell>
          <cell r="L261">
            <v>7690</v>
          </cell>
        </row>
        <row r="262">
          <cell r="C262" t="str">
            <v>보 통 인 부</v>
          </cell>
          <cell r="D262" t="str">
            <v>인</v>
          </cell>
          <cell r="E262">
            <v>0.04</v>
          </cell>
          <cell r="J262">
            <v>38932</v>
          </cell>
          <cell r="K262">
            <v>1557</v>
          </cell>
          <cell r="L262">
            <v>1557</v>
          </cell>
        </row>
        <row r="275">
          <cell r="A275" t="str">
            <v>30신_10</v>
          </cell>
          <cell r="B275" t="str">
            <v>합    계</v>
          </cell>
          <cell r="G275">
            <v>0</v>
          </cell>
          <cell r="I275">
            <v>330524.79999999999</v>
          </cell>
          <cell r="K275">
            <v>9247</v>
          </cell>
          <cell r="L275">
            <v>339771.8</v>
          </cell>
        </row>
        <row r="279">
          <cell r="A279" t="str">
            <v>30신_11A</v>
          </cell>
          <cell r="B279" t="str">
            <v>11. 분전반 신설(L-1A)</v>
          </cell>
          <cell r="C279" t="str">
            <v>SUS 16회로</v>
          </cell>
          <cell r="D279" t="str">
            <v>면</v>
          </cell>
          <cell r="E279">
            <v>1</v>
          </cell>
          <cell r="L279" t="str">
            <v>x</v>
          </cell>
          <cell r="M279">
            <v>1</v>
          </cell>
        </row>
        <row r="280">
          <cell r="B280" t="str">
            <v>가) 재 료 비</v>
          </cell>
        </row>
        <row r="281">
          <cell r="A281" t="str">
            <v>분전반L-1A</v>
          </cell>
          <cell r="B281" t="str">
            <v>분전반</v>
          </cell>
          <cell r="C281" t="str">
            <v>L-1A</v>
          </cell>
          <cell r="D281" t="str">
            <v>면</v>
          </cell>
          <cell r="E281">
            <v>1</v>
          </cell>
          <cell r="F281">
            <v>1213096</v>
          </cell>
          <cell r="G281">
            <v>1213096</v>
          </cell>
          <cell r="L281">
            <v>1213096</v>
          </cell>
        </row>
        <row r="282">
          <cell r="B282" t="str">
            <v>BOX(STEEL)</v>
          </cell>
          <cell r="C282" t="str">
            <v>600x1000x150x1.6t</v>
          </cell>
          <cell r="D282" t="str">
            <v>SET</v>
          </cell>
          <cell r="E282">
            <v>1</v>
          </cell>
        </row>
        <row r="283">
          <cell r="B283" t="str">
            <v>DOOR(SUS)</v>
          </cell>
          <cell r="C283" t="str">
            <v>600x1000x1.5t</v>
          </cell>
          <cell r="D283" t="str">
            <v>SET</v>
          </cell>
          <cell r="E283">
            <v>1</v>
          </cell>
        </row>
        <row r="284">
          <cell r="B284" t="str">
            <v>W.H.M</v>
          </cell>
          <cell r="C284" t="str">
            <v>3상3선 220V 120(40)A</v>
          </cell>
          <cell r="D284" t="str">
            <v>EA</v>
          </cell>
          <cell r="E284">
            <v>1</v>
          </cell>
        </row>
        <row r="285">
          <cell r="B285" t="str">
            <v>MCCB</v>
          </cell>
          <cell r="C285" t="str">
            <v>표준형 3P 100AF</v>
          </cell>
          <cell r="D285" t="str">
            <v>EA</v>
          </cell>
          <cell r="E285">
            <v>1</v>
          </cell>
        </row>
        <row r="286">
          <cell r="B286" t="str">
            <v>MCCB</v>
          </cell>
          <cell r="C286" t="str">
            <v>표준형 3P 50AF</v>
          </cell>
          <cell r="D286" t="str">
            <v>EA</v>
          </cell>
          <cell r="E286">
            <v>2</v>
          </cell>
        </row>
        <row r="287">
          <cell r="B287" t="str">
            <v>ELB</v>
          </cell>
          <cell r="C287" t="str">
            <v>표준형 2P 30AF</v>
          </cell>
          <cell r="D287" t="str">
            <v>EA</v>
          </cell>
          <cell r="E287">
            <v>14</v>
          </cell>
        </row>
        <row r="288">
          <cell r="B288" t="str">
            <v>접속도체 BUS BAR</v>
          </cell>
          <cell r="C288" t="str">
            <v>속판취부</v>
          </cell>
          <cell r="D288" t="str">
            <v>SET</v>
          </cell>
          <cell r="E288">
            <v>1</v>
          </cell>
        </row>
        <row r="290">
          <cell r="B290" t="str">
            <v>나) 노 무 비</v>
          </cell>
        </row>
        <row r="291">
          <cell r="C291" t="str">
            <v>내 선 전 공</v>
          </cell>
          <cell r="D291" t="str">
            <v>인</v>
          </cell>
          <cell r="E291">
            <v>5.67</v>
          </cell>
          <cell r="H291">
            <v>53401</v>
          </cell>
          <cell r="I291">
            <v>302783.67</v>
          </cell>
          <cell r="L291">
            <v>302783.67</v>
          </cell>
        </row>
        <row r="295">
          <cell r="B295" t="str">
            <v>다) 공구손료</v>
          </cell>
        </row>
        <row r="296">
          <cell r="C296" t="str">
            <v>내 선 전 공</v>
          </cell>
          <cell r="D296" t="str">
            <v>인</v>
          </cell>
          <cell r="E296">
            <v>0.17</v>
          </cell>
          <cell r="J296">
            <v>53401</v>
          </cell>
          <cell r="K296">
            <v>9078</v>
          </cell>
          <cell r="L296">
            <v>9078</v>
          </cell>
        </row>
        <row r="301">
          <cell r="A301" t="str">
            <v>30신_11</v>
          </cell>
          <cell r="B301" t="str">
            <v>합    계</v>
          </cell>
          <cell r="G301">
            <v>1213096</v>
          </cell>
          <cell r="I301">
            <v>302783.67</v>
          </cell>
          <cell r="K301">
            <v>9078</v>
          </cell>
          <cell r="L301">
            <v>1524957.67</v>
          </cell>
        </row>
        <row r="304">
          <cell r="A304" t="str">
            <v>30신_12A</v>
          </cell>
          <cell r="B304" t="str">
            <v>12. 분전반 신설(L-1B)</v>
          </cell>
          <cell r="C304" t="str">
            <v>SUS 20회로</v>
          </cell>
          <cell r="D304" t="str">
            <v>면</v>
          </cell>
          <cell r="E304">
            <v>1</v>
          </cell>
          <cell r="L304" t="str">
            <v>x</v>
          </cell>
          <cell r="M304">
            <v>1</v>
          </cell>
        </row>
        <row r="305">
          <cell r="B305" t="str">
            <v>가) 재 료 비</v>
          </cell>
        </row>
        <row r="306">
          <cell r="A306" t="str">
            <v>분전반L-1B</v>
          </cell>
          <cell r="B306" t="str">
            <v>분전반</v>
          </cell>
          <cell r="C306" t="str">
            <v>L-1B</v>
          </cell>
          <cell r="D306" t="str">
            <v>면</v>
          </cell>
          <cell r="E306">
            <v>1</v>
          </cell>
          <cell r="F306">
            <v>1464796</v>
          </cell>
          <cell r="G306">
            <v>1464796</v>
          </cell>
          <cell r="L306">
            <v>1464796</v>
          </cell>
        </row>
        <row r="307">
          <cell r="B307" t="str">
            <v>BOX(STEEL)</v>
          </cell>
          <cell r="C307" t="str">
            <v>600x1100x150x1.6t</v>
          </cell>
          <cell r="D307" t="str">
            <v>SET</v>
          </cell>
          <cell r="E307">
            <v>1</v>
          </cell>
        </row>
        <row r="308">
          <cell r="B308" t="str">
            <v>DOOR(SUS)</v>
          </cell>
          <cell r="C308" t="str">
            <v>600x1100x1.5t</v>
          </cell>
          <cell r="D308" t="str">
            <v>SET</v>
          </cell>
          <cell r="E308">
            <v>1</v>
          </cell>
        </row>
        <row r="309">
          <cell r="B309" t="str">
            <v>W.H.M</v>
          </cell>
          <cell r="C309" t="str">
            <v>3상3선 220V 120(40)A</v>
          </cell>
          <cell r="D309" t="str">
            <v>EA</v>
          </cell>
          <cell r="E309">
            <v>1</v>
          </cell>
        </row>
        <row r="310">
          <cell r="B310" t="str">
            <v>MCCB</v>
          </cell>
          <cell r="C310" t="str">
            <v>표준형 3P 100AF</v>
          </cell>
          <cell r="D310" t="str">
            <v>EA</v>
          </cell>
          <cell r="E310">
            <v>3</v>
          </cell>
        </row>
        <row r="311">
          <cell r="B311" t="str">
            <v>ELB</v>
          </cell>
          <cell r="C311" t="str">
            <v>표준형 2P 30AF</v>
          </cell>
          <cell r="D311" t="str">
            <v>EA</v>
          </cell>
          <cell r="E311">
            <v>18</v>
          </cell>
        </row>
        <row r="312">
          <cell r="B312" t="str">
            <v>접속도체 BUS BAR</v>
          </cell>
          <cell r="C312" t="str">
            <v>속판취부</v>
          </cell>
          <cell r="D312" t="str">
            <v>SET</v>
          </cell>
          <cell r="E312">
            <v>1</v>
          </cell>
        </row>
        <row r="315">
          <cell r="B315" t="str">
            <v>나) 노 무 비</v>
          </cell>
        </row>
        <row r="316">
          <cell r="C316" t="str">
            <v>내 선 전 공</v>
          </cell>
          <cell r="D316" t="str">
            <v>인</v>
          </cell>
          <cell r="E316">
            <v>7.18</v>
          </cell>
          <cell r="H316">
            <v>53401</v>
          </cell>
          <cell r="I316">
            <v>383419.18</v>
          </cell>
          <cell r="L316">
            <v>383419.18</v>
          </cell>
        </row>
        <row r="320">
          <cell r="B320" t="str">
            <v>다) 공구손료</v>
          </cell>
        </row>
        <row r="321">
          <cell r="C321" t="str">
            <v>내 선 전 공</v>
          </cell>
          <cell r="D321" t="str">
            <v>인</v>
          </cell>
          <cell r="E321">
            <v>0.21</v>
          </cell>
          <cell r="J321">
            <v>53401</v>
          </cell>
          <cell r="K321">
            <v>11214</v>
          </cell>
          <cell r="L321">
            <v>11214</v>
          </cell>
        </row>
        <row r="326">
          <cell r="A326" t="str">
            <v>30신_12</v>
          </cell>
          <cell r="B326" t="str">
            <v>합    계</v>
          </cell>
          <cell r="G326">
            <v>1464796</v>
          </cell>
          <cell r="I326">
            <v>383419.18</v>
          </cell>
          <cell r="K326">
            <v>11214</v>
          </cell>
          <cell r="L326">
            <v>1859429.18</v>
          </cell>
        </row>
        <row r="329">
          <cell r="A329" t="str">
            <v>30신_13A</v>
          </cell>
          <cell r="B329" t="str">
            <v>13. 분전반 신설(L-1C)</v>
          </cell>
          <cell r="C329" t="str">
            <v>SUS 18회로</v>
          </cell>
          <cell r="D329" t="str">
            <v>면</v>
          </cell>
          <cell r="E329">
            <v>1</v>
          </cell>
          <cell r="L329" t="str">
            <v>x</v>
          </cell>
          <cell r="M329">
            <v>1</v>
          </cell>
        </row>
        <row r="330">
          <cell r="B330" t="str">
            <v>가) 재 료 비</v>
          </cell>
        </row>
        <row r="331">
          <cell r="A331" t="str">
            <v>분전반L-1C</v>
          </cell>
          <cell r="B331" t="str">
            <v>분전반</v>
          </cell>
          <cell r="C331" t="str">
            <v>L-1C</v>
          </cell>
          <cell r="D331" t="str">
            <v>면</v>
          </cell>
          <cell r="E331">
            <v>1</v>
          </cell>
          <cell r="F331">
            <v>1354641</v>
          </cell>
          <cell r="G331">
            <v>1354641</v>
          </cell>
          <cell r="L331">
            <v>1354641</v>
          </cell>
        </row>
        <row r="332">
          <cell r="B332" t="str">
            <v>BOX(STEEL)</v>
          </cell>
          <cell r="C332" t="str">
            <v>600x1000x150x1.6t</v>
          </cell>
          <cell r="D332" t="str">
            <v>SET</v>
          </cell>
          <cell r="E332">
            <v>1</v>
          </cell>
        </row>
        <row r="333">
          <cell r="B333" t="str">
            <v>DOOR(SUS)</v>
          </cell>
          <cell r="C333" t="str">
            <v>600x1000x1.5t</v>
          </cell>
          <cell r="D333" t="str">
            <v>SET</v>
          </cell>
          <cell r="E333">
            <v>1</v>
          </cell>
        </row>
        <row r="334">
          <cell r="B334" t="str">
            <v>W.H.M</v>
          </cell>
          <cell r="C334" t="str">
            <v>3상3선 220V 120(40)A</v>
          </cell>
          <cell r="D334" t="str">
            <v>EA</v>
          </cell>
          <cell r="E334">
            <v>1</v>
          </cell>
        </row>
        <row r="335">
          <cell r="B335" t="str">
            <v>MCCB</v>
          </cell>
          <cell r="C335" t="str">
            <v>표준형 3P 100AF</v>
          </cell>
          <cell r="D335" t="str">
            <v>EA</v>
          </cell>
          <cell r="E335">
            <v>3</v>
          </cell>
        </row>
        <row r="336">
          <cell r="B336" t="str">
            <v>ELB</v>
          </cell>
          <cell r="C336" t="str">
            <v>표준형 2P 30AF</v>
          </cell>
          <cell r="D336" t="str">
            <v>EA</v>
          </cell>
          <cell r="E336">
            <v>16</v>
          </cell>
        </row>
        <row r="337">
          <cell r="B337" t="str">
            <v>접속도체 BUS BAR</v>
          </cell>
          <cell r="C337" t="str">
            <v>속판취부</v>
          </cell>
          <cell r="D337" t="str">
            <v>SET</v>
          </cell>
          <cell r="E337">
            <v>1</v>
          </cell>
        </row>
        <row r="340">
          <cell r="B340" t="str">
            <v>나) 노 무 비</v>
          </cell>
        </row>
        <row r="341">
          <cell r="C341" t="str">
            <v>내 선 전 공</v>
          </cell>
          <cell r="D341" t="str">
            <v>인</v>
          </cell>
          <cell r="E341">
            <v>6.6199999999999992</v>
          </cell>
          <cell r="H341">
            <v>53401</v>
          </cell>
          <cell r="I341">
            <v>353514.61999999994</v>
          </cell>
          <cell r="L341">
            <v>353514.61999999994</v>
          </cell>
        </row>
        <row r="345">
          <cell r="B345" t="str">
            <v>다) 공구손료</v>
          </cell>
        </row>
        <row r="346">
          <cell r="C346" t="str">
            <v>내 선 전 공</v>
          </cell>
          <cell r="D346" t="str">
            <v>인</v>
          </cell>
          <cell r="E346">
            <v>0.19</v>
          </cell>
          <cell r="J346">
            <v>53401</v>
          </cell>
          <cell r="K346">
            <v>10146</v>
          </cell>
          <cell r="L346">
            <v>10146</v>
          </cell>
        </row>
        <row r="351">
          <cell r="A351" t="str">
            <v>30신_13</v>
          </cell>
          <cell r="B351" t="str">
            <v>합    계</v>
          </cell>
          <cell r="G351">
            <v>1354641</v>
          </cell>
          <cell r="I351">
            <v>353514.61999999994</v>
          </cell>
          <cell r="K351">
            <v>10146</v>
          </cell>
          <cell r="L351">
            <v>1718301.6199999999</v>
          </cell>
        </row>
        <row r="354">
          <cell r="A354" t="str">
            <v>30신_14A</v>
          </cell>
          <cell r="B354" t="str">
            <v>14. 분전반 신설(L-2A)</v>
          </cell>
          <cell r="C354" t="str">
            <v>SUS 14회로</v>
          </cell>
          <cell r="D354" t="str">
            <v>면</v>
          </cell>
          <cell r="E354">
            <v>1</v>
          </cell>
          <cell r="L354" t="str">
            <v>x</v>
          </cell>
          <cell r="M354">
            <v>1</v>
          </cell>
        </row>
        <row r="355">
          <cell r="B355" t="str">
            <v>가) 재 료 비</v>
          </cell>
        </row>
        <row r="356">
          <cell r="A356" t="str">
            <v>분전반L-2A</v>
          </cell>
          <cell r="B356" t="str">
            <v>분전반</v>
          </cell>
          <cell r="C356" t="str">
            <v>L-2A</v>
          </cell>
          <cell r="D356" t="str">
            <v>면</v>
          </cell>
          <cell r="E356">
            <v>1</v>
          </cell>
          <cell r="F356">
            <v>1046031</v>
          </cell>
          <cell r="G356">
            <v>1046031</v>
          </cell>
          <cell r="L356">
            <v>1046031</v>
          </cell>
        </row>
        <row r="357">
          <cell r="B357" t="str">
            <v>BOX(STEEL)</v>
          </cell>
          <cell r="C357" t="str">
            <v>600x900x150x1.6t</v>
          </cell>
          <cell r="D357" t="str">
            <v>SET</v>
          </cell>
          <cell r="E357">
            <v>1</v>
          </cell>
        </row>
        <row r="358">
          <cell r="B358" t="str">
            <v>DOOR(SUS)</v>
          </cell>
          <cell r="C358" t="str">
            <v>600x900x1.5t</v>
          </cell>
          <cell r="D358" t="str">
            <v>SET</v>
          </cell>
          <cell r="E358">
            <v>1</v>
          </cell>
        </row>
        <row r="359">
          <cell r="B359" t="str">
            <v>W.H.M</v>
          </cell>
          <cell r="C359" t="str">
            <v>3상3선 220V 60(20)A</v>
          </cell>
          <cell r="D359" t="str">
            <v>EA</v>
          </cell>
          <cell r="E359">
            <v>1</v>
          </cell>
        </row>
        <row r="360">
          <cell r="B360" t="str">
            <v>MCCB</v>
          </cell>
          <cell r="C360" t="str">
            <v>표준형 3P 50AF</v>
          </cell>
          <cell r="D360" t="str">
            <v>EA</v>
          </cell>
          <cell r="E360">
            <v>1</v>
          </cell>
        </row>
        <row r="361">
          <cell r="B361" t="str">
            <v>ELB</v>
          </cell>
          <cell r="C361" t="str">
            <v>표준형 2P 30AF</v>
          </cell>
          <cell r="D361" t="str">
            <v>EA</v>
          </cell>
          <cell r="E361">
            <v>14</v>
          </cell>
        </row>
        <row r="362">
          <cell r="B362" t="str">
            <v>접속도체 BUS BAR</v>
          </cell>
          <cell r="C362" t="str">
            <v>속판취부</v>
          </cell>
          <cell r="D362" t="str">
            <v>SET</v>
          </cell>
          <cell r="E362">
            <v>1</v>
          </cell>
        </row>
        <row r="365">
          <cell r="B365" t="str">
            <v>나) 노 무 비</v>
          </cell>
          <cell r="C365" t="str">
            <v>내 선 전 공</v>
          </cell>
          <cell r="D365" t="str">
            <v>인</v>
          </cell>
          <cell r="E365">
            <v>4.5200000000000005</v>
          </cell>
          <cell r="H365">
            <v>53401</v>
          </cell>
          <cell r="I365">
            <v>241372.52000000002</v>
          </cell>
          <cell r="L365">
            <v>241372.52000000002</v>
          </cell>
        </row>
        <row r="369">
          <cell r="B369" t="str">
            <v>다) 공구손료</v>
          </cell>
          <cell r="C369" t="str">
            <v>내 선 전 공</v>
          </cell>
          <cell r="D369" t="str">
            <v>인</v>
          </cell>
          <cell r="E369">
            <v>0.13</v>
          </cell>
          <cell r="J369">
            <v>53401</v>
          </cell>
          <cell r="K369">
            <v>6942</v>
          </cell>
          <cell r="L369">
            <v>6942</v>
          </cell>
        </row>
        <row r="376">
          <cell r="A376" t="str">
            <v>30신_14</v>
          </cell>
          <cell r="B376" t="str">
            <v>합    계</v>
          </cell>
          <cell r="G376">
            <v>1046031</v>
          </cell>
          <cell r="I376">
            <v>241372.52000000002</v>
          </cell>
          <cell r="K376">
            <v>6942</v>
          </cell>
          <cell r="L376">
            <v>1294345.52</v>
          </cell>
        </row>
        <row r="379">
          <cell r="A379" t="str">
            <v>30신_15A</v>
          </cell>
          <cell r="B379" t="str">
            <v>15. 분전반 신설(L-2B,2C)</v>
          </cell>
          <cell r="C379" t="str">
            <v>SUS 16회로</v>
          </cell>
          <cell r="D379" t="str">
            <v>면</v>
          </cell>
          <cell r="E379">
            <v>1</v>
          </cell>
          <cell r="L379" t="str">
            <v>x</v>
          </cell>
          <cell r="M379">
            <v>2</v>
          </cell>
        </row>
        <row r="380">
          <cell r="B380" t="str">
            <v>가) 재 료 비</v>
          </cell>
        </row>
        <row r="381">
          <cell r="A381" t="str">
            <v>분전반L-2B,2C</v>
          </cell>
          <cell r="B381" t="str">
            <v>분전반</v>
          </cell>
          <cell r="C381" t="str">
            <v>L-2B,2C</v>
          </cell>
          <cell r="D381" t="str">
            <v>면</v>
          </cell>
          <cell r="E381">
            <v>1</v>
          </cell>
          <cell r="F381">
            <v>1192877</v>
          </cell>
          <cell r="G381">
            <v>1192877</v>
          </cell>
          <cell r="L381">
            <v>1192877</v>
          </cell>
        </row>
        <row r="382">
          <cell r="B382" t="str">
            <v>BOX(STEEL)</v>
          </cell>
          <cell r="C382" t="str">
            <v>600x1000x150x1.6t</v>
          </cell>
          <cell r="D382" t="str">
            <v>SET</v>
          </cell>
          <cell r="E382">
            <v>1</v>
          </cell>
        </row>
        <row r="383">
          <cell r="B383" t="str">
            <v>DOOR(SUS)</v>
          </cell>
          <cell r="C383" t="str">
            <v>600x1000x1.5t</v>
          </cell>
          <cell r="D383" t="str">
            <v>SET</v>
          </cell>
          <cell r="E383">
            <v>1</v>
          </cell>
        </row>
        <row r="384">
          <cell r="B384" t="str">
            <v>W.H.M</v>
          </cell>
          <cell r="C384" t="str">
            <v>3상3선 220V 120(40)A</v>
          </cell>
          <cell r="D384" t="str">
            <v>EA</v>
          </cell>
          <cell r="E384">
            <v>1</v>
          </cell>
        </row>
        <row r="385">
          <cell r="B385" t="str">
            <v>MCCB</v>
          </cell>
          <cell r="C385" t="str">
            <v>표준형 3P 100AF</v>
          </cell>
          <cell r="D385" t="str">
            <v>EA</v>
          </cell>
          <cell r="E385">
            <v>1</v>
          </cell>
        </row>
        <row r="386">
          <cell r="B386" t="str">
            <v>ELB</v>
          </cell>
          <cell r="C386" t="str">
            <v>표준형 2P 30AF</v>
          </cell>
          <cell r="D386" t="str">
            <v>EA</v>
          </cell>
          <cell r="E386">
            <v>16</v>
          </cell>
        </row>
        <row r="387">
          <cell r="B387" t="str">
            <v>접속도체 BUS BAR</v>
          </cell>
          <cell r="C387" t="str">
            <v>속판취부</v>
          </cell>
          <cell r="D387" t="str">
            <v>SET</v>
          </cell>
          <cell r="E387">
            <v>1</v>
          </cell>
        </row>
        <row r="390">
          <cell r="B390" t="str">
            <v>나) 노 무 비</v>
          </cell>
        </row>
        <row r="391">
          <cell r="C391" t="str">
            <v>내 선 전 공</v>
          </cell>
          <cell r="D391" t="str">
            <v>인</v>
          </cell>
          <cell r="E391">
            <v>5.27</v>
          </cell>
          <cell r="H391">
            <v>53401</v>
          </cell>
          <cell r="I391">
            <v>281423.26999999996</v>
          </cell>
          <cell r="L391">
            <v>281423.26999999996</v>
          </cell>
        </row>
        <row r="396">
          <cell r="B396" t="str">
            <v>다) 공구손료</v>
          </cell>
        </row>
        <row r="397">
          <cell r="C397" t="str">
            <v>내 선 전 공</v>
          </cell>
          <cell r="D397" t="str">
            <v>인</v>
          </cell>
          <cell r="E397">
            <v>0.15</v>
          </cell>
          <cell r="J397">
            <v>53401</v>
          </cell>
          <cell r="K397">
            <v>8010</v>
          </cell>
          <cell r="L397">
            <v>8010</v>
          </cell>
        </row>
        <row r="401">
          <cell r="A401" t="str">
            <v>30신_15</v>
          </cell>
          <cell r="B401" t="str">
            <v>합    계</v>
          </cell>
          <cell r="G401">
            <v>1192877</v>
          </cell>
          <cell r="I401">
            <v>281423.26999999996</v>
          </cell>
          <cell r="K401">
            <v>8010</v>
          </cell>
          <cell r="L401">
            <v>1482310.27</v>
          </cell>
        </row>
        <row r="404">
          <cell r="A404" t="str">
            <v>30신_16A</v>
          </cell>
          <cell r="B404" t="str">
            <v>16. 분전반 신설(P-1A)</v>
          </cell>
          <cell r="C404" t="str">
            <v>SUS 16회로</v>
          </cell>
          <cell r="D404" t="str">
            <v>면</v>
          </cell>
          <cell r="E404">
            <v>1</v>
          </cell>
          <cell r="L404" t="str">
            <v>x</v>
          </cell>
          <cell r="M404">
            <v>1</v>
          </cell>
        </row>
        <row r="405">
          <cell r="B405" t="str">
            <v>가) 재 료 비</v>
          </cell>
        </row>
        <row r="406">
          <cell r="A406" t="str">
            <v>분전반P-1A</v>
          </cell>
          <cell r="B406" t="str">
            <v>분전반</v>
          </cell>
          <cell r="C406" t="str">
            <v>P-1A</v>
          </cell>
          <cell r="D406" t="str">
            <v>면</v>
          </cell>
          <cell r="E406">
            <v>1</v>
          </cell>
          <cell r="F406">
            <v>895884</v>
          </cell>
          <cell r="G406">
            <v>895884</v>
          </cell>
          <cell r="L406">
            <v>895884</v>
          </cell>
        </row>
        <row r="407">
          <cell r="B407" t="str">
            <v>BOX(STEEL)</v>
          </cell>
          <cell r="C407" t="str">
            <v>600x800x150x1.6t</v>
          </cell>
          <cell r="D407" t="str">
            <v>SET</v>
          </cell>
          <cell r="E407">
            <v>1</v>
          </cell>
        </row>
        <row r="408">
          <cell r="B408" t="str">
            <v>DOOR(SUS)</v>
          </cell>
          <cell r="C408" t="str">
            <v>600x800x1.5t</v>
          </cell>
          <cell r="D408" t="str">
            <v>SET</v>
          </cell>
          <cell r="E408">
            <v>1</v>
          </cell>
        </row>
        <row r="409">
          <cell r="B409" t="str">
            <v>W.H.M</v>
          </cell>
          <cell r="C409" t="str">
            <v>3상4선 220V 120(40)A</v>
          </cell>
          <cell r="D409" t="str">
            <v>EA</v>
          </cell>
          <cell r="E409">
            <v>1</v>
          </cell>
        </row>
        <row r="410">
          <cell r="B410" t="str">
            <v>MCCB</v>
          </cell>
          <cell r="C410" t="str">
            <v>표준형 4P 100AF</v>
          </cell>
          <cell r="D410" t="str">
            <v>EA</v>
          </cell>
          <cell r="E410">
            <v>1</v>
          </cell>
        </row>
        <row r="411">
          <cell r="B411" t="str">
            <v>MCCB</v>
          </cell>
          <cell r="C411" t="str">
            <v>표준형 3P 50AF</v>
          </cell>
          <cell r="D411" t="str">
            <v>EA</v>
          </cell>
          <cell r="E411">
            <v>2</v>
          </cell>
        </row>
        <row r="412">
          <cell r="B412" t="str">
            <v>ELB</v>
          </cell>
          <cell r="C412" t="str">
            <v>표준형 2P 30AF</v>
          </cell>
          <cell r="D412" t="str">
            <v>EA</v>
          </cell>
          <cell r="E412">
            <v>4</v>
          </cell>
        </row>
        <row r="413">
          <cell r="B413" t="str">
            <v>ELB</v>
          </cell>
          <cell r="C413" t="str">
            <v>표준형 3P 30AF</v>
          </cell>
          <cell r="D413" t="str">
            <v>EA</v>
          </cell>
          <cell r="E413">
            <v>2</v>
          </cell>
        </row>
        <row r="414">
          <cell r="B414" t="str">
            <v>접속도체 BUS BAR</v>
          </cell>
          <cell r="C414" t="str">
            <v>속판취부</v>
          </cell>
          <cell r="D414" t="str">
            <v>SET</v>
          </cell>
          <cell r="E414">
            <v>1</v>
          </cell>
        </row>
        <row r="417">
          <cell r="B417" t="str">
            <v>나) 노 무 비</v>
          </cell>
          <cell r="C417">
            <v>0</v>
          </cell>
          <cell r="D417">
            <v>0</v>
          </cell>
        </row>
        <row r="418">
          <cell r="C418" t="str">
            <v>내 선 전 공</v>
          </cell>
          <cell r="D418" t="str">
            <v>인</v>
          </cell>
          <cell r="E418">
            <v>3.8400000000000007</v>
          </cell>
          <cell r="H418">
            <v>53401</v>
          </cell>
          <cell r="I418">
            <v>205059.84000000003</v>
          </cell>
          <cell r="L418">
            <v>205059.84000000003</v>
          </cell>
        </row>
        <row r="421">
          <cell r="B421" t="str">
            <v>다) 공구손료</v>
          </cell>
        </row>
        <row r="422">
          <cell r="C422" t="str">
            <v>내 선 전 공</v>
          </cell>
          <cell r="D422" t="str">
            <v>인</v>
          </cell>
          <cell r="E422">
            <v>0.11</v>
          </cell>
          <cell r="J422">
            <v>53401</v>
          </cell>
          <cell r="K422">
            <v>5874</v>
          </cell>
          <cell r="L422">
            <v>5874</v>
          </cell>
        </row>
        <row r="426">
          <cell r="A426" t="str">
            <v>30신_16</v>
          </cell>
          <cell r="B426" t="str">
            <v>합    계</v>
          </cell>
          <cell r="G426">
            <v>895884</v>
          </cell>
          <cell r="I426">
            <v>205059.84000000003</v>
          </cell>
          <cell r="K426">
            <v>5874</v>
          </cell>
          <cell r="L426">
            <v>1106817.8400000001</v>
          </cell>
        </row>
        <row r="429">
          <cell r="A429" t="str">
            <v>30신_17A</v>
          </cell>
          <cell r="B429" t="str">
            <v>17. 분전반 신설(P-1B)</v>
          </cell>
          <cell r="C429" t="str">
            <v>SUS 16회로</v>
          </cell>
          <cell r="D429" t="str">
            <v>면</v>
          </cell>
          <cell r="E429">
            <v>1</v>
          </cell>
          <cell r="L429" t="str">
            <v>x</v>
          </cell>
          <cell r="M429">
            <v>1</v>
          </cell>
        </row>
        <row r="430">
          <cell r="B430" t="str">
            <v>가) 재 료 비</v>
          </cell>
        </row>
        <row r="431">
          <cell r="A431" t="str">
            <v>분전반P-1B</v>
          </cell>
          <cell r="B431" t="str">
            <v>분전반</v>
          </cell>
          <cell r="C431" t="str">
            <v>P-1B</v>
          </cell>
          <cell r="D431" t="str">
            <v>면</v>
          </cell>
          <cell r="E431">
            <v>1</v>
          </cell>
          <cell r="F431">
            <v>1346290</v>
          </cell>
          <cell r="G431">
            <v>1346290</v>
          </cell>
          <cell r="L431">
            <v>1346290</v>
          </cell>
        </row>
        <row r="432">
          <cell r="B432" t="str">
            <v>BOX(STEEL)</v>
          </cell>
          <cell r="C432" t="str">
            <v>600x1000x150x1.6t</v>
          </cell>
          <cell r="D432" t="str">
            <v>SET</v>
          </cell>
          <cell r="E432">
            <v>1</v>
          </cell>
        </row>
        <row r="433">
          <cell r="B433" t="str">
            <v>DOOR(SUS)</v>
          </cell>
          <cell r="C433" t="str">
            <v>600x1000x1.5t</v>
          </cell>
          <cell r="D433" t="str">
            <v>SET</v>
          </cell>
          <cell r="E433">
            <v>1</v>
          </cell>
        </row>
        <row r="434">
          <cell r="B434" t="str">
            <v>W.H.M</v>
          </cell>
          <cell r="C434" t="str">
            <v>3상4선 220V 120(40)A</v>
          </cell>
          <cell r="D434" t="str">
            <v>EA</v>
          </cell>
          <cell r="E434">
            <v>1</v>
          </cell>
        </row>
        <row r="435">
          <cell r="B435" t="str">
            <v>MCCB</v>
          </cell>
          <cell r="C435" t="str">
            <v>표준형 4P 100AF</v>
          </cell>
          <cell r="D435" t="str">
            <v>EA</v>
          </cell>
          <cell r="E435">
            <v>1</v>
          </cell>
        </row>
        <row r="436">
          <cell r="B436" t="str">
            <v>MCCB</v>
          </cell>
          <cell r="C436" t="str">
            <v>표준형 3P 50AF</v>
          </cell>
          <cell r="D436" t="str">
            <v>EA</v>
          </cell>
          <cell r="E436">
            <v>2</v>
          </cell>
        </row>
        <row r="437">
          <cell r="B437" t="str">
            <v>ELB</v>
          </cell>
          <cell r="C437" t="str">
            <v>표준형 2P 30AF</v>
          </cell>
          <cell r="D437" t="str">
            <v>EA</v>
          </cell>
          <cell r="E437">
            <v>10</v>
          </cell>
        </row>
        <row r="438">
          <cell r="B438" t="str">
            <v>ELB</v>
          </cell>
          <cell r="C438" t="str">
            <v>표준형 3P 30AF</v>
          </cell>
          <cell r="D438" t="str">
            <v>EA</v>
          </cell>
          <cell r="E438">
            <v>3</v>
          </cell>
        </row>
        <row r="439">
          <cell r="B439" t="str">
            <v>ELB</v>
          </cell>
          <cell r="C439" t="str">
            <v>표준형 3P 50AF</v>
          </cell>
          <cell r="D439" t="str">
            <v>EA</v>
          </cell>
          <cell r="E439">
            <v>1</v>
          </cell>
        </row>
        <row r="440">
          <cell r="B440" t="str">
            <v>접속도체 BUS BAR</v>
          </cell>
          <cell r="C440" t="str">
            <v>속판취부</v>
          </cell>
          <cell r="D440" t="str">
            <v>SET</v>
          </cell>
          <cell r="E440">
            <v>1</v>
          </cell>
        </row>
        <row r="442">
          <cell r="B442" t="str">
            <v>나) 노 무 비</v>
          </cell>
          <cell r="C442">
            <v>0</v>
          </cell>
          <cell r="D442">
            <v>0</v>
          </cell>
        </row>
        <row r="443">
          <cell r="C443" t="str">
            <v>내 선 전 공</v>
          </cell>
          <cell r="D443" t="str">
            <v>인</v>
          </cell>
          <cell r="E443">
            <v>6.35</v>
          </cell>
          <cell r="H443">
            <v>53401</v>
          </cell>
          <cell r="I443">
            <v>339096.35</v>
          </cell>
          <cell r="L443">
            <v>339096.35</v>
          </cell>
        </row>
        <row r="448">
          <cell r="B448" t="str">
            <v>다) 공구손료</v>
          </cell>
        </row>
        <row r="449">
          <cell r="C449" t="str">
            <v>내 선 전 공</v>
          </cell>
          <cell r="D449" t="str">
            <v>인</v>
          </cell>
          <cell r="E449">
            <v>0.19</v>
          </cell>
          <cell r="J449">
            <v>53401</v>
          </cell>
          <cell r="K449">
            <v>10146</v>
          </cell>
          <cell r="L449">
            <v>10146</v>
          </cell>
        </row>
        <row r="453">
          <cell r="A453" t="str">
            <v>30신_17</v>
          </cell>
          <cell r="B453" t="str">
            <v>합    계</v>
          </cell>
          <cell r="G453">
            <v>1346290</v>
          </cell>
          <cell r="I453">
            <v>339096.35</v>
          </cell>
          <cell r="K453">
            <v>10146</v>
          </cell>
          <cell r="L453">
            <v>1695532.35</v>
          </cell>
        </row>
        <row r="454">
          <cell r="A454" t="str">
            <v>30신_18A</v>
          </cell>
          <cell r="B454" t="str">
            <v>18. 분전반 신설(P-1C)</v>
          </cell>
          <cell r="C454" t="str">
            <v>SUS 10회로</v>
          </cell>
          <cell r="D454" t="str">
            <v>면</v>
          </cell>
          <cell r="E454">
            <v>1</v>
          </cell>
          <cell r="L454" t="str">
            <v>x</v>
          </cell>
          <cell r="M454">
            <v>1</v>
          </cell>
        </row>
        <row r="455">
          <cell r="B455" t="str">
            <v>가) 재 료 비</v>
          </cell>
        </row>
        <row r="456">
          <cell r="A456" t="str">
            <v>분전반P-1C</v>
          </cell>
          <cell r="B456" t="str">
            <v>분전반</v>
          </cell>
          <cell r="C456" t="str">
            <v>P-1C</v>
          </cell>
          <cell r="D456" t="str">
            <v>면</v>
          </cell>
          <cell r="E456">
            <v>1</v>
          </cell>
          <cell r="F456">
            <v>1009039</v>
          </cell>
          <cell r="G456">
            <v>1009039</v>
          </cell>
          <cell r="L456">
            <v>1009039</v>
          </cell>
        </row>
        <row r="457">
          <cell r="B457" t="str">
            <v>BOX(STEEL)</v>
          </cell>
          <cell r="C457" t="str">
            <v>600x900x150x1.6t</v>
          </cell>
          <cell r="D457" t="str">
            <v>SET</v>
          </cell>
          <cell r="E457">
            <v>1</v>
          </cell>
        </row>
        <row r="458">
          <cell r="B458" t="str">
            <v>DOOR(SUS)</v>
          </cell>
          <cell r="C458" t="str">
            <v>600x900x1.5t</v>
          </cell>
          <cell r="D458" t="str">
            <v>SET</v>
          </cell>
          <cell r="E458">
            <v>1</v>
          </cell>
        </row>
        <row r="459">
          <cell r="B459" t="str">
            <v>W.H.M</v>
          </cell>
          <cell r="C459" t="str">
            <v>3상4선 220V 120(40)A</v>
          </cell>
          <cell r="D459" t="str">
            <v>EA</v>
          </cell>
          <cell r="E459">
            <v>1</v>
          </cell>
        </row>
        <row r="460">
          <cell r="B460" t="str">
            <v>MCCB</v>
          </cell>
          <cell r="C460" t="str">
            <v>표준형 4P 100AF</v>
          </cell>
          <cell r="D460" t="str">
            <v>EA</v>
          </cell>
          <cell r="E460">
            <v>1</v>
          </cell>
        </row>
        <row r="461">
          <cell r="B461" t="str">
            <v>MCCB</v>
          </cell>
          <cell r="C461" t="str">
            <v>표준형 3P 50AF</v>
          </cell>
          <cell r="D461" t="str">
            <v>EA</v>
          </cell>
          <cell r="E461">
            <v>2</v>
          </cell>
        </row>
        <row r="462">
          <cell r="B462" t="str">
            <v>ELB</v>
          </cell>
          <cell r="C462" t="str">
            <v>표준형 2P 30AF</v>
          </cell>
          <cell r="D462" t="str">
            <v>EA</v>
          </cell>
          <cell r="E462">
            <v>6</v>
          </cell>
        </row>
        <row r="463">
          <cell r="B463" t="str">
            <v>ELB</v>
          </cell>
          <cell r="C463" t="str">
            <v>표준형 3P 30AF</v>
          </cell>
          <cell r="D463" t="str">
            <v>EA</v>
          </cell>
          <cell r="E463">
            <v>2</v>
          </cell>
        </row>
        <row r="464">
          <cell r="B464" t="str">
            <v>접속도체 BUS BAR</v>
          </cell>
          <cell r="C464" t="str">
            <v>속판취부</v>
          </cell>
          <cell r="D464" t="str">
            <v>SET</v>
          </cell>
          <cell r="E464">
            <v>1</v>
          </cell>
        </row>
        <row r="467">
          <cell r="B467" t="str">
            <v>나) 노 무 비</v>
          </cell>
          <cell r="C467">
            <v>0</v>
          </cell>
          <cell r="D467">
            <v>0</v>
          </cell>
        </row>
        <row r="468">
          <cell r="C468" t="str">
            <v>내 선 전 공</v>
          </cell>
          <cell r="D468" t="str">
            <v>인</v>
          </cell>
          <cell r="E468">
            <v>4.4000000000000004</v>
          </cell>
          <cell r="H468">
            <v>53401</v>
          </cell>
          <cell r="I468">
            <v>234964.40000000002</v>
          </cell>
          <cell r="L468">
            <v>234964.40000000002</v>
          </cell>
        </row>
        <row r="473">
          <cell r="B473" t="str">
            <v>다) 공구손료</v>
          </cell>
        </row>
        <row r="474">
          <cell r="C474" t="str">
            <v>내 선 전 공</v>
          </cell>
          <cell r="D474" t="str">
            <v>인</v>
          </cell>
          <cell r="E474">
            <v>0.13</v>
          </cell>
          <cell r="J474">
            <v>53401</v>
          </cell>
          <cell r="K474">
            <v>6942</v>
          </cell>
          <cell r="L474">
            <v>6942</v>
          </cell>
        </row>
        <row r="478">
          <cell r="A478" t="str">
            <v>30신_18</v>
          </cell>
          <cell r="B478" t="str">
            <v>합    계</v>
          </cell>
          <cell r="G478">
            <v>1009039</v>
          </cell>
          <cell r="I478">
            <v>234964.40000000002</v>
          </cell>
          <cell r="K478">
            <v>6942</v>
          </cell>
          <cell r="L478">
            <v>1250945.3999999999</v>
          </cell>
        </row>
        <row r="479">
          <cell r="A479" t="str">
            <v>30신_19A</v>
          </cell>
          <cell r="B479" t="str">
            <v>19. 분전반 신설(P-2A,2B)</v>
          </cell>
          <cell r="C479" t="str">
            <v>SUS 14회로</v>
          </cell>
          <cell r="D479" t="str">
            <v>면</v>
          </cell>
          <cell r="E479">
            <v>1</v>
          </cell>
          <cell r="L479" t="str">
            <v>x</v>
          </cell>
          <cell r="M479">
            <v>2</v>
          </cell>
        </row>
        <row r="480">
          <cell r="B480" t="str">
            <v>가) 재 료 비</v>
          </cell>
        </row>
        <row r="481">
          <cell r="A481" t="str">
            <v>분전반P-2A,2B</v>
          </cell>
          <cell r="B481" t="str">
            <v>분전반</v>
          </cell>
          <cell r="C481" t="str">
            <v>P-2A,2B</v>
          </cell>
          <cell r="D481" t="str">
            <v>면</v>
          </cell>
          <cell r="E481">
            <v>1</v>
          </cell>
          <cell r="F481">
            <v>1085300</v>
          </cell>
          <cell r="G481">
            <v>1085300</v>
          </cell>
          <cell r="L481">
            <v>1085300</v>
          </cell>
        </row>
        <row r="482">
          <cell r="B482" t="str">
            <v>BOX(STEEL)</v>
          </cell>
          <cell r="C482" t="str">
            <v>600x900x150x1.6t</v>
          </cell>
          <cell r="D482" t="str">
            <v>SET</v>
          </cell>
          <cell r="E482">
            <v>1</v>
          </cell>
        </row>
        <row r="483">
          <cell r="B483" t="str">
            <v>DOOR(SUS)</v>
          </cell>
          <cell r="C483" t="str">
            <v>600x900x1.5t</v>
          </cell>
          <cell r="D483" t="str">
            <v>SET</v>
          </cell>
          <cell r="E483">
            <v>1</v>
          </cell>
        </row>
        <row r="484">
          <cell r="B484" t="str">
            <v>W.H.M</v>
          </cell>
          <cell r="C484" t="str">
            <v>3상4선 220V 120(40)A</v>
          </cell>
          <cell r="D484" t="str">
            <v>EA</v>
          </cell>
          <cell r="E484">
            <v>1</v>
          </cell>
        </row>
        <row r="485">
          <cell r="B485" t="str">
            <v>MCCB</v>
          </cell>
          <cell r="C485" t="str">
            <v>표준형 4P 50AF</v>
          </cell>
          <cell r="D485" t="str">
            <v>EA</v>
          </cell>
          <cell r="E485">
            <v>1</v>
          </cell>
        </row>
        <row r="486">
          <cell r="B486" t="str">
            <v>ELB</v>
          </cell>
          <cell r="C486" t="str">
            <v>표준형 3P 30AF</v>
          </cell>
          <cell r="D486" t="str">
            <v>EA</v>
          </cell>
          <cell r="E486">
            <v>2</v>
          </cell>
        </row>
        <row r="487">
          <cell r="B487" t="str">
            <v>ELB</v>
          </cell>
          <cell r="C487" t="str">
            <v>표준형 2P 30AF</v>
          </cell>
          <cell r="D487" t="str">
            <v>EA</v>
          </cell>
          <cell r="E487">
            <v>12</v>
          </cell>
        </row>
        <row r="488">
          <cell r="B488" t="str">
            <v>접속도체 BUS BAR</v>
          </cell>
          <cell r="C488" t="str">
            <v>속판취부</v>
          </cell>
          <cell r="D488" t="str">
            <v>SET</v>
          </cell>
          <cell r="E488">
            <v>1</v>
          </cell>
        </row>
        <row r="490">
          <cell r="B490" t="str">
            <v>나) 노 무 비</v>
          </cell>
        </row>
        <row r="491">
          <cell r="C491" t="str">
            <v>내 선 전 공</v>
          </cell>
          <cell r="D491" t="str">
            <v>인</v>
          </cell>
          <cell r="E491">
            <v>4.87</v>
          </cell>
          <cell r="H491">
            <v>53401</v>
          </cell>
          <cell r="I491">
            <v>260062.87</v>
          </cell>
          <cell r="L491">
            <v>260062.87</v>
          </cell>
        </row>
        <row r="496">
          <cell r="B496" t="str">
            <v>다) 공구손료</v>
          </cell>
        </row>
        <row r="497">
          <cell r="C497" t="str">
            <v>내 선 전 공</v>
          </cell>
          <cell r="D497" t="str">
            <v>인</v>
          </cell>
          <cell r="E497">
            <v>0.14000000000000001</v>
          </cell>
          <cell r="J497">
            <v>53401</v>
          </cell>
          <cell r="K497">
            <v>7476</v>
          </cell>
          <cell r="L497">
            <v>7476</v>
          </cell>
        </row>
        <row r="501">
          <cell r="A501" t="str">
            <v>30신_19</v>
          </cell>
          <cell r="B501" t="str">
            <v>합    계</v>
          </cell>
          <cell r="G501">
            <v>1085300</v>
          </cell>
          <cell r="I501">
            <v>260062.87</v>
          </cell>
          <cell r="K501">
            <v>7476</v>
          </cell>
          <cell r="L501">
            <v>1352838.87</v>
          </cell>
        </row>
        <row r="504">
          <cell r="A504" t="str">
            <v>30신_20A</v>
          </cell>
          <cell r="B504" t="str">
            <v>20. 분전반 신설(P-2C)</v>
          </cell>
          <cell r="C504" t="str">
            <v>SUS 14회로</v>
          </cell>
          <cell r="D504" t="str">
            <v>면</v>
          </cell>
          <cell r="E504">
            <v>1</v>
          </cell>
          <cell r="L504" t="str">
            <v>x</v>
          </cell>
          <cell r="M504">
            <v>1</v>
          </cell>
        </row>
        <row r="505">
          <cell r="B505" t="str">
            <v>가) 재 료 비</v>
          </cell>
        </row>
        <row r="506">
          <cell r="A506" t="str">
            <v>분전반P-2C</v>
          </cell>
          <cell r="B506" t="str">
            <v>분전반</v>
          </cell>
          <cell r="C506" t="str">
            <v>P-2C</v>
          </cell>
          <cell r="D506" t="str">
            <v>면</v>
          </cell>
          <cell r="E506">
            <v>1</v>
          </cell>
          <cell r="F506">
            <v>1209911</v>
          </cell>
          <cell r="G506">
            <v>1209911</v>
          </cell>
          <cell r="L506">
            <v>1209911</v>
          </cell>
        </row>
        <row r="507">
          <cell r="B507" t="str">
            <v>BOX(STEEL)</v>
          </cell>
          <cell r="C507" t="str">
            <v>600x1000x150x1.6t</v>
          </cell>
          <cell r="D507" t="str">
            <v>SET</v>
          </cell>
          <cell r="E507">
            <v>1</v>
          </cell>
        </row>
        <row r="508">
          <cell r="B508" t="str">
            <v>DOOR(SUS)</v>
          </cell>
          <cell r="C508" t="str">
            <v>600x1000x1.5t</v>
          </cell>
          <cell r="D508" t="str">
            <v>SET</v>
          </cell>
          <cell r="E508">
            <v>1</v>
          </cell>
        </row>
        <row r="509">
          <cell r="B509" t="str">
            <v>W.H.M</v>
          </cell>
          <cell r="C509" t="str">
            <v>3상4선 220V 120(40)A</v>
          </cell>
          <cell r="D509" t="str">
            <v>EA</v>
          </cell>
          <cell r="E509">
            <v>1</v>
          </cell>
        </row>
        <row r="510">
          <cell r="B510" t="str">
            <v>MCCB</v>
          </cell>
          <cell r="C510" t="str">
            <v>표준형 4P 50AF</v>
          </cell>
          <cell r="D510" t="str">
            <v>EA</v>
          </cell>
          <cell r="E510">
            <v>1</v>
          </cell>
        </row>
        <row r="511">
          <cell r="B511" t="str">
            <v>ELB</v>
          </cell>
          <cell r="C511" t="str">
            <v>표준형 3P 30AF</v>
          </cell>
          <cell r="D511" t="str">
            <v>EA</v>
          </cell>
          <cell r="E511">
            <v>2</v>
          </cell>
        </row>
        <row r="512">
          <cell r="B512" t="str">
            <v>ELB</v>
          </cell>
          <cell r="C512" t="str">
            <v>표준형 2P 30AF</v>
          </cell>
          <cell r="D512" t="str">
            <v>EA</v>
          </cell>
          <cell r="E512">
            <v>14</v>
          </cell>
        </row>
        <row r="513">
          <cell r="B513" t="str">
            <v>접속도체 BUS BAR</v>
          </cell>
          <cell r="C513" t="str">
            <v>속판취부</v>
          </cell>
          <cell r="D513" t="str">
            <v>SET</v>
          </cell>
          <cell r="E513">
            <v>1</v>
          </cell>
        </row>
        <row r="515">
          <cell r="B515" t="str">
            <v>나) 노 무 비</v>
          </cell>
        </row>
        <row r="516">
          <cell r="C516" t="str">
            <v>내 선 전 공</v>
          </cell>
          <cell r="D516" t="str">
            <v>인</v>
          </cell>
          <cell r="E516">
            <v>5.36</v>
          </cell>
          <cell r="H516">
            <v>53401</v>
          </cell>
          <cell r="I516">
            <v>286229.36000000004</v>
          </cell>
          <cell r="L516">
            <v>286229.36000000004</v>
          </cell>
        </row>
        <row r="521">
          <cell r="B521" t="str">
            <v>다) 공구손료</v>
          </cell>
        </row>
        <row r="522">
          <cell r="C522" t="str">
            <v>내 선 전 공</v>
          </cell>
          <cell r="D522" t="str">
            <v>인</v>
          </cell>
          <cell r="E522">
            <v>0.16</v>
          </cell>
          <cell r="J522">
            <v>53401</v>
          </cell>
          <cell r="K522">
            <v>8544</v>
          </cell>
          <cell r="L522">
            <v>8544</v>
          </cell>
        </row>
        <row r="526">
          <cell r="A526" t="str">
            <v>30신_20</v>
          </cell>
          <cell r="B526" t="str">
            <v>합    계</v>
          </cell>
          <cell r="G526">
            <v>1209911</v>
          </cell>
          <cell r="I526">
            <v>286229.36000000004</v>
          </cell>
          <cell r="K526">
            <v>8544</v>
          </cell>
          <cell r="L526">
            <v>1504684.36</v>
          </cell>
        </row>
        <row r="529">
          <cell r="A529" t="str">
            <v>30신_21A</v>
          </cell>
          <cell r="B529" t="str">
            <v>21. 분전반 신설(P-J)</v>
          </cell>
          <cell r="C529" t="str">
            <v>SUS 4회로</v>
          </cell>
          <cell r="D529" t="str">
            <v>면</v>
          </cell>
          <cell r="E529">
            <v>1</v>
          </cell>
          <cell r="L529" t="str">
            <v>x</v>
          </cell>
          <cell r="M529">
            <v>1</v>
          </cell>
        </row>
        <row r="530">
          <cell r="B530" t="str">
            <v>가) 재 료 비</v>
          </cell>
        </row>
        <row r="531">
          <cell r="A531" t="str">
            <v>분전반P-J</v>
          </cell>
          <cell r="B531" t="str">
            <v>분전반</v>
          </cell>
          <cell r="C531" t="str">
            <v>P-J</v>
          </cell>
          <cell r="D531" t="str">
            <v>면</v>
          </cell>
          <cell r="E531">
            <v>1</v>
          </cell>
          <cell r="F531">
            <v>844714</v>
          </cell>
          <cell r="G531">
            <v>844714</v>
          </cell>
          <cell r="L531">
            <v>844714</v>
          </cell>
        </row>
        <row r="532">
          <cell r="B532" t="str">
            <v>BOX(STEEL)</v>
          </cell>
          <cell r="C532" t="str">
            <v>600x600x150x1.6t</v>
          </cell>
          <cell r="D532" t="str">
            <v>SET</v>
          </cell>
          <cell r="E532">
            <v>1</v>
          </cell>
        </row>
        <row r="533">
          <cell r="B533" t="str">
            <v>DOOR(SUS)</v>
          </cell>
          <cell r="C533" t="str">
            <v>600x600x1.5t</v>
          </cell>
          <cell r="D533" t="str">
            <v>SET</v>
          </cell>
          <cell r="E533">
            <v>1</v>
          </cell>
        </row>
        <row r="534">
          <cell r="B534" t="str">
            <v>MCCB</v>
          </cell>
          <cell r="C534" t="str">
            <v>표준형 4P 50AF</v>
          </cell>
          <cell r="D534" t="str">
            <v>EA</v>
          </cell>
          <cell r="E534">
            <v>1</v>
          </cell>
        </row>
        <row r="535">
          <cell r="B535" t="str">
            <v>ELB</v>
          </cell>
          <cell r="C535" t="str">
            <v>표준형 3P 30AF</v>
          </cell>
          <cell r="D535" t="str">
            <v>EA</v>
          </cell>
          <cell r="E535">
            <v>4</v>
          </cell>
        </row>
        <row r="536">
          <cell r="B536" t="str">
            <v>마그넷스위치</v>
          </cell>
          <cell r="D536" t="str">
            <v>EA</v>
          </cell>
          <cell r="E536">
            <v>2</v>
          </cell>
        </row>
        <row r="537">
          <cell r="B537" t="str">
            <v>접속도체 BUS BAR</v>
          </cell>
          <cell r="C537" t="str">
            <v>속판취부</v>
          </cell>
          <cell r="D537" t="str">
            <v>SET</v>
          </cell>
          <cell r="E537">
            <v>1</v>
          </cell>
        </row>
        <row r="540">
          <cell r="B540" t="str">
            <v>나) 노 무 비</v>
          </cell>
        </row>
        <row r="541">
          <cell r="C541" t="str">
            <v>내 선 전 공</v>
          </cell>
          <cell r="D541" t="str">
            <v>인</v>
          </cell>
          <cell r="E541">
            <v>2.8</v>
          </cell>
          <cell r="H541">
            <v>53401</v>
          </cell>
          <cell r="I541">
            <v>149522.79999999999</v>
          </cell>
          <cell r="L541">
            <v>149522.79999999999</v>
          </cell>
        </row>
        <row r="546">
          <cell r="B546" t="str">
            <v>다) 공구손료</v>
          </cell>
        </row>
        <row r="547">
          <cell r="C547" t="str">
            <v>내 선 전 공</v>
          </cell>
          <cell r="D547" t="str">
            <v>인</v>
          </cell>
          <cell r="E547">
            <v>0.08</v>
          </cell>
          <cell r="J547">
            <v>53401</v>
          </cell>
          <cell r="K547">
            <v>4272</v>
          </cell>
          <cell r="L547">
            <v>4272</v>
          </cell>
        </row>
        <row r="551">
          <cell r="A551" t="str">
            <v>30신_21</v>
          </cell>
          <cell r="B551" t="str">
            <v>합    계</v>
          </cell>
          <cell r="G551">
            <v>844714</v>
          </cell>
          <cell r="I551">
            <v>149522.79999999999</v>
          </cell>
          <cell r="K551">
            <v>4272</v>
          </cell>
          <cell r="L551">
            <v>998508.8</v>
          </cell>
        </row>
        <row r="554">
          <cell r="A554" t="str">
            <v>30신_22A</v>
          </cell>
          <cell r="B554" t="str">
            <v>22. 분전반 신설 (ELB 2P 30/30)</v>
          </cell>
          <cell r="C554" t="str">
            <v>SUS 1회로</v>
          </cell>
          <cell r="D554" t="str">
            <v>면</v>
          </cell>
          <cell r="E554">
            <v>1</v>
          </cell>
          <cell r="L554" t="str">
            <v>x</v>
          </cell>
          <cell r="M554">
            <v>5</v>
          </cell>
        </row>
        <row r="555">
          <cell r="B555" t="str">
            <v>가) 재 료 비</v>
          </cell>
        </row>
        <row r="556">
          <cell r="A556" t="str">
            <v>MCCB BOXELB 2P 30/30AT</v>
          </cell>
          <cell r="B556" t="str">
            <v>분전반</v>
          </cell>
          <cell r="C556" t="str">
            <v>ELB 2P 30/30AT</v>
          </cell>
          <cell r="D556" t="str">
            <v>면</v>
          </cell>
          <cell r="E556">
            <v>1</v>
          </cell>
          <cell r="F556">
            <v>57231</v>
          </cell>
          <cell r="G556">
            <v>57231</v>
          </cell>
          <cell r="L556">
            <v>57231</v>
          </cell>
        </row>
        <row r="557">
          <cell r="B557" t="str">
            <v>BOX(STEEL)</v>
          </cell>
          <cell r="C557" t="str">
            <v>200x300x150x1.6t</v>
          </cell>
          <cell r="D557" t="str">
            <v>SET</v>
          </cell>
          <cell r="E557">
            <v>1</v>
          </cell>
        </row>
        <row r="558">
          <cell r="B558" t="str">
            <v>DOOR(SUS)</v>
          </cell>
          <cell r="C558" t="str">
            <v>200x300x1.5t</v>
          </cell>
          <cell r="D558" t="str">
            <v>SET</v>
          </cell>
          <cell r="E558">
            <v>1</v>
          </cell>
        </row>
        <row r="559">
          <cell r="B559" t="str">
            <v>ELB</v>
          </cell>
          <cell r="C559" t="str">
            <v>표준형 2P 30AF</v>
          </cell>
          <cell r="D559" t="str">
            <v>EA</v>
          </cell>
          <cell r="E559">
            <v>1</v>
          </cell>
        </row>
        <row r="563">
          <cell r="B563" t="str">
            <v>나) 노 무 비</v>
          </cell>
        </row>
        <row r="564">
          <cell r="C564" t="str">
            <v>내 선 전 공</v>
          </cell>
          <cell r="D564" t="str">
            <v>인</v>
          </cell>
          <cell r="E564">
            <v>0.27</v>
          </cell>
          <cell r="H564">
            <v>53401</v>
          </cell>
          <cell r="I564">
            <v>14418</v>
          </cell>
          <cell r="L564">
            <v>14418</v>
          </cell>
        </row>
        <row r="569">
          <cell r="B569" t="str">
            <v>다) 공구손료</v>
          </cell>
        </row>
        <row r="570">
          <cell r="C570" t="str">
            <v>내 선 전 공</v>
          </cell>
          <cell r="D570" t="str">
            <v>인</v>
          </cell>
          <cell r="E570">
            <v>0</v>
          </cell>
          <cell r="K570">
            <v>0</v>
          </cell>
          <cell r="L570">
            <v>0</v>
          </cell>
        </row>
        <row r="574">
          <cell r="A574" t="str">
            <v>30신_22</v>
          </cell>
          <cell r="B574" t="str">
            <v>합    계</v>
          </cell>
          <cell r="G574">
            <v>57231</v>
          </cell>
          <cell r="I574">
            <v>14418</v>
          </cell>
          <cell r="K574">
            <v>0</v>
          </cell>
          <cell r="L574">
            <v>71649</v>
          </cell>
        </row>
        <row r="579">
          <cell r="A579" t="str">
            <v>30신_23A</v>
          </cell>
          <cell r="B579" t="str">
            <v>23. 분전반 신설 (ELB 4P 30/20)</v>
          </cell>
          <cell r="C579" t="str">
            <v>SUS 1회로</v>
          </cell>
          <cell r="D579" t="str">
            <v>면</v>
          </cell>
          <cell r="E579">
            <v>1</v>
          </cell>
          <cell r="L579" t="str">
            <v>x</v>
          </cell>
          <cell r="M579">
            <v>7</v>
          </cell>
        </row>
        <row r="580">
          <cell r="B580" t="str">
            <v>가) 재 료 비</v>
          </cell>
        </row>
        <row r="581">
          <cell r="A581" t="str">
            <v>MCCB BOXELB 4P 30/20AT</v>
          </cell>
          <cell r="B581" t="str">
            <v>분전반</v>
          </cell>
          <cell r="C581" t="str">
            <v>ELB 4P 30/20AT</v>
          </cell>
          <cell r="D581" t="str">
            <v>면</v>
          </cell>
          <cell r="E581">
            <v>1</v>
          </cell>
          <cell r="F581">
            <v>94102</v>
          </cell>
          <cell r="G581">
            <v>94102</v>
          </cell>
          <cell r="L581">
            <v>94102</v>
          </cell>
        </row>
        <row r="582">
          <cell r="B582" t="str">
            <v>BOX(STEEL)</v>
          </cell>
          <cell r="C582" t="str">
            <v>200x300x150x1.6t</v>
          </cell>
          <cell r="D582" t="str">
            <v>SET</v>
          </cell>
          <cell r="E582">
            <v>1</v>
          </cell>
        </row>
        <row r="583">
          <cell r="B583" t="str">
            <v>DOOR(SUS)</v>
          </cell>
          <cell r="C583" t="str">
            <v>200x300x1.5t</v>
          </cell>
          <cell r="D583" t="str">
            <v>SET</v>
          </cell>
          <cell r="E583">
            <v>1</v>
          </cell>
        </row>
        <row r="584">
          <cell r="B584" t="str">
            <v>ELB</v>
          </cell>
          <cell r="C584" t="str">
            <v>표준형 4P 30AF</v>
          </cell>
          <cell r="D584" t="str">
            <v>EA</v>
          </cell>
          <cell r="E584">
            <v>1</v>
          </cell>
        </row>
        <row r="588">
          <cell r="B588" t="str">
            <v>나) 노 무 비</v>
          </cell>
        </row>
        <row r="589">
          <cell r="C589" t="str">
            <v>내 선 전 공</v>
          </cell>
          <cell r="D589" t="str">
            <v>인</v>
          </cell>
          <cell r="E589">
            <v>0.45</v>
          </cell>
          <cell r="H589">
            <v>53401</v>
          </cell>
          <cell r="I589">
            <v>24030</v>
          </cell>
          <cell r="L589">
            <v>24030</v>
          </cell>
        </row>
        <row r="594">
          <cell r="B594" t="str">
            <v>다) 공구손료</v>
          </cell>
        </row>
        <row r="595">
          <cell r="C595" t="str">
            <v>내 선 전 공</v>
          </cell>
          <cell r="D595" t="str">
            <v>인</v>
          </cell>
          <cell r="E595">
            <v>0.01</v>
          </cell>
          <cell r="J595">
            <v>53401</v>
          </cell>
          <cell r="K595">
            <v>534</v>
          </cell>
          <cell r="L595">
            <v>534</v>
          </cell>
        </row>
        <row r="599">
          <cell r="A599" t="str">
            <v>30신_23</v>
          </cell>
          <cell r="B599" t="str">
            <v>합    계</v>
          </cell>
          <cell r="G599">
            <v>94102</v>
          </cell>
          <cell r="I599">
            <v>24030</v>
          </cell>
          <cell r="K599">
            <v>534</v>
          </cell>
          <cell r="L599">
            <v>118666</v>
          </cell>
        </row>
        <row r="604">
          <cell r="A604" t="str">
            <v>30신_24A</v>
          </cell>
          <cell r="B604" t="str">
            <v>24. 분전반 신설 (ELB 4P 50/30)</v>
          </cell>
          <cell r="C604" t="str">
            <v>SUS 1회로</v>
          </cell>
          <cell r="D604" t="str">
            <v>면</v>
          </cell>
          <cell r="E604">
            <v>1</v>
          </cell>
          <cell r="L604" t="str">
            <v>x</v>
          </cell>
          <cell r="M604">
            <v>1</v>
          </cell>
        </row>
        <row r="605">
          <cell r="B605" t="str">
            <v>가) 재 료 비</v>
          </cell>
        </row>
        <row r="606">
          <cell r="A606" t="str">
            <v>MCCB BOXELB 4P 50/30AT</v>
          </cell>
          <cell r="B606" t="str">
            <v>분전반</v>
          </cell>
          <cell r="C606" t="str">
            <v>ELB 4P 50/30AT</v>
          </cell>
          <cell r="D606" t="str">
            <v>면</v>
          </cell>
          <cell r="E606">
            <v>1</v>
          </cell>
          <cell r="F606">
            <v>122553</v>
          </cell>
          <cell r="G606">
            <v>122553</v>
          </cell>
          <cell r="L606">
            <v>122553</v>
          </cell>
        </row>
        <row r="607">
          <cell r="B607" t="str">
            <v>BOX(STEEL)</v>
          </cell>
          <cell r="C607" t="str">
            <v>200x300x150x1.6t</v>
          </cell>
          <cell r="D607" t="str">
            <v>SET</v>
          </cell>
          <cell r="E607">
            <v>1</v>
          </cell>
        </row>
        <row r="608">
          <cell r="B608" t="str">
            <v>DOOR(SUS)</v>
          </cell>
          <cell r="C608" t="str">
            <v>200x300x1.5t</v>
          </cell>
          <cell r="D608" t="str">
            <v>SET</v>
          </cell>
          <cell r="E608">
            <v>1</v>
          </cell>
        </row>
        <row r="609">
          <cell r="B609" t="str">
            <v>ELB</v>
          </cell>
          <cell r="C609" t="str">
            <v>표준형 4P 50AF</v>
          </cell>
          <cell r="D609" t="str">
            <v>EA</v>
          </cell>
          <cell r="E609">
            <v>1</v>
          </cell>
        </row>
        <row r="613">
          <cell r="B613" t="str">
            <v>나) 노 무 비</v>
          </cell>
        </row>
        <row r="614">
          <cell r="C614" t="str">
            <v>내 선 전 공</v>
          </cell>
          <cell r="D614" t="str">
            <v>인</v>
          </cell>
          <cell r="E614">
            <v>0.62</v>
          </cell>
          <cell r="H614">
            <v>53401</v>
          </cell>
          <cell r="I614">
            <v>33108</v>
          </cell>
          <cell r="L614">
            <v>33108</v>
          </cell>
        </row>
        <row r="619">
          <cell r="B619" t="str">
            <v>다) 공구손료</v>
          </cell>
        </row>
        <row r="620">
          <cell r="C620" t="str">
            <v>내 선 전 공</v>
          </cell>
          <cell r="D620" t="str">
            <v>인</v>
          </cell>
          <cell r="E620">
            <v>0.01</v>
          </cell>
          <cell r="J620">
            <v>53401</v>
          </cell>
          <cell r="K620">
            <v>534</v>
          </cell>
          <cell r="L620">
            <v>534</v>
          </cell>
        </row>
        <row r="624">
          <cell r="A624" t="str">
            <v>30신_24</v>
          </cell>
          <cell r="B624" t="str">
            <v>합    계</v>
          </cell>
          <cell r="G624">
            <v>122553</v>
          </cell>
          <cell r="I624">
            <v>33108</v>
          </cell>
          <cell r="K624">
            <v>534</v>
          </cell>
          <cell r="L624">
            <v>156195</v>
          </cell>
        </row>
        <row r="629">
          <cell r="A629" t="str">
            <v>30신_25A</v>
          </cell>
          <cell r="B629" t="str">
            <v>25. 분전반 신설 (MCCB 4P 50/40)</v>
          </cell>
          <cell r="C629" t="str">
            <v>SUS 1회로</v>
          </cell>
          <cell r="D629" t="str">
            <v>면</v>
          </cell>
          <cell r="E629">
            <v>1</v>
          </cell>
          <cell r="L629" t="str">
            <v>x</v>
          </cell>
          <cell r="M629">
            <v>2</v>
          </cell>
        </row>
        <row r="630">
          <cell r="B630" t="str">
            <v>가) 재 료 비</v>
          </cell>
        </row>
        <row r="631">
          <cell r="A631" t="str">
            <v>MCCB BOXMCCB 4P 50/40AT</v>
          </cell>
          <cell r="B631" t="str">
            <v>분전반</v>
          </cell>
          <cell r="C631" t="str">
            <v>MCCB 4P 50/40AT</v>
          </cell>
          <cell r="D631" t="str">
            <v>면</v>
          </cell>
          <cell r="E631">
            <v>1</v>
          </cell>
          <cell r="F631">
            <v>87100</v>
          </cell>
          <cell r="G631">
            <v>87100</v>
          </cell>
          <cell r="L631">
            <v>87100</v>
          </cell>
        </row>
        <row r="632">
          <cell r="B632" t="str">
            <v>BOX(STEEL)</v>
          </cell>
          <cell r="C632" t="str">
            <v>200x300x150x1.6t</v>
          </cell>
          <cell r="D632" t="str">
            <v>SET</v>
          </cell>
          <cell r="E632">
            <v>1</v>
          </cell>
        </row>
        <row r="633">
          <cell r="B633" t="str">
            <v>DOOR(SUS)</v>
          </cell>
          <cell r="C633" t="str">
            <v>200x300x1.5t</v>
          </cell>
          <cell r="D633" t="str">
            <v>SET</v>
          </cell>
          <cell r="E633">
            <v>1</v>
          </cell>
        </row>
        <row r="634">
          <cell r="B634" t="str">
            <v>MCCB</v>
          </cell>
          <cell r="C634" t="str">
            <v>표준형 4P 50AF</v>
          </cell>
          <cell r="D634" t="str">
            <v>EA</v>
          </cell>
          <cell r="E634">
            <v>1</v>
          </cell>
        </row>
        <row r="638">
          <cell r="B638" t="str">
            <v>나) 노 무 비</v>
          </cell>
        </row>
        <row r="639">
          <cell r="C639" t="str">
            <v>내 선 전 공</v>
          </cell>
          <cell r="D639" t="str">
            <v>인</v>
          </cell>
          <cell r="E639">
            <v>0.62</v>
          </cell>
          <cell r="H639">
            <v>53401</v>
          </cell>
          <cell r="I639">
            <v>33108</v>
          </cell>
          <cell r="L639">
            <v>33108</v>
          </cell>
        </row>
        <row r="644">
          <cell r="B644" t="str">
            <v>다) 공구손료</v>
          </cell>
        </row>
        <row r="645">
          <cell r="C645" t="str">
            <v>내 선 전 공</v>
          </cell>
          <cell r="D645" t="str">
            <v>인</v>
          </cell>
          <cell r="E645">
            <v>0.01</v>
          </cell>
          <cell r="J645">
            <v>53401</v>
          </cell>
          <cell r="K645">
            <v>534</v>
          </cell>
          <cell r="L645">
            <v>534</v>
          </cell>
        </row>
        <row r="649">
          <cell r="A649" t="str">
            <v>30신_25</v>
          </cell>
          <cell r="B649" t="str">
            <v>합    계</v>
          </cell>
          <cell r="G649">
            <v>87100</v>
          </cell>
          <cell r="I649">
            <v>33108</v>
          </cell>
          <cell r="K649">
            <v>534</v>
          </cell>
          <cell r="L649">
            <v>120742</v>
          </cell>
        </row>
        <row r="654">
          <cell r="A654" t="str">
            <v>30신_26A</v>
          </cell>
          <cell r="B654" t="str">
            <v>26. 분전반 신설 (MCCB 4P 100/100)</v>
          </cell>
          <cell r="C654" t="str">
            <v>SUS 1회로</v>
          </cell>
          <cell r="D654" t="str">
            <v>면</v>
          </cell>
          <cell r="E654">
            <v>1</v>
          </cell>
          <cell r="L654" t="str">
            <v>x</v>
          </cell>
          <cell r="M654">
            <v>1</v>
          </cell>
        </row>
        <row r="655">
          <cell r="B655" t="str">
            <v>가) 재 료 비</v>
          </cell>
        </row>
        <row r="656">
          <cell r="A656" t="str">
            <v>MCCB BOXMCCB 4P 100/100AT</v>
          </cell>
          <cell r="B656" t="str">
            <v>분전반</v>
          </cell>
          <cell r="C656" t="str">
            <v>MCCB 4P 100/100AT</v>
          </cell>
          <cell r="D656" t="str">
            <v>면</v>
          </cell>
          <cell r="E656">
            <v>1</v>
          </cell>
          <cell r="F656">
            <v>132004</v>
          </cell>
          <cell r="G656">
            <v>132004</v>
          </cell>
          <cell r="L656">
            <v>132004</v>
          </cell>
        </row>
        <row r="657">
          <cell r="B657" t="str">
            <v>BOX(STEEL)</v>
          </cell>
          <cell r="C657" t="str">
            <v>200x300x150x1.6t</v>
          </cell>
          <cell r="D657" t="str">
            <v>SET</v>
          </cell>
          <cell r="E657">
            <v>1</v>
          </cell>
        </row>
        <row r="658">
          <cell r="B658" t="str">
            <v>DOOR(SUS)</v>
          </cell>
          <cell r="C658" t="str">
            <v>200x300x1.5t</v>
          </cell>
          <cell r="D658" t="str">
            <v>SET</v>
          </cell>
          <cell r="E658">
            <v>1</v>
          </cell>
        </row>
        <row r="659">
          <cell r="B659" t="str">
            <v>MCCB</v>
          </cell>
          <cell r="C659" t="str">
            <v>표준형 4P 100AF</v>
          </cell>
          <cell r="D659" t="str">
            <v>EA</v>
          </cell>
          <cell r="E659">
            <v>1</v>
          </cell>
        </row>
        <row r="663">
          <cell r="B663" t="str">
            <v>나) 노 무 비</v>
          </cell>
        </row>
        <row r="664">
          <cell r="C664" t="str">
            <v>내 선 전 공</v>
          </cell>
          <cell r="D664" t="str">
            <v>인</v>
          </cell>
          <cell r="E664">
            <v>0.87</v>
          </cell>
          <cell r="H664">
            <v>53401</v>
          </cell>
          <cell r="I664">
            <v>46458</v>
          </cell>
          <cell r="L664">
            <v>46458</v>
          </cell>
        </row>
        <row r="669">
          <cell r="B669" t="str">
            <v>다) 공구손료</v>
          </cell>
        </row>
        <row r="670">
          <cell r="C670" t="str">
            <v>내 선 전 공</v>
          </cell>
          <cell r="D670" t="str">
            <v>인</v>
          </cell>
          <cell r="E670">
            <v>0.02</v>
          </cell>
          <cell r="J670">
            <v>53401</v>
          </cell>
          <cell r="K670">
            <v>1068</v>
          </cell>
          <cell r="L670">
            <v>1068</v>
          </cell>
        </row>
        <row r="674">
          <cell r="A674" t="str">
            <v>30신_26</v>
          </cell>
          <cell r="B674" t="str">
            <v>합    계</v>
          </cell>
          <cell r="G674">
            <v>132004</v>
          </cell>
          <cell r="I674">
            <v>46458</v>
          </cell>
          <cell r="K674">
            <v>1068</v>
          </cell>
          <cell r="L674">
            <v>179530</v>
          </cell>
        </row>
        <row r="679">
          <cell r="A679" t="str">
            <v>30신_27A</v>
          </cell>
          <cell r="B679" t="str">
            <v>27. 접지장치 신설</v>
          </cell>
          <cell r="C679" t="str">
            <v>제1종</v>
          </cell>
          <cell r="D679" t="str">
            <v>개소</v>
          </cell>
          <cell r="E679">
            <v>1</v>
          </cell>
          <cell r="L679" t="str">
            <v>x</v>
          </cell>
          <cell r="M679">
            <v>2</v>
          </cell>
        </row>
        <row r="680">
          <cell r="B680" t="str">
            <v>가) 재 료 비</v>
          </cell>
        </row>
        <row r="681">
          <cell r="A681" t="str">
            <v>접지봉Φ14x1000mm</v>
          </cell>
          <cell r="B681" t="str">
            <v>접지봉</v>
          </cell>
          <cell r="C681" t="str">
            <v>Φ14x1000mm</v>
          </cell>
          <cell r="D681" t="str">
            <v>개</v>
          </cell>
          <cell r="E681">
            <v>9</v>
          </cell>
          <cell r="F681">
            <v>3000</v>
          </cell>
          <cell r="G681">
            <v>27000</v>
          </cell>
          <cell r="L681">
            <v>27000</v>
          </cell>
        </row>
        <row r="682">
          <cell r="A682" t="str">
            <v>나 동 선60㎟</v>
          </cell>
          <cell r="B682" t="str">
            <v>나 동 선</v>
          </cell>
          <cell r="C682" t="str">
            <v>60㎟</v>
          </cell>
          <cell r="D682" t="str">
            <v>m</v>
          </cell>
          <cell r="E682">
            <v>6.6</v>
          </cell>
          <cell r="F682">
            <v>1910</v>
          </cell>
          <cell r="G682">
            <v>12606</v>
          </cell>
          <cell r="L682">
            <v>12606</v>
          </cell>
        </row>
        <row r="683">
          <cell r="A683" t="str">
            <v>압착단자60 ㎟</v>
          </cell>
          <cell r="B683" t="str">
            <v>압착단자</v>
          </cell>
          <cell r="C683" t="str">
            <v>60 ㎟</v>
          </cell>
          <cell r="D683" t="str">
            <v>m</v>
          </cell>
          <cell r="E683">
            <v>1</v>
          </cell>
          <cell r="F683">
            <v>486</v>
          </cell>
          <cell r="G683">
            <v>486</v>
          </cell>
          <cell r="L683">
            <v>486</v>
          </cell>
        </row>
        <row r="684">
          <cell r="A684" t="str">
            <v>접지크램프60㎟</v>
          </cell>
          <cell r="B684" t="str">
            <v>접지크램프</v>
          </cell>
          <cell r="C684" t="str">
            <v>60㎟</v>
          </cell>
          <cell r="D684" t="str">
            <v>m</v>
          </cell>
          <cell r="E684">
            <v>3</v>
          </cell>
          <cell r="F684">
            <v>1500</v>
          </cell>
          <cell r="G684">
            <v>4500</v>
          </cell>
          <cell r="L684">
            <v>4500</v>
          </cell>
        </row>
        <row r="685">
          <cell r="A685" t="str">
            <v>접지저항저감재메직어스(10kg)</v>
          </cell>
          <cell r="B685" t="str">
            <v>접지저항저감재</v>
          </cell>
          <cell r="C685" t="str">
            <v>메직어스(10kg)</v>
          </cell>
          <cell r="D685" t="str">
            <v>포</v>
          </cell>
          <cell r="E685">
            <v>6</v>
          </cell>
          <cell r="F685">
            <v>20000</v>
          </cell>
          <cell r="G685">
            <v>120000</v>
          </cell>
          <cell r="L685">
            <v>120000</v>
          </cell>
        </row>
        <row r="686">
          <cell r="B686" t="str">
            <v>터파기</v>
          </cell>
          <cell r="C686" t="str">
            <v>자갈섞인 토사</v>
          </cell>
          <cell r="D686" t="str">
            <v>㎥</v>
          </cell>
          <cell r="E686">
            <v>2.6249999999999996</v>
          </cell>
          <cell r="L686">
            <v>0</v>
          </cell>
        </row>
        <row r="687">
          <cell r="L687">
            <v>0</v>
          </cell>
        </row>
        <row r="688">
          <cell r="L688">
            <v>0</v>
          </cell>
        </row>
        <row r="692">
          <cell r="B692" t="str">
            <v>나) 노 무 비</v>
          </cell>
        </row>
        <row r="693">
          <cell r="C693" t="str">
            <v>내 선 전 공</v>
          </cell>
          <cell r="D693" t="str">
            <v>인</v>
          </cell>
          <cell r="E693">
            <v>4.29</v>
          </cell>
          <cell r="H693">
            <v>53401</v>
          </cell>
          <cell r="I693">
            <v>229090</v>
          </cell>
          <cell r="L693">
            <v>229090</v>
          </cell>
        </row>
        <row r="694">
          <cell r="C694" t="str">
            <v>보 통 인 부</v>
          </cell>
          <cell r="D694" t="str">
            <v>인</v>
          </cell>
          <cell r="E694">
            <v>3.17</v>
          </cell>
          <cell r="H694">
            <v>38932</v>
          </cell>
          <cell r="I694">
            <v>123414</v>
          </cell>
          <cell r="L694">
            <v>123414</v>
          </cell>
        </row>
        <row r="698">
          <cell r="B698" t="str">
            <v>다) 공구손료</v>
          </cell>
          <cell r="K698">
            <v>0</v>
          </cell>
        </row>
        <row r="699">
          <cell r="C699" t="str">
            <v>내 선 전 공</v>
          </cell>
          <cell r="D699" t="str">
            <v>인</v>
          </cell>
          <cell r="E699">
            <v>0.12</v>
          </cell>
          <cell r="J699">
            <v>53401</v>
          </cell>
          <cell r="K699">
            <v>6408</v>
          </cell>
          <cell r="L699">
            <v>6408</v>
          </cell>
        </row>
        <row r="700">
          <cell r="C700" t="str">
            <v>보 통 인 부</v>
          </cell>
          <cell r="D700" t="str">
            <v>인</v>
          </cell>
          <cell r="E700">
            <v>0.06</v>
          </cell>
          <cell r="J700">
            <v>38932</v>
          </cell>
          <cell r="K700">
            <v>2335</v>
          </cell>
          <cell r="L700">
            <v>2335</v>
          </cell>
        </row>
        <row r="703">
          <cell r="A703" t="str">
            <v>30신_27</v>
          </cell>
          <cell r="B703" t="str">
            <v>합    계</v>
          </cell>
          <cell r="G703">
            <v>164592</v>
          </cell>
          <cell r="I703">
            <v>352504</v>
          </cell>
          <cell r="K703">
            <v>8743</v>
          </cell>
          <cell r="L703">
            <v>525839</v>
          </cell>
        </row>
        <row r="704">
          <cell r="A704" t="str">
            <v>30신_28A</v>
          </cell>
          <cell r="B704" t="str">
            <v>28. 접지장치 신설</v>
          </cell>
          <cell r="C704" t="str">
            <v>제2종</v>
          </cell>
          <cell r="D704" t="str">
            <v>개소</v>
          </cell>
          <cell r="E704">
            <v>1</v>
          </cell>
          <cell r="L704" t="str">
            <v>x</v>
          </cell>
          <cell r="M704">
            <v>1</v>
          </cell>
        </row>
        <row r="705">
          <cell r="B705" t="str">
            <v>가) 재 료 비</v>
          </cell>
        </row>
        <row r="706">
          <cell r="A706" t="str">
            <v>접지봉Φ14x1000mm</v>
          </cell>
          <cell r="B706" t="str">
            <v>접지봉</v>
          </cell>
          <cell r="C706" t="str">
            <v>Φ14x1000mm</v>
          </cell>
          <cell r="D706" t="str">
            <v>개</v>
          </cell>
          <cell r="E706">
            <v>6</v>
          </cell>
          <cell r="F706">
            <v>3000</v>
          </cell>
          <cell r="G706">
            <v>18000</v>
          </cell>
          <cell r="L706">
            <v>18000</v>
          </cell>
        </row>
        <row r="707">
          <cell r="A707" t="str">
            <v>나 동 선60㎟</v>
          </cell>
          <cell r="B707" t="str">
            <v>나 동 선</v>
          </cell>
          <cell r="C707" t="str">
            <v>60㎟</v>
          </cell>
          <cell r="D707" t="str">
            <v>m</v>
          </cell>
          <cell r="E707">
            <v>6.6</v>
          </cell>
          <cell r="F707">
            <v>1910</v>
          </cell>
          <cell r="G707">
            <v>12606</v>
          </cell>
          <cell r="L707">
            <v>12606</v>
          </cell>
        </row>
        <row r="708">
          <cell r="A708" t="str">
            <v>압착단자60 ㎟</v>
          </cell>
          <cell r="B708" t="str">
            <v>압착단자</v>
          </cell>
          <cell r="C708" t="str">
            <v>60 ㎟</v>
          </cell>
          <cell r="D708" t="str">
            <v>m</v>
          </cell>
          <cell r="E708">
            <v>1</v>
          </cell>
          <cell r="F708">
            <v>486</v>
          </cell>
          <cell r="G708">
            <v>486</v>
          </cell>
          <cell r="L708">
            <v>486</v>
          </cell>
        </row>
        <row r="709">
          <cell r="A709" t="str">
            <v>접지크램프60㎟</v>
          </cell>
          <cell r="B709" t="str">
            <v>접지크램프</v>
          </cell>
          <cell r="C709" t="str">
            <v>60㎟</v>
          </cell>
          <cell r="D709" t="str">
            <v>m</v>
          </cell>
          <cell r="E709">
            <v>2</v>
          </cell>
          <cell r="F709">
            <v>1500</v>
          </cell>
          <cell r="G709">
            <v>3000</v>
          </cell>
          <cell r="L709">
            <v>3000</v>
          </cell>
        </row>
        <row r="710">
          <cell r="A710" t="str">
            <v>접지저항저감재메직어스(10kg)</v>
          </cell>
          <cell r="B710" t="str">
            <v>접지저항저감재</v>
          </cell>
          <cell r="C710" t="str">
            <v>메직어스(10kg)</v>
          </cell>
          <cell r="D710" t="str">
            <v>포</v>
          </cell>
          <cell r="E710">
            <v>4</v>
          </cell>
          <cell r="F710">
            <v>20000</v>
          </cell>
          <cell r="G710">
            <v>80000</v>
          </cell>
          <cell r="L710">
            <v>80000</v>
          </cell>
        </row>
        <row r="711">
          <cell r="B711" t="str">
            <v>터파기</v>
          </cell>
          <cell r="C711" t="str">
            <v>자갈섞인 토사</v>
          </cell>
          <cell r="D711" t="str">
            <v>㎥</v>
          </cell>
          <cell r="E711">
            <v>2.63</v>
          </cell>
          <cell r="L711">
            <v>0</v>
          </cell>
        </row>
        <row r="712">
          <cell r="L712">
            <v>0</v>
          </cell>
        </row>
        <row r="713">
          <cell r="L713">
            <v>0</v>
          </cell>
        </row>
        <row r="717">
          <cell r="B717" t="str">
            <v>나) 노 무 비</v>
          </cell>
        </row>
        <row r="718">
          <cell r="C718" t="str">
            <v>내 선 전 공</v>
          </cell>
          <cell r="D718" t="str">
            <v>인</v>
          </cell>
          <cell r="E718">
            <v>2.04</v>
          </cell>
          <cell r="H718">
            <v>53401</v>
          </cell>
          <cell r="I718">
            <v>108938</v>
          </cell>
          <cell r="L718">
            <v>108938</v>
          </cell>
        </row>
        <row r="719">
          <cell r="C719" t="str">
            <v>보 통 인 부</v>
          </cell>
          <cell r="D719" t="str">
            <v>인</v>
          </cell>
          <cell r="E719">
            <v>2</v>
          </cell>
          <cell r="H719">
            <v>38932</v>
          </cell>
          <cell r="I719">
            <v>77864</v>
          </cell>
          <cell r="L719">
            <v>77864</v>
          </cell>
        </row>
        <row r="723">
          <cell r="B723" t="str">
            <v>다) 공구손료</v>
          </cell>
          <cell r="K723">
            <v>0</v>
          </cell>
        </row>
        <row r="724">
          <cell r="C724" t="str">
            <v>내 선 전 공</v>
          </cell>
          <cell r="D724" t="str">
            <v>인</v>
          </cell>
          <cell r="E724">
            <v>0.06</v>
          </cell>
          <cell r="J724">
            <v>53401</v>
          </cell>
          <cell r="K724">
            <v>3204</v>
          </cell>
          <cell r="L724">
            <v>3204</v>
          </cell>
        </row>
        <row r="725">
          <cell r="C725" t="str">
            <v>보 통 인 부</v>
          </cell>
          <cell r="D725" t="str">
            <v>인</v>
          </cell>
          <cell r="E725">
            <v>0.01</v>
          </cell>
          <cell r="J725">
            <v>38932</v>
          </cell>
          <cell r="K725">
            <v>389</v>
          </cell>
          <cell r="L725">
            <v>389</v>
          </cell>
        </row>
        <row r="728">
          <cell r="A728" t="str">
            <v>30신_28</v>
          </cell>
          <cell r="B728" t="str">
            <v>합    계</v>
          </cell>
          <cell r="G728">
            <v>114092</v>
          </cell>
          <cell r="I728">
            <v>186802</v>
          </cell>
          <cell r="K728">
            <v>3593</v>
          </cell>
          <cell r="L728">
            <v>304487</v>
          </cell>
        </row>
        <row r="729">
          <cell r="A729" t="str">
            <v>30신_29A</v>
          </cell>
          <cell r="B729" t="str">
            <v>29. 접지장치 신설</v>
          </cell>
          <cell r="C729" t="str">
            <v>제3종</v>
          </cell>
          <cell r="D729" t="str">
            <v>개소</v>
          </cell>
          <cell r="E729">
            <v>1</v>
          </cell>
          <cell r="L729" t="str">
            <v>x</v>
          </cell>
          <cell r="M729">
            <v>1</v>
          </cell>
        </row>
        <row r="730">
          <cell r="B730" t="str">
            <v>가) 재 료 비</v>
          </cell>
        </row>
        <row r="731">
          <cell r="A731" t="str">
            <v>접지봉Φ14x1000mm</v>
          </cell>
          <cell r="B731" t="str">
            <v>접지봉</v>
          </cell>
          <cell r="C731" t="str">
            <v>Φ14x1000mm</v>
          </cell>
          <cell r="D731" t="str">
            <v>개</v>
          </cell>
          <cell r="E731">
            <v>3</v>
          </cell>
          <cell r="F731">
            <v>3000</v>
          </cell>
          <cell r="G731">
            <v>9000</v>
          </cell>
          <cell r="L731">
            <v>9000</v>
          </cell>
        </row>
        <row r="732">
          <cell r="A732" t="str">
            <v>나 동 선60㎟</v>
          </cell>
          <cell r="B732" t="str">
            <v>나 동 선</v>
          </cell>
          <cell r="C732" t="str">
            <v>60㎟</v>
          </cell>
          <cell r="D732" t="str">
            <v>m</v>
          </cell>
          <cell r="E732">
            <v>6.6</v>
          </cell>
          <cell r="F732">
            <v>1910</v>
          </cell>
          <cell r="G732">
            <v>12606</v>
          </cell>
          <cell r="L732">
            <v>12606</v>
          </cell>
        </row>
        <row r="733">
          <cell r="A733" t="str">
            <v>압착단자60 ㎟</v>
          </cell>
          <cell r="B733" t="str">
            <v>압착단자</v>
          </cell>
          <cell r="C733" t="str">
            <v>60 ㎟</v>
          </cell>
          <cell r="D733" t="str">
            <v>m</v>
          </cell>
          <cell r="E733">
            <v>1</v>
          </cell>
          <cell r="F733">
            <v>486</v>
          </cell>
          <cell r="G733">
            <v>486</v>
          </cell>
          <cell r="L733">
            <v>486</v>
          </cell>
        </row>
        <row r="734">
          <cell r="A734" t="str">
            <v>접지크램프60㎟</v>
          </cell>
          <cell r="B734" t="str">
            <v>접지크램프</v>
          </cell>
          <cell r="C734" t="str">
            <v>60㎟</v>
          </cell>
          <cell r="D734" t="str">
            <v>m</v>
          </cell>
          <cell r="E734">
            <v>3</v>
          </cell>
          <cell r="F734">
            <v>1500</v>
          </cell>
          <cell r="G734">
            <v>4500</v>
          </cell>
          <cell r="L734">
            <v>4500</v>
          </cell>
        </row>
        <row r="735">
          <cell r="A735" t="str">
            <v>접지저항저감재메직어스(10kg)</v>
          </cell>
          <cell r="B735" t="str">
            <v>접지저항저감재</v>
          </cell>
          <cell r="C735" t="str">
            <v>메직어스(10kg)</v>
          </cell>
          <cell r="D735" t="str">
            <v>포</v>
          </cell>
          <cell r="E735">
            <v>2</v>
          </cell>
          <cell r="F735">
            <v>20000</v>
          </cell>
          <cell r="G735">
            <v>40000</v>
          </cell>
          <cell r="L735">
            <v>40000</v>
          </cell>
        </row>
        <row r="736">
          <cell r="B736" t="str">
            <v>터파기</v>
          </cell>
          <cell r="C736" t="str">
            <v>자갈섞인 토사</v>
          </cell>
          <cell r="D736" t="str">
            <v>㎥</v>
          </cell>
          <cell r="E736">
            <v>2.63</v>
          </cell>
          <cell r="L736">
            <v>0</v>
          </cell>
        </row>
        <row r="737">
          <cell r="L737">
            <v>0</v>
          </cell>
        </row>
        <row r="738">
          <cell r="L738">
            <v>0</v>
          </cell>
        </row>
        <row r="742">
          <cell r="B742" t="str">
            <v>나) 노 무 비</v>
          </cell>
        </row>
        <row r="743">
          <cell r="C743" t="str">
            <v>내 선 전 공</v>
          </cell>
          <cell r="D743" t="str">
            <v>인</v>
          </cell>
          <cell r="E743">
            <v>0.82</v>
          </cell>
          <cell r="H743">
            <v>53401</v>
          </cell>
          <cell r="I743">
            <v>43788</v>
          </cell>
          <cell r="L743">
            <v>43788</v>
          </cell>
        </row>
        <row r="744">
          <cell r="C744" t="str">
            <v>보 통 인 부</v>
          </cell>
          <cell r="D744" t="str">
            <v>인</v>
          </cell>
          <cell r="E744">
            <v>1.1399999999999999</v>
          </cell>
          <cell r="H744">
            <v>38932</v>
          </cell>
          <cell r="I744">
            <v>44382</v>
          </cell>
          <cell r="L744">
            <v>44382</v>
          </cell>
        </row>
        <row r="748">
          <cell r="B748" t="str">
            <v>다) 공구손료</v>
          </cell>
          <cell r="K748">
            <v>0</v>
          </cell>
        </row>
        <row r="749">
          <cell r="C749" t="str">
            <v>내 선 전 공</v>
          </cell>
          <cell r="D749" t="str">
            <v>인</v>
          </cell>
          <cell r="E749">
            <v>0.02</v>
          </cell>
          <cell r="J749">
            <v>53401</v>
          </cell>
          <cell r="K749">
            <v>1068</v>
          </cell>
          <cell r="L749">
            <v>1068</v>
          </cell>
        </row>
        <row r="750">
          <cell r="C750" t="str">
            <v>보 통 인 부</v>
          </cell>
          <cell r="D750" t="str">
            <v>인</v>
          </cell>
          <cell r="E750">
            <v>0</v>
          </cell>
          <cell r="K750">
            <v>0</v>
          </cell>
          <cell r="L750">
            <v>0</v>
          </cell>
        </row>
        <row r="753">
          <cell r="A753" t="str">
            <v>30신_29</v>
          </cell>
          <cell r="B753" t="str">
            <v>합    계</v>
          </cell>
          <cell r="G753">
            <v>66592</v>
          </cell>
          <cell r="I753">
            <v>88170</v>
          </cell>
          <cell r="K753">
            <v>1068</v>
          </cell>
          <cell r="L753">
            <v>155830</v>
          </cell>
        </row>
        <row r="754">
          <cell r="A754" t="str">
            <v>30신_30A</v>
          </cell>
          <cell r="B754" t="str">
            <v>30. 접지장치 신설</v>
          </cell>
          <cell r="C754" t="str">
            <v>TEST 접지</v>
          </cell>
          <cell r="D754" t="str">
            <v>개소</v>
          </cell>
          <cell r="E754">
            <v>1</v>
          </cell>
          <cell r="L754" t="str">
            <v>x</v>
          </cell>
          <cell r="M754">
            <v>1</v>
          </cell>
        </row>
        <row r="755">
          <cell r="B755" t="str">
            <v>가) 재 료 비</v>
          </cell>
        </row>
        <row r="756">
          <cell r="A756" t="str">
            <v>접지봉Φ14x1000mm</v>
          </cell>
          <cell r="B756" t="str">
            <v>접지봉</v>
          </cell>
          <cell r="C756" t="str">
            <v>Φ14x1000mm</v>
          </cell>
          <cell r="D756" t="str">
            <v>개</v>
          </cell>
          <cell r="E756">
            <v>1</v>
          </cell>
          <cell r="F756">
            <v>3000</v>
          </cell>
          <cell r="G756">
            <v>3000</v>
          </cell>
          <cell r="L756">
            <v>3000</v>
          </cell>
        </row>
        <row r="757">
          <cell r="A757" t="str">
            <v>나 동 선38㎟</v>
          </cell>
          <cell r="B757" t="str">
            <v>나 동 선</v>
          </cell>
          <cell r="C757" t="str">
            <v>38㎟</v>
          </cell>
          <cell r="D757" t="str">
            <v>m</v>
          </cell>
          <cell r="E757">
            <v>6.6</v>
          </cell>
          <cell r="F757">
            <v>1195</v>
          </cell>
          <cell r="G757">
            <v>7887</v>
          </cell>
          <cell r="L757">
            <v>7887</v>
          </cell>
        </row>
        <row r="758">
          <cell r="A758" t="str">
            <v>압착단자38 ㎟</v>
          </cell>
          <cell r="B758" t="str">
            <v>압착단자</v>
          </cell>
          <cell r="C758" t="str">
            <v>38 ㎟</v>
          </cell>
          <cell r="D758" t="str">
            <v>m</v>
          </cell>
          <cell r="E758">
            <v>1</v>
          </cell>
          <cell r="F758">
            <v>281</v>
          </cell>
          <cell r="G758">
            <v>281</v>
          </cell>
          <cell r="L758">
            <v>281</v>
          </cell>
        </row>
        <row r="759">
          <cell r="A759" t="str">
            <v>접지크램프38㎟</v>
          </cell>
          <cell r="B759" t="str">
            <v>접지크램프</v>
          </cell>
          <cell r="C759" t="str">
            <v>38㎟</v>
          </cell>
          <cell r="D759" t="str">
            <v>m</v>
          </cell>
          <cell r="E759">
            <v>3</v>
          </cell>
          <cell r="F759">
            <v>1200</v>
          </cell>
          <cell r="G759">
            <v>3600</v>
          </cell>
          <cell r="L759">
            <v>3600</v>
          </cell>
        </row>
        <row r="760">
          <cell r="B760" t="str">
            <v>터파기</v>
          </cell>
          <cell r="C760" t="str">
            <v>자갈섞인 토사</v>
          </cell>
          <cell r="D760" t="str">
            <v>㎥</v>
          </cell>
          <cell r="E760">
            <v>2.63</v>
          </cell>
          <cell r="G760">
            <v>0</v>
          </cell>
          <cell r="L760">
            <v>0</v>
          </cell>
        </row>
        <row r="761">
          <cell r="G761">
            <v>0</v>
          </cell>
          <cell r="L761">
            <v>0</v>
          </cell>
        </row>
        <row r="762">
          <cell r="G762">
            <v>0</v>
          </cell>
          <cell r="L762">
            <v>0</v>
          </cell>
        </row>
        <row r="766">
          <cell r="B766" t="str">
            <v>나) 노 무 비</v>
          </cell>
        </row>
        <row r="767">
          <cell r="C767" t="str">
            <v>내 선 전 공</v>
          </cell>
          <cell r="D767" t="str">
            <v>인</v>
          </cell>
          <cell r="E767">
            <v>0.25</v>
          </cell>
          <cell r="H767">
            <v>53401</v>
          </cell>
          <cell r="I767">
            <v>13350</v>
          </cell>
          <cell r="L767">
            <v>13350</v>
          </cell>
        </row>
        <row r="768">
          <cell r="C768" t="str">
            <v>보 통 인 부</v>
          </cell>
          <cell r="D768" t="str">
            <v>인</v>
          </cell>
          <cell r="E768">
            <v>0.94</v>
          </cell>
          <cell r="H768">
            <v>38932</v>
          </cell>
          <cell r="I768">
            <v>36596</v>
          </cell>
          <cell r="L768">
            <v>36596</v>
          </cell>
        </row>
        <row r="772">
          <cell r="B772" t="str">
            <v>다) 공구손료</v>
          </cell>
          <cell r="K772">
            <v>0</v>
          </cell>
        </row>
        <row r="773">
          <cell r="C773" t="str">
            <v>내 선 전 공</v>
          </cell>
          <cell r="D773" t="str">
            <v>인</v>
          </cell>
          <cell r="E773">
            <v>0</v>
          </cell>
          <cell r="J773">
            <v>53401</v>
          </cell>
          <cell r="K773">
            <v>0</v>
          </cell>
          <cell r="L773">
            <v>0</v>
          </cell>
        </row>
        <row r="774">
          <cell r="C774" t="str">
            <v>보 통 인 부</v>
          </cell>
          <cell r="D774" t="str">
            <v>인</v>
          </cell>
          <cell r="E774">
            <v>0</v>
          </cell>
          <cell r="K774">
            <v>0</v>
          </cell>
          <cell r="L774">
            <v>0</v>
          </cell>
        </row>
        <row r="778">
          <cell r="A778" t="str">
            <v>30신_30</v>
          </cell>
          <cell r="B778" t="str">
            <v>합    계</v>
          </cell>
          <cell r="G778">
            <v>14768</v>
          </cell>
          <cell r="I778">
            <v>49946</v>
          </cell>
          <cell r="K778">
            <v>0</v>
          </cell>
          <cell r="L778">
            <v>64714</v>
          </cell>
        </row>
        <row r="779">
          <cell r="A779" t="str">
            <v>30신_31A</v>
          </cell>
          <cell r="B779" t="str">
            <v>31. 접지단자반</v>
          </cell>
          <cell r="C779" t="str">
            <v>(5CCT)</v>
          </cell>
          <cell r="D779" t="str">
            <v>면</v>
          </cell>
          <cell r="E779">
            <v>1</v>
          </cell>
          <cell r="L779" t="str">
            <v>x</v>
          </cell>
          <cell r="M779">
            <v>1</v>
          </cell>
        </row>
        <row r="780">
          <cell r="B780" t="str">
            <v>가) 재 료 비</v>
          </cell>
        </row>
        <row r="781">
          <cell r="A781" t="str">
            <v>접지단자반 (SUS)5 CCT</v>
          </cell>
          <cell r="B781" t="str">
            <v>접지단자반 (SUS)</v>
          </cell>
          <cell r="C781" t="str">
            <v>5 CCT</v>
          </cell>
          <cell r="D781" t="str">
            <v>면</v>
          </cell>
          <cell r="E781">
            <v>1</v>
          </cell>
          <cell r="F781">
            <v>140000</v>
          </cell>
          <cell r="G781">
            <v>140000</v>
          </cell>
          <cell r="L781">
            <v>140000</v>
          </cell>
        </row>
        <row r="786">
          <cell r="B786" t="str">
            <v>나) 노 무 비</v>
          </cell>
        </row>
        <row r="787">
          <cell r="C787" t="str">
            <v>내 선 전 공</v>
          </cell>
          <cell r="D787" t="str">
            <v>인</v>
          </cell>
          <cell r="E787">
            <v>0.66</v>
          </cell>
          <cell r="H787">
            <v>53401</v>
          </cell>
          <cell r="I787">
            <v>35244</v>
          </cell>
          <cell r="L787">
            <v>35244</v>
          </cell>
        </row>
        <row r="792">
          <cell r="B792" t="str">
            <v>다) 공구손료</v>
          </cell>
        </row>
        <row r="793">
          <cell r="C793" t="str">
            <v>내 선 전 공</v>
          </cell>
          <cell r="D793" t="str">
            <v>인</v>
          </cell>
          <cell r="E793">
            <v>0.01</v>
          </cell>
          <cell r="J793">
            <v>53401</v>
          </cell>
          <cell r="K793">
            <v>534</v>
          </cell>
          <cell r="L793">
            <v>534</v>
          </cell>
        </row>
        <row r="799">
          <cell r="A799" t="str">
            <v>30신_31</v>
          </cell>
          <cell r="B799" t="str">
            <v>합    계</v>
          </cell>
          <cell r="G799">
            <v>140000</v>
          </cell>
          <cell r="I799">
            <v>35244</v>
          </cell>
          <cell r="K799">
            <v>534</v>
          </cell>
          <cell r="L799">
            <v>175778</v>
          </cell>
        </row>
        <row r="804">
          <cell r="A804" t="str">
            <v>30신_32A</v>
          </cell>
          <cell r="B804" t="str">
            <v>32. 조명기구 신설</v>
          </cell>
          <cell r="C804" t="str">
            <v>TYPE'A' FL 2/32W</v>
          </cell>
          <cell r="D804" t="str">
            <v>개</v>
          </cell>
          <cell r="E804">
            <v>1</v>
          </cell>
          <cell r="L804" t="str">
            <v>x</v>
          </cell>
          <cell r="M804">
            <v>51</v>
          </cell>
        </row>
        <row r="805">
          <cell r="B805" t="str">
            <v>가) 재 료 비</v>
          </cell>
        </row>
        <row r="806">
          <cell r="A806" t="str">
            <v>등기구TYPE'A' FL 2/32W</v>
          </cell>
          <cell r="B806" t="str">
            <v>등기구</v>
          </cell>
          <cell r="C806" t="str">
            <v>TYPE'A' FL 2/32W</v>
          </cell>
          <cell r="D806" t="str">
            <v>개</v>
          </cell>
          <cell r="E806">
            <v>1</v>
          </cell>
          <cell r="F806">
            <v>62000</v>
          </cell>
          <cell r="G806">
            <v>62000</v>
          </cell>
          <cell r="L806">
            <v>62000</v>
          </cell>
        </row>
        <row r="807">
          <cell r="A807" t="str">
            <v>형광등기구보강대M바표준</v>
          </cell>
          <cell r="B807" t="str">
            <v>형광등기구보강대</v>
          </cell>
          <cell r="C807" t="str">
            <v>M바표준</v>
          </cell>
          <cell r="D807" t="str">
            <v>개</v>
          </cell>
          <cell r="E807">
            <v>1</v>
          </cell>
          <cell r="F807">
            <v>3900</v>
          </cell>
          <cell r="G807">
            <v>3900</v>
          </cell>
          <cell r="L807">
            <v>3900</v>
          </cell>
        </row>
        <row r="808">
          <cell r="A808" t="str">
            <v>와이어 콘넥타3.5㎟x2가닥</v>
          </cell>
          <cell r="B808" t="str">
            <v>와이어 콘넥타</v>
          </cell>
          <cell r="C808" t="str">
            <v>3.5㎟x2가닥</v>
          </cell>
          <cell r="D808" t="str">
            <v>개</v>
          </cell>
          <cell r="E808">
            <v>3</v>
          </cell>
          <cell r="F808">
            <v>112</v>
          </cell>
          <cell r="G808">
            <v>336</v>
          </cell>
          <cell r="L808">
            <v>336</v>
          </cell>
        </row>
        <row r="809">
          <cell r="A809" t="str">
            <v>플랙시블 커넥터일반비방수  16C</v>
          </cell>
          <cell r="B809" t="str">
            <v>플랙시블 커넥터</v>
          </cell>
          <cell r="C809" t="str">
            <v>일반비방수  16C</v>
          </cell>
          <cell r="D809" t="str">
            <v>개</v>
          </cell>
          <cell r="E809">
            <v>2</v>
          </cell>
          <cell r="F809">
            <v>360</v>
          </cell>
          <cell r="G809">
            <v>720</v>
          </cell>
          <cell r="L809">
            <v>720</v>
          </cell>
        </row>
        <row r="810">
          <cell r="A810" t="str">
            <v>전     선IV  1.6mm</v>
          </cell>
          <cell r="B810" t="str">
            <v>전     선</v>
          </cell>
          <cell r="C810" t="str">
            <v>IV  1.6mm</v>
          </cell>
          <cell r="D810" t="str">
            <v>m</v>
          </cell>
          <cell r="E810">
            <v>2.2000000000000002</v>
          </cell>
          <cell r="F810">
            <v>75</v>
          </cell>
          <cell r="G810">
            <v>165</v>
          </cell>
          <cell r="L810">
            <v>165</v>
          </cell>
        </row>
        <row r="811">
          <cell r="A811" t="str">
            <v>전     선IV  2.0mm</v>
          </cell>
          <cell r="B811" t="str">
            <v>전     선</v>
          </cell>
          <cell r="C811" t="str">
            <v>IV  2.0mm</v>
          </cell>
          <cell r="D811" t="str">
            <v>m</v>
          </cell>
          <cell r="E811">
            <v>4.4000000000000004</v>
          </cell>
          <cell r="F811">
            <v>109</v>
          </cell>
          <cell r="G811">
            <v>479</v>
          </cell>
          <cell r="L811">
            <v>479</v>
          </cell>
        </row>
        <row r="812">
          <cell r="A812" t="str">
            <v>플랙시블 전선관일반비방수  16C</v>
          </cell>
          <cell r="B812" t="str">
            <v>플랙시블 전선관</v>
          </cell>
          <cell r="C812" t="str">
            <v>일반비방수  16C</v>
          </cell>
          <cell r="D812" t="str">
            <v>m</v>
          </cell>
          <cell r="E812">
            <v>2.2000000000000002</v>
          </cell>
          <cell r="F812">
            <v>430</v>
          </cell>
          <cell r="G812">
            <v>946</v>
          </cell>
          <cell r="L812">
            <v>946</v>
          </cell>
        </row>
        <row r="817">
          <cell r="B817" t="str">
            <v>나) 노 무 비</v>
          </cell>
        </row>
        <row r="818">
          <cell r="C818" t="str">
            <v>내 선 전 공</v>
          </cell>
          <cell r="D818" t="str">
            <v>인</v>
          </cell>
          <cell r="E818">
            <v>0.69000000000000006</v>
          </cell>
          <cell r="H818">
            <v>53401</v>
          </cell>
          <cell r="I818">
            <v>36846</v>
          </cell>
          <cell r="L818">
            <v>36846</v>
          </cell>
        </row>
        <row r="823">
          <cell r="B823" t="str">
            <v>다) 공구손료</v>
          </cell>
          <cell r="L823">
            <v>0</v>
          </cell>
        </row>
        <row r="824">
          <cell r="C824" t="str">
            <v>내 선 전 공</v>
          </cell>
          <cell r="D824" t="str">
            <v>인</v>
          </cell>
          <cell r="E824">
            <v>0.02</v>
          </cell>
          <cell r="J824">
            <v>53401</v>
          </cell>
          <cell r="K824">
            <v>1068</v>
          </cell>
          <cell r="L824">
            <v>1068</v>
          </cell>
        </row>
        <row r="828">
          <cell r="A828" t="str">
            <v>30신_32</v>
          </cell>
          <cell r="B828" t="str">
            <v>합    계</v>
          </cell>
          <cell r="G828">
            <v>68546</v>
          </cell>
          <cell r="I828">
            <v>36846</v>
          </cell>
          <cell r="K828">
            <v>1068</v>
          </cell>
          <cell r="L828">
            <v>106460</v>
          </cell>
        </row>
        <row r="829">
          <cell r="A829" t="str">
            <v>30신_33A</v>
          </cell>
          <cell r="B829" t="str">
            <v>33. 조명기구 신설</v>
          </cell>
          <cell r="C829" t="str">
            <v>TYPE'C' FL 2/32W</v>
          </cell>
          <cell r="D829" t="str">
            <v>개</v>
          </cell>
          <cell r="E829">
            <v>1</v>
          </cell>
          <cell r="L829" t="str">
            <v>x</v>
          </cell>
          <cell r="M829">
            <v>66</v>
          </cell>
        </row>
        <row r="830">
          <cell r="B830" t="str">
            <v>가) 재 료 비</v>
          </cell>
        </row>
        <row r="831">
          <cell r="B831" t="str">
            <v>등기구</v>
          </cell>
          <cell r="C831" t="str">
            <v>TYPE'C' FL 2/32W</v>
          </cell>
          <cell r="D831" t="str">
            <v>개</v>
          </cell>
          <cell r="E831">
            <v>1</v>
          </cell>
          <cell r="F831">
            <v>89000</v>
          </cell>
          <cell r="G831">
            <v>89000</v>
          </cell>
          <cell r="L831">
            <v>89000</v>
          </cell>
        </row>
        <row r="832">
          <cell r="A832" t="str">
            <v>형광등기구보강대M바표준</v>
          </cell>
          <cell r="B832" t="str">
            <v>형광등기구보강대</v>
          </cell>
          <cell r="C832" t="str">
            <v>M바표준</v>
          </cell>
          <cell r="D832" t="str">
            <v>개</v>
          </cell>
          <cell r="E832">
            <v>1</v>
          </cell>
          <cell r="F832">
            <v>3900</v>
          </cell>
          <cell r="G832">
            <v>3900</v>
          </cell>
          <cell r="L832">
            <v>3900</v>
          </cell>
        </row>
        <row r="833">
          <cell r="A833" t="str">
            <v>와이어 콘넥타3.5㎟x2가닥</v>
          </cell>
          <cell r="B833" t="str">
            <v>와이어 콘넥타</v>
          </cell>
          <cell r="C833" t="str">
            <v>3.5㎟x2가닥</v>
          </cell>
          <cell r="D833" t="str">
            <v>개</v>
          </cell>
          <cell r="E833">
            <v>3</v>
          </cell>
          <cell r="F833">
            <v>112</v>
          </cell>
          <cell r="G833">
            <v>336</v>
          </cell>
          <cell r="L833">
            <v>336</v>
          </cell>
        </row>
        <row r="834">
          <cell r="A834" t="str">
            <v>플랙시블 커넥터일반비방수  16C</v>
          </cell>
          <cell r="B834" t="str">
            <v>플랙시블 커넥터</v>
          </cell>
          <cell r="C834" t="str">
            <v>일반비방수  16C</v>
          </cell>
          <cell r="D834" t="str">
            <v>개</v>
          </cell>
          <cell r="E834">
            <v>2</v>
          </cell>
          <cell r="F834">
            <v>360</v>
          </cell>
          <cell r="G834">
            <v>720</v>
          </cell>
          <cell r="L834">
            <v>720</v>
          </cell>
        </row>
        <row r="835">
          <cell r="A835" t="str">
            <v>전     선IV  1.6mm</v>
          </cell>
          <cell r="B835" t="str">
            <v>전     선</v>
          </cell>
          <cell r="C835" t="str">
            <v>IV  1.6mm</v>
          </cell>
          <cell r="D835" t="str">
            <v>m</v>
          </cell>
          <cell r="E835">
            <v>2.2000000000000002</v>
          </cell>
          <cell r="F835">
            <v>75</v>
          </cell>
          <cell r="G835">
            <v>165</v>
          </cell>
          <cell r="L835">
            <v>165</v>
          </cell>
        </row>
        <row r="836">
          <cell r="A836" t="str">
            <v>전     선IV  2.0mm</v>
          </cell>
          <cell r="B836" t="str">
            <v>전     선</v>
          </cell>
          <cell r="C836" t="str">
            <v>IV  2.0mm</v>
          </cell>
          <cell r="D836" t="str">
            <v>m</v>
          </cell>
          <cell r="E836">
            <v>4.4000000000000004</v>
          </cell>
          <cell r="F836">
            <v>109</v>
          </cell>
          <cell r="G836">
            <v>479</v>
          </cell>
          <cell r="L836">
            <v>479</v>
          </cell>
        </row>
        <row r="837">
          <cell r="A837" t="str">
            <v>플랙시블 전선관일반비방수  16C</v>
          </cell>
          <cell r="B837" t="str">
            <v>플랙시블 전선관</v>
          </cell>
          <cell r="C837" t="str">
            <v>일반비방수  16C</v>
          </cell>
          <cell r="D837" t="str">
            <v>m</v>
          </cell>
          <cell r="E837">
            <v>2.2000000000000002</v>
          </cell>
          <cell r="F837">
            <v>430</v>
          </cell>
          <cell r="G837">
            <v>946</v>
          </cell>
          <cell r="L837">
            <v>946</v>
          </cell>
        </row>
        <row r="843">
          <cell r="B843" t="str">
            <v>나) 노 무 비</v>
          </cell>
        </row>
        <row r="844">
          <cell r="C844" t="str">
            <v>내 선 전 공</v>
          </cell>
          <cell r="D844" t="str">
            <v>인</v>
          </cell>
          <cell r="E844">
            <v>0.72</v>
          </cell>
          <cell r="H844">
            <v>53401</v>
          </cell>
          <cell r="I844">
            <v>38448</v>
          </cell>
          <cell r="L844">
            <v>38448</v>
          </cell>
        </row>
        <row r="848">
          <cell r="B848" t="str">
            <v>다) 공구손료</v>
          </cell>
          <cell r="L848">
            <v>0</v>
          </cell>
        </row>
        <row r="849">
          <cell r="C849" t="str">
            <v>내 선 전 공</v>
          </cell>
          <cell r="D849" t="str">
            <v>인</v>
          </cell>
          <cell r="E849">
            <v>0.02</v>
          </cell>
          <cell r="J849">
            <v>53401</v>
          </cell>
          <cell r="K849">
            <v>1068</v>
          </cell>
          <cell r="L849">
            <v>1068</v>
          </cell>
        </row>
        <row r="853">
          <cell r="A853" t="str">
            <v>30신_33</v>
          </cell>
          <cell r="B853" t="str">
            <v>합    계</v>
          </cell>
          <cell r="G853">
            <v>95546</v>
          </cell>
          <cell r="I853">
            <v>38448</v>
          </cell>
          <cell r="K853">
            <v>1068</v>
          </cell>
          <cell r="L853">
            <v>135062</v>
          </cell>
        </row>
        <row r="854">
          <cell r="A854" t="str">
            <v>30신_34A</v>
          </cell>
          <cell r="B854" t="str">
            <v>34. 조명기구 신설</v>
          </cell>
          <cell r="C854" t="str">
            <v>TYPE'D' FL 1/32W</v>
          </cell>
          <cell r="D854" t="str">
            <v>개</v>
          </cell>
          <cell r="E854">
            <v>1</v>
          </cell>
          <cell r="L854" t="str">
            <v>x</v>
          </cell>
          <cell r="M854">
            <v>32</v>
          </cell>
        </row>
        <row r="855">
          <cell r="B855" t="str">
            <v>가) 재 료 비</v>
          </cell>
        </row>
        <row r="856">
          <cell r="B856" t="str">
            <v>등기구</v>
          </cell>
          <cell r="C856" t="str">
            <v>TYPE'D' FL 1/32W</v>
          </cell>
          <cell r="D856" t="str">
            <v>개</v>
          </cell>
          <cell r="E856">
            <v>1</v>
          </cell>
          <cell r="F856">
            <v>68000</v>
          </cell>
          <cell r="G856">
            <v>68000</v>
          </cell>
          <cell r="L856">
            <v>68000</v>
          </cell>
        </row>
        <row r="857">
          <cell r="A857" t="str">
            <v>형광등기구보강대M바표준</v>
          </cell>
          <cell r="B857" t="str">
            <v>형광등기구보강대</v>
          </cell>
          <cell r="C857" t="str">
            <v>M바표준</v>
          </cell>
          <cell r="D857" t="str">
            <v>개</v>
          </cell>
          <cell r="E857">
            <v>1</v>
          </cell>
          <cell r="F857">
            <v>3900</v>
          </cell>
          <cell r="G857">
            <v>3900</v>
          </cell>
          <cell r="L857">
            <v>3900</v>
          </cell>
        </row>
        <row r="858">
          <cell r="A858" t="str">
            <v>와이어 콘넥타3.5㎟x2가닥</v>
          </cell>
          <cell r="B858" t="str">
            <v>와이어 콘넥타</v>
          </cell>
          <cell r="C858" t="str">
            <v>3.5㎟x2가닥</v>
          </cell>
          <cell r="D858" t="str">
            <v>개</v>
          </cell>
          <cell r="E858">
            <v>3</v>
          </cell>
          <cell r="F858">
            <v>112</v>
          </cell>
          <cell r="G858">
            <v>336</v>
          </cell>
          <cell r="L858">
            <v>336</v>
          </cell>
        </row>
        <row r="859">
          <cell r="A859" t="str">
            <v>플랙시블 커넥터일반비방수  16C</v>
          </cell>
          <cell r="B859" t="str">
            <v>플랙시블 커넥터</v>
          </cell>
          <cell r="C859" t="str">
            <v>일반비방수  16C</v>
          </cell>
          <cell r="D859" t="str">
            <v>개</v>
          </cell>
          <cell r="E859">
            <v>2</v>
          </cell>
          <cell r="F859">
            <v>360</v>
          </cell>
          <cell r="G859">
            <v>720</v>
          </cell>
          <cell r="L859">
            <v>720</v>
          </cell>
        </row>
        <row r="860">
          <cell r="A860" t="str">
            <v>전     선IV  1.6mm</v>
          </cell>
          <cell r="B860" t="str">
            <v>전     선</v>
          </cell>
          <cell r="C860" t="str">
            <v>IV  1.6mm</v>
          </cell>
          <cell r="D860" t="str">
            <v>m</v>
          </cell>
          <cell r="E860">
            <v>2.2000000000000002</v>
          </cell>
          <cell r="F860">
            <v>75</v>
          </cell>
          <cell r="G860">
            <v>165</v>
          </cell>
          <cell r="L860">
            <v>165</v>
          </cell>
        </row>
        <row r="861">
          <cell r="A861" t="str">
            <v>전     선IV  2.0mm</v>
          </cell>
          <cell r="B861" t="str">
            <v>전     선</v>
          </cell>
          <cell r="C861" t="str">
            <v>IV  2.0mm</v>
          </cell>
          <cell r="D861" t="str">
            <v>m</v>
          </cell>
          <cell r="E861">
            <v>4.4000000000000004</v>
          </cell>
          <cell r="F861">
            <v>109</v>
          </cell>
          <cell r="G861">
            <v>479</v>
          </cell>
          <cell r="L861">
            <v>479</v>
          </cell>
        </row>
        <row r="862">
          <cell r="A862" t="str">
            <v>플랙시블 전선관일반비방수  16C</v>
          </cell>
          <cell r="B862" t="str">
            <v>플랙시블 전선관</v>
          </cell>
          <cell r="C862" t="str">
            <v>일반비방수  16C</v>
          </cell>
          <cell r="D862" t="str">
            <v>m</v>
          </cell>
          <cell r="E862">
            <v>2.2000000000000002</v>
          </cell>
          <cell r="F862">
            <v>430</v>
          </cell>
          <cell r="G862">
            <v>946</v>
          </cell>
          <cell r="L862">
            <v>946</v>
          </cell>
        </row>
        <row r="867">
          <cell r="B867" t="str">
            <v>나) 노 무 비</v>
          </cell>
          <cell r="L867">
            <v>0</v>
          </cell>
        </row>
        <row r="868">
          <cell r="C868" t="str">
            <v>내 선 전 공</v>
          </cell>
          <cell r="D868" t="str">
            <v>인</v>
          </cell>
          <cell r="E868">
            <v>0.61</v>
          </cell>
          <cell r="H868">
            <v>53401</v>
          </cell>
          <cell r="I868">
            <v>32574</v>
          </cell>
          <cell r="L868">
            <v>32574</v>
          </cell>
        </row>
        <row r="873">
          <cell r="B873" t="str">
            <v>다) 공구손료</v>
          </cell>
          <cell r="L873">
            <v>0</v>
          </cell>
        </row>
        <row r="874">
          <cell r="C874" t="str">
            <v>내 선 전 공</v>
          </cell>
          <cell r="D874" t="str">
            <v>인</v>
          </cell>
          <cell r="E874">
            <v>0.01</v>
          </cell>
          <cell r="J874">
            <v>53401</v>
          </cell>
          <cell r="K874">
            <v>534</v>
          </cell>
          <cell r="L874">
            <v>534</v>
          </cell>
        </row>
        <row r="878">
          <cell r="A878" t="str">
            <v>30신_34</v>
          </cell>
          <cell r="B878" t="str">
            <v>합    계</v>
          </cell>
          <cell r="G878">
            <v>74546</v>
          </cell>
          <cell r="I878">
            <v>32574</v>
          </cell>
          <cell r="K878">
            <v>534</v>
          </cell>
          <cell r="L878">
            <v>107654</v>
          </cell>
        </row>
        <row r="879">
          <cell r="A879" t="str">
            <v>30신_35A</v>
          </cell>
          <cell r="B879" t="str">
            <v>35. 조명기구 신설</v>
          </cell>
          <cell r="C879" t="str">
            <v>TYPE'E' FL 1/32W</v>
          </cell>
          <cell r="D879" t="str">
            <v>개</v>
          </cell>
          <cell r="E879">
            <v>1</v>
          </cell>
          <cell r="L879" t="str">
            <v>x</v>
          </cell>
          <cell r="M879">
            <v>14</v>
          </cell>
        </row>
        <row r="880">
          <cell r="B880" t="str">
            <v>가) 재 료 비</v>
          </cell>
        </row>
        <row r="881">
          <cell r="B881" t="str">
            <v>등기구</v>
          </cell>
          <cell r="C881" t="str">
            <v>TYPE'E' FL 1/32W</v>
          </cell>
          <cell r="D881" t="str">
            <v>개</v>
          </cell>
          <cell r="E881">
            <v>1</v>
          </cell>
          <cell r="F881">
            <v>65000</v>
          </cell>
          <cell r="G881">
            <v>65000</v>
          </cell>
          <cell r="L881">
            <v>65000</v>
          </cell>
        </row>
        <row r="882">
          <cell r="B882" t="str">
            <v>와이어 콘넥타</v>
          </cell>
          <cell r="C882" t="str">
            <v>3.5㎟x2가닥</v>
          </cell>
          <cell r="D882" t="str">
            <v>개</v>
          </cell>
          <cell r="E882">
            <v>3</v>
          </cell>
          <cell r="F882">
            <v>112</v>
          </cell>
          <cell r="G882">
            <v>3900</v>
          </cell>
          <cell r="L882">
            <v>3900</v>
          </cell>
        </row>
        <row r="885">
          <cell r="B885" t="str">
            <v>나) 노 무 비</v>
          </cell>
          <cell r="L885">
            <v>0</v>
          </cell>
        </row>
        <row r="886">
          <cell r="C886" t="str">
            <v>내 선 전 공</v>
          </cell>
          <cell r="D886" t="str">
            <v>인</v>
          </cell>
          <cell r="E886">
            <v>0.24</v>
          </cell>
          <cell r="H886">
            <v>53401</v>
          </cell>
          <cell r="I886">
            <v>12816</v>
          </cell>
          <cell r="L886">
            <v>12816</v>
          </cell>
        </row>
        <row r="891">
          <cell r="B891" t="str">
            <v>다) 공구손료</v>
          </cell>
          <cell r="L891">
            <v>0</v>
          </cell>
        </row>
        <row r="892">
          <cell r="C892" t="str">
            <v>내 선 전 공</v>
          </cell>
          <cell r="D892" t="str">
            <v>인</v>
          </cell>
          <cell r="E892">
            <v>0</v>
          </cell>
          <cell r="K892">
            <v>0</v>
          </cell>
          <cell r="L892">
            <v>0</v>
          </cell>
        </row>
        <row r="896">
          <cell r="A896" t="str">
            <v>30신_35</v>
          </cell>
          <cell r="B896" t="str">
            <v>합    계</v>
          </cell>
          <cell r="G896">
            <v>68900</v>
          </cell>
          <cell r="I896">
            <v>12816</v>
          </cell>
          <cell r="K896">
            <v>0</v>
          </cell>
          <cell r="L896">
            <v>81716</v>
          </cell>
        </row>
        <row r="904">
          <cell r="A904" t="str">
            <v>30신_36A</v>
          </cell>
          <cell r="B904" t="str">
            <v>36. 조명기구 신설</v>
          </cell>
          <cell r="C904" t="str">
            <v>TYPE'F' FL 2/32W</v>
          </cell>
          <cell r="D904" t="str">
            <v>개</v>
          </cell>
          <cell r="E904">
            <v>1</v>
          </cell>
          <cell r="L904" t="str">
            <v>x</v>
          </cell>
          <cell r="M904">
            <v>24</v>
          </cell>
        </row>
        <row r="905">
          <cell r="B905" t="str">
            <v>가) 재 료 비</v>
          </cell>
          <cell r="L905">
            <v>0</v>
          </cell>
        </row>
        <row r="906">
          <cell r="B906" t="str">
            <v>등기구</v>
          </cell>
          <cell r="C906" t="str">
            <v>TYPE'F' FL 2/32W</v>
          </cell>
          <cell r="D906" t="str">
            <v>개</v>
          </cell>
          <cell r="E906">
            <v>1</v>
          </cell>
          <cell r="F906">
            <v>57000</v>
          </cell>
          <cell r="G906">
            <v>57000</v>
          </cell>
          <cell r="L906">
            <v>57000</v>
          </cell>
        </row>
        <row r="907">
          <cell r="B907" t="str">
            <v>스트롱앵커</v>
          </cell>
          <cell r="C907" t="str">
            <v>3/8"(M10)</v>
          </cell>
          <cell r="D907" t="str">
            <v>개</v>
          </cell>
          <cell r="E907">
            <v>2</v>
          </cell>
          <cell r="F907">
            <v>112</v>
          </cell>
          <cell r="G907">
            <v>224</v>
          </cell>
          <cell r="L907">
            <v>224</v>
          </cell>
        </row>
        <row r="908">
          <cell r="L908">
            <v>0</v>
          </cell>
        </row>
        <row r="909">
          <cell r="L909">
            <v>0</v>
          </cell>
        </row>
        <row r="910">
          <cell r="L910">
            <v>0</v>
          </cell>
        </row>
        <row r="911">
          <cell r="B911" t="str">
            <v>나) 노 무 비</v>
          </cell>
          <cell r="C911" t="str">
            <v>내 선 전 공</v>
          </cell>
          <cell r="D911" t="str">
            <v>인</v>
          </cell>
          <cell r="E911">
            <v>0.6</v>
          </cell>
          <cell r="H911">
            <v>53401</v>
          </cell>
          <cell r="I911">
            <v>32040</v>
          </cell>
          <cell r="L911">
            <v>32040</v>
          </cell>
        </row>
        <row r="916">
          <cell r="L916">
            <v>0</v>
          </cell>
        </row>
        <row r="917">
          <cell r="B917" t="str">
            <v>다) 공구손료</v>
          </cell>
          <cell r="C917" t="str">
            <v>내 선 전 공</v>
          </cell>
          <cell r="D917" t="str">
            <v>인</v>
          </cell>
          <cell r="E917">
            <v>0.01</v>
          </cell>
          <cell r="J917">
            <v>53401</v>
          </cell>
          <cell r="K917">
            <v>534</v>
          </cell>
          <cell r="L917">
            <v>534</v>
          </cell>
        </row>
        <row r="921">
          <cell r="A921" t="str">
            <v>30신_36</v>
          </cell>
          <cell r="B921" t="str">
            <v>합    계</v>
          </cell>
          <cell r="G921">
            <v>57224</v>
          </cell>
          <cell r="I921">
            <v>32040</v>
          </cell>
          <cell r="K921">
            <v>534</v>
          </cell>
          <cell r="L921">
            <v>89798</v>
          </cell>
        </row>
        <row r="929">
          <cell r="A929" t="str">
            <v>30신_37A</v>
          </cell>
          <cell r="B929" t="str">
            <v>37. 조명기구 신설</v>
          </cell>
          <cell r="C929" t="str">
            <v>TYPE'G' FL 1/32W</v>
          </cell>
          <cell r="D929" t="str">
            <v>개</v>
          </cell>
          <cell r="E929">
            <v>1</v>
          </cell>
          <cell r="L929" t="str">
            <v>x</v>
          </cell>
          <cell r="M929">
            <v>10</v>
          </cell>
        </row>
        <row r="930">
          <cell r="B930" t="str">
            <v>가) 재 료 비</v>
          </cell>
          <cell r="L930">
            <v>0</v>
          </cell>
        </row>
        <row r="931">
          <cell r="B931" t="str">
            <v>등기구</v>
          </cell>
          <cell r="C931" t="str">
            <v>TYPE'G' FL 2/32W</v>
          </cell>
          <cell r="D931" t="str">
            <v>개</v>
          </cell>
          <cell r="E931">
            <v>1</v>
          </cell>
          <cell r="F931">
            <v>40000</v>
          </cell>
          <cell r="G931">
            <v>40000</v>
          </cell>
          <cell r="L931">
            <v>40000</v>
          </cell>
        </row>
        <row r="932">
          <cell r="B932" t="str">
            <v>와이어 콘넥타</v>
          </cell>
          <cell r="C932" t="str">
            <v>3.5㎟x2가닥</v>
          </cell>
          <cell r="D932" t="str">
            <v>개</v>
          </cell>
          <cell r="E932">
            <v>3</v>
          </cell>
          <cell r="F932">
            <v>112</v>
          </cell>
          <cell r="G932">
            <v>336</v>
          </cell>
          <cell r="L932">
            <v>336</v>
          </cell>
        </row>
        <row r="933">
          <cell r="B933" t="str">
            <v>스트롱앵커</v>
          </cell>
          <cell r="C933" t="str">
            <v>3/8"(M10)</v>
          </cell>
          <cell r="D933" t="str">
            <v>개</v>
          </cell>
          <cell r="E933">
            <v>2</v>
          </cell>
          <cell r="F933">
            <v>59</v>
          </cell>
          <cell r="G933">
            <v>118</v>
          </cell>
          <cell r="L933">
            <v>118</v>
          </cell>
        </row>
        <row r="936">
          <cell r="B936" t="str">
            <v>나) 노 무 비</v>
          </cell>
          <cell r="L936">
            <v>0</v>
          </cell>
        </row>
        <row r="937">
          <cell r="C937" t="str">
            <v>내 선 전 공</v>
          </cell>
          <cell r="D937" t="str">
            <v>인</v>
          </cell>
          <cell r="E937">
            <v>0.53</v>
          </cell>
          <cell r="H937">
            <v>53401</v>
          </cell>
          <cell r="I937">
            <v>28302</v>
          </cell>
          <cell r="L937">
            <v>28302</v>
          </cell>
        </row>
        <row r="942">
          <cell r="B942" t="str">
            <v>다) 공구손료</v>
          </cell>
          <cell r="L942">
            <v>0</v>
          </cell>
        </row>
        <row r="943">
          <cell r="C943" t="str">
            <v>내 선 전 공</v>
          </cell>
          <cell r="D943" t="str">
            <v>인</v>
          </cell>
          <cell r="E943">
            <v>0.01</v>
          </cell>
          <cell r="J943">
            <v>53401</v>
          </cell>
          <cell r="K943">
            <v>534</v>
          </cell>
          <cell r="L943">
            <v>534</v>
          </cell>
        </row>
        <row r="947">
          <cell r="A947" t="str">
            <v>30신_37</v>
          </cell>
          <cell r="B947" t="str">
            <v>합    계</v>
          </cell>
          <cell r="G947">
            <v>40454</v>
          </cell>
          <cell r="I947">
            <v>28302</v>
          </cell>
          <cell r="K947">
            <v>534</v>
          </cell>
          <cell r="L947">
            <v>69290</v>
          </cell>
        </row>
        <row r="954">
          <cell r="A954" t="str">
            <v>30신_38A</v>
          </cell>
          <cell r="B954" t="str">
            <v>38. 조명기구 신설</v>
          </cell>
          <cell r="C954" t="str">
            <v>TYPE'H' FL 1/32W</v>
          </cell>
          <cell r="D954" t="str">
            <v>개</v>
          </cell>
          <cell r="E954">
            <v>1</v>
          </cell>
          <cell r="L954" t="str">
            <v>x</v>
          </cell>
          <cell r="M954">
            <v>4</v>
          </cell>
        </row>
        <row r="955">
          <cell r="B955" t="str">
            <v>가) 재 료 비</v>
          </cell>
        </row>
        <row r="956">
          <cell r="B956" t="str">
            <v>등기구</v>
          </cell>
          <cell r="C956" t="str">
            <v>TYPE'H' FL 1/32W</v>
          </cell>
          <cell r="D956" t="str">
            <v>개</v>
          </cell>
          <cell r="E956">
            <v>1</v>
          </cell>
          <cell r="F956">
            <v>26000</v>
          </cell>
          <cell r="G956">
            <v>26000</v>
          </cell>
          <cell r="L956">
            <v>26000</v>
          </cell>
        </row>
        <row r="957">
          <cell r="L957">
            <v>0</v>
          </cell>
        </row>
        <row r="958">
          <cell r="L958">
            <v>0</v>
          </cell>
        </row>
        <row r="959">
          <cell r="B959" t="str">
            <v>나) 노 무 비</v>
          </cell>
          <cell r="L959">
            <v>0</v>
          </cell>
        </row>
        <row r="960">
          <cell r="C960" t="str">
            <v>내 선 전 공</v>
          </cell>
          <cell r="D960" t="str">
            <v>인</v>
          </cell>
          <cell r="E960">
            <v>0.24</v>
          </cell>
          <cell r="H960">
            <v>53401</v>
          </cell>
          <cell r="I960">
            <v>12816</v>
          </cell>
          <cell r="L960">
            <v>12816</v>
          </cell>
        </row>
        <row r="965">
          <cell r="B965" t="str">
            <v>다) 공구손료</v>
          </cell>
          <cell r="L965">
            <v>0</v>
          </cell>
        </row>
        <row r="966">
          <cell r="C966" t="str">
            <v>내 선 전 공</v>
          </cell>
          <cell r="D966" t="str">
            <v>인</v>
          </cell>
          <cell r="E966">
            <v>0</v>
          </cell>
          <cell r="K966">
            <v>0</v>
          </cell>
          <cell r="L966">
            <v>0</v>
          </cell>
        </row>
        <row r="970">
          <cell r="A970" t="str">
            <v>30신_38</v>
          </cell>
          <cell r="B970" t="str">
            <v>합    계</v>
          </cell>
          <cell r="G970">
            <v>26000</v>
          </cell>
          <cell r="I970">
            <v>12816</v>
          </cell>
          <cell r="K970">
            <v>0</v>
          </cell>
          <cell r="L970">
            <v>38816</v>
          </cell>
        </row>
        <row r="979">
          <cell r="A979" t="str">
            <v>30신_39A</v>
          </cell>
          <cell r="B979" t="str">
            <v>39. 조명기구 신설</v>
          </cell>
          <cell r="C979" t="str">
            <v>TYPE'J' FL 1/32+40W</v>
          </cell>
          <cell r="D979" t="str">
            <v>개</v>
          </cell>
          <cell r="E979">
            <v>1</v>
          </cell>
          <cell r="L979" t="str">
            <v>x</v>
          </cell>
          <cell r="M979">
            <v>35</v>
          </cell>
        </row>
        <row r="980">
          <cell r="B980" t="str">
            <v>가) 재 료 비</v>
          </cell>
        </row>
        <row r="981">
          <cell r="B981" t="str">
            <v>등기구</v>
          </cell>
          <cell r="C981" t="str">
            <v>TYPE'J' FL 1/32+40W</v>
          </cell>
          <cell r="D981" t="str">
            <v>개</v>
          </cell>
          <cell r="E981">
            <v>1</v>
          </cell>
          <cell r="F981">
            <v>60000</v>
          </cell>
          <cell r="G981">
            <v>60000</v>
          </cell>
          <cell r="L981">
            <v>60000</v>
          </cell>
        </row>
        <row r="982">
          <cell r="L982">
            <v>0</v>
          </cell>
        </row>
        <row r="983">
          <cell r="L983">
            <v>0</v>
          </cell>
        </row>
        <row r="984">
          <cell r="B984" t="str">
            <v>나) 노 무 비</v>
          </cell>
          <cell r="L984">
            <v>0</v>
          </cell>
        </row>
        <row r="985">
          <cell r="C985" t="str">
            <v>내 선 전 공</v>
          </cell>
          <cell r="D985" t="str">
            <v>인</v>
          </cell>
          <cell r="E985">
            <v>0.3</v>
          </cell>
          <cell r="H985">
            <v>53401</v>
          </cell>
          <cell r="I985">
            <v>16020</v>
          </cell>
          <cell r="L985">
            <v>16020</v>
          </cell>
        </row>
        <row r="990">
          <cell r="B990" t="str">
            <v>다) 공구손료</v>
          </cell>
          <cell r="L990">
            <v>0</v>
          </cell>
        </row>
        <row r="991">
          <cell r="C991" t="str">
            <v>내 선 전 공</v>
          </cell>
          <cell r="D991" t="str">
            <v>인</v>
          </cell>
          <cell r="E991">
            <v>0</v>
          </cell>
          <cell r="K991">
            <v>0</v>
          </cell>
          <cell r="L991">
            <v>0</v>
          </cell>
        </row>
        <row r="995">
          <cell r="A995" t="str">
            <v>30신_39</v>
          </cell>
          <cell r="B995" t="str">
            <v>합    계</v>
          </cell>
          <cell r="G995">
            <v>60000</v>
          </cell>
          <cell r="I995">
            <v>16020</v>
          </cell>
          <cell r="K995">
            <v>0</v>
          </cell>
          <cell r="L995">
            <v>76020</v>
          </cell>
        </row>
        <row r="1004">
          <cell r="A1004" t="str">
            <v>30신_40A</v>
          </cell>
          <cell r="B1004" t="str">
            <v>40. 조명기구 신설</v>
          </cell>
          <cell r="C1004" t="str">
            <v>TYPE'K' FUL 2/13W</v>
          </cell>
          <cell r="D1004" t="str">
            <v>개</v>
          </cell>
          <cell r="E1004">
            <v>1</v>
          </cell>
          <cell r="L1004" t="str">
            <v>x</v>
          </cell>
          <cell r="M1004">
            <v>60</v>
          </cell>
        </row>
        <row r="1005">
          <cell r="B1005" t="str">
            <v>가) 재 료 비</v>
          </cell>
        </row>
        <row r="1006">
          <cell r="B1006" t="str">
            <v>등기구</v>
          </cell>
          <cell r="C1006" t="str">
            <v>TYPE'K' FUL 2/13W</v>
          </cell>
          <cell r="D1006" t="str">
            <v>개</v>
          </cell>
          <cell r="E1006">
            <v>1</v>
          </cell>
          <cell r="F1006">
            <v>24000</v>
          </cell>
          <cell r="G1006">
            <v>24000</v>
          </cell>
          <cell r="L1006">
            <v>24000</v>
          </cell>
        </row>
        <row r="1007">
          <cell r="B1007" t="str">
            <v>등기구 보강대</v>
          </cell>
          <cell r="C1007" t="str">
            <v>(다운라이트용)</v>
          </cell>
          <cell r="D1007" t="str">
            <v>개</v>
          </cell>
          <cell r="E1007">
            <v>1</v>
          </cell>
          <cell r="F1007">
            <v>3900</v>
          </cell>
          <cell r="G1007">
            <v>3900</v>
          </cell>
          <cell r="L1007">
            <v>3900</v>
          </cell>
        </row>
        <row r="1008">
          <cell r="A1008" t="str">
            <v>와이어 콘넥타3.5㎟x2가닥</v>
          </cell>
          <cell r="B1008" t="str">
            <v>와이어 콘넥타</v>
          </cell>
          <cell r="C1008" t="str">
            <v>3.5㎟x2가닥</v>
          </cell>
          <cell r="D1008" t="str">
            <v>개</v>
          </cell>
          <cell r="E1008">
            <v>3</v>
          </cell>
          <cell r="F1008">
            <v>112</v>
          </cell>
          <cell r="G1008">
            <v>336</v>
          </cell>
          <cell r="L1008">
            <v>336</v>
          </cell>
        </row>
        <row r="1009">
          <cell r="A1009" t="str">
            <v>플랙시블 커넥터일반비방수  16C</v>
          </cell>
          <cell r="B1009" t="str">
            <v>플랙시블 커넥터</v>
          </cell>
          <cell r="C1009" t="str">
            <v>일반비방수  16C</v>
          </cell>
          <cell r="D1009" t="str">
            <v>개</v>
          </cell>
          <cell r="E1009">
            <v>2</v>
          </cell>
          <cell r="F1009">
            <v>360</v>
          </cell>
          <cell r="G1009">
            <v>720</v>
          </cell>
          <cell r="L1009">
            <v>720</v>
          </cell>
        </row>
        <row r="1010">
          <cell r="A1010" t="str">
            <v>전     선IV  1.6mm</v>
          </cell>
          <cell r="B1010" t="str">
            <v>전     선</v>
          </cell>
          <cell r="C1010" t="str">
            <v>IV  1.6mm</v>
          </cell>
          <cell r="D1010" t="str">
            <v>m</v>
          </cell>
          <cell r="E1010">
            <v>2.2000000000000002</v>
          </cell>
          <cell r="F1010">
            <v>75</v>
          </cell>
          <cell r="G1010">
            <v>165</v>
          </cell>
          <cell r="L1010">
            <v>165</v>
          </cell>
        </row>
        <row r="1011">
          <cell r="A1011" t="str">
            <v>전     선IV  2.0mm</v>
          </cell>
          <cell r="B1011" t="str">
            <v>전     선</v>
          </cell>
          <cell r="C1011" t="str">
            <v>IV  2.0mm</v>
          </cell>
          <cell r="D1011" t="str">
            <v>m</v>
          </cell>
          <cell r="E1011">
            <v>4.4000000000000004</v>
          </cell>
          <cell r="F1011">
            <v>109</v>
          </cell>
          <cell r="G1011">
            <v>479</v>
          </cell>
          <cell r="L1011">
            <v>479</v>
          </cell>
        </row>
        <row r="1012">
          <cell r="A1012" t="str">
            <v>플랙시블 전선관일반비방수  16C</v>
          </cell>
          <cell r="B1012" t="str">
            <v>플랙시블 전선관</v>
          </cell>
          <cell r="C1012" t="str">
            <v>일반비방수  16C</v>
          </cell>
          <cell r="D1012" t="str">
            <v>m</v>
          </cell>
          <cell r="E1012">
            <v>2.2000000000000002</v>
          </cell>
          <cell r="F1012">
            <v>430</v>
          </cell>
          <cell r="G1012">
            <v>946</v>
          </cell>
          <cell r="L1012">
            <v>946</v>
          </cell>
        </row>
        <row r="1017">
          <cell r="B1017" t="str">
            <v>나) 노 무 비</v>
          </cell>
        </row>
        <row r="1018">
          <cell r="C1018" t="str">
            <v>내 선 전 공</v>
          </cell>
          <cell r="D1018" t="str">
            <v>인</v>
          </cell>
          <cell r="E1018">
            <v>0.36</v>
          </cell>
          <cell r="H1018">
            <v>53401</v>
          </cell>
          <cell r="I1018">
            <v>19224</v>
          </cell>
          <cell r="L1018">
            <v>19224</v>
          </cell>
        </row>
        <row r="1023">
          <cell r="B1023" t="str">
            <v>다) 공구손료</v>
          </cell>
          <cell r="L1023">
            <v>0</v>
          </cell>
        </row>
        <row r="1024">
          <cell r="C1024" t="str">
            <v>내 선 전 공</v>
          </cell>
          <cell r="D1024" t="str">
            <v>인</v>
          </cell>
          <cell r="E1024">
            <v>0.01</v>
          </cell>
          <cell r="J1024">
            <v>53401</v>
          </cell>
          <cell r="K1024">
            <v>534</v>
          </cell>
          <cell r="L1024">
            <v>534</v>
          </cell>
        </row>
        <row r="1028">
          <cell r="A1028" t="str">
            <v>30신_40</v>
          </cell>
          <cell r="B1028" t="str">
            <v>합    계</v>
          </cell>
          <cell r="G1028">
            <v>30546</v>
          </cell>
          <cell r="I1028">
            <v>19224</v>
          </cell>
          <cell r="K1028">
            <v>534</v>
          </cell>
          <cell r="L1028">
            <v>50304</v>
          </cell>
        </row>
        <row r="1029">
          <cell r="A1029" t="str">
            <v>30신_41A</v>
          </cell>
          <cell r="B1029" t="str">
            <v>41. 조명기구 신설</v>
          </cell>
          <cell r="C1029" t="str">
            <v>TYPE'L' FUL 1/13W</v>
          </cell>
          <cell r="D1029" t="str">
            <v>개</v>
          </cell>
          <cell r="E1029">
            <v>1</v>
          </cell>
          <cell r="L1029" t="str">
            <v>x</v>
          </cell>
          <cell r="M1029">
            <v>8</v>
          </cell>
        </row>
        <row r="1030">
          <cell r="B1030" t="str">
            <v>가) 재 료 비</v>
          </cell>
        </row>
        <row r="1031">
          <cell r="B1031" t="str">
            <v>등기구</v>
          </cell>
          <cell r="C1031" t="str">
            <v>TYPE'L' FUL 1/13W</v>
          </cell>
          <cell r="D1031" t="str">
            <v>개</v>
          </cell>
          <cell r="E1031">
            <v>1</v>
          </cell>
          <cell r="F1031">
            <v>18000</v>
          </cell>
          <cell r="G1031">
            <v>18000</v>
          </cell>
          <cell r="L1031">
            <v>18000</v>
          </cell>
        </row>
        <row r="1032">
          <cell r="B1032" t="str">
            <v>등기구 보강대</v>
          </cell>
          <cell r="C1032" t="str">
            <v>(다운라이트용)</v>
          </cell>
          <cell r="D1032" t="str">
            <v>개</v>
          </cell>
          <cell r="E1032">
            <v>1</v>
          </cell>
          <cell r="F1032">
            <v>3900</v>
          </cell>
          <cell r="G1032">
            <v>3900</v>
          </cell>
          <cell r="L1032">
            <v>3900</v>
          </cell>
        </row>
        <row r="1033">
          <cell r="A1033" t="str">
            <v>와이어 콘넥타3.5㎟x2가닥</v>
          </cell>
          <cell r="B1033" t="str">
            <v>와이어 콘넥타</v>
          </cell>
          <cell r="C1033" t="str">
            <v>3.5㎟x2가닥</v>
          </cell>
          <cell r="D1033" t="str">
            <v>개</v>
          </cell>
          <cell r="E1033">
            <v>3</v>
          </cell>
          <cell r="F1033">
            <v>112</v>
          </cell>
          <cell r="G1033">
            <v>336</v>
          </cell>
          <cell r="L1033">
            <v>336</v>
          </cell>
        </row>
        <row r="1034">
          <cell r="A1034" t="str">
            <v>플랙시블 커넥터일반비방수  16C</v>
          </cell>
          <cell r="B1034" t="str">
            <v>플랙시블 커넥터</v>
          </cell>
          <cell r="C1034" t="str">
            <v>일반비방수  16C</v>
          </cell>
          <cell r="D1034" t="str">
            <v>개</v>
          </cell>
          <cell r="E1034">
            <v>2</v>
          </cell>
          <cell r="F1034">
            <v>360</v>
          </cell>
          <cell r="G1034">
            <v>720</v>
          </cell>
          <cell r="L1034">
            <v>720</v>
          </cell>
        </row>
        <row r="1035">
          <cell r="A1035" t="str">
            <v>전     선IV  1.6mm</v>
          </cell>
          <cell r="B1035" t="str">
            <v>전     선</v>
          </cell>
          <cell r="C1035" t="str">
            <v>IV  1.6mm</v>
          </cell>
          <cell r="D1035" t="str">
            <v>m</v>
          </cell>
          <cell r="E1035">
            <v>2.2000000000000002</v>
          </cell>
          <cell r="F1035">
            <v>75</v>
          </cell>
          <cell r="G1035">
            <v>165</v>
          </cell>
          <cell r="L1035">
            <v>165</v>
          </cell>
        </row>
        <row r="1036">
          <cell r="A1036" t="str">
            <v>전     선IV  2.0mm</v>
          </cell>
          <cell r="B1036" t="str">
            <v>전     선</v>
          </cell>
          <cell r="C1036" t="str">
            <v>IV  2.0mm</v>
          </cell>
          <cell r="D1036" t="str">
            <v>m</v>
          </cell>
          <cell r="E1036">
            <v>4.4000000000000004</v>
          </cell>
          <cell r="F1036">
            <v>109</v>
          </cell>
          <cell r="G1036">
            <v>479</v>
          </cell>
          <cell r="L1036">
            <v>479</v>
          </cell>
        </row>
        <row r="1037">
          <cell r="A1037" t="str">
            <v>플랙시블 전선관일반비방수  16C</v>
          </cell>
          <cell r="B1037" t="str">
            <v>플랙시블 전선관</v>
          </cell>
          <cell r="C1037" t="str">
            <v>일반비방수  16C</v>
          </cell>
          <cell r="D1037" t="str">
            <v>m</v>
          </cell>
          <cell r="E1037">
            <v>2.2000000000000002</v>
          </cell>
          <cell r="F1037">
            <v>430</v>
          </cell>
          <cell r="G1037">
            <v>946</v>
          </cell>
          <cell r="L1037">
            <v>946</v>
          </cell>
        </row>
        <row r="1041">
          <cell r="L1041">
            <v>0</v>
          </cell>
        </row>
        <row r="1042">
          <cell r="B1042" t="str">
            <v>나) 노 무 비</v>
          </cell>
          <cell r="L1042">
            <v>0</v>
          </cell>
        </row>
        <row r="1043">
          <cell r="C1043" t="str">
            <v>내 선 전 공</v>
          </cell>
          <cell r="D1043" t="str">
            <v>인</v>
          </cell>
          <cell r="E1043">
            <v>0.42000000000000004</v>
          </cell>
          <cell r="H1043">
            <v>53401</v>
          </cell>
          <cell r="I1043">
            <v>22428</v>
          </cell>
          <cell r="L1043">
            <v>22428</v>
          </cell>
        </row>
        <row r="1047">
          <cell r="L1047">
            <v>0</v>
          </cell>
        </row>
        <row r="1048">
          <cell r="B1048" t="str">
            <v>다) 공구손료</v>
          </cell>
          <cell r="L1048">
            <v>0</v>
          </cell>
        </row>
        <row r="1049">
          <cell r="C1049" t="str">
            <v>내 선 전 공</v>
          </cell>
          <cell r="D1049" t="str">
            <v>인</v>
          </cell>
          <cell r="E1049">
            <v>0.01</v>
          </cell>
          <cell r="J1049">
            <v>53401</v>
          </cell>
          <cell r="K1049">
            <v>534</v>
          </cell>
          <cell r="L1049">
            <v>534</v>
          </cell>
        </row>
        <row r="1053">
          <cell r="A1053" t="str">
            <v>30신_41</v>
          </cell>
          <cell r="B1053" t="str">
            <v>합    계</v>
          </cell>
          <cell r="G1053">
            <v>24546</v>
          </cell>
          <cell r="I1053">
            <v>22428</v>
          </cell>
          <cell r="K1053">
            <v>534</v>
          </cell>
          <cell r="L1053">
            <v>47508</v>
          </cell>
        </row>
        <row r="1054">
          <cell r="A1054" t="str">
            <v>30신_42A</v>
          </cell>
          <cell r="B1054" t="str">
            <v>42. 조명기구 신설</v>
          </cell>
          <cell r="C1054" t="str">
            <v>TYPE'M' IL 60W</v>
          </cell>
          <cell r="D1054" t="str">
            <v>개</v>
          </cell>
          <cell r="E1054">
            <v>1</v>
          </cell>
          <cell r="L1054" t="str">
            <v>x</v>
          </cell>
          <cell r="M1054">
            <v>34</v>
          </cell>
        </row>
        <row r="1055">
          <cell r="B1055" t="str">
            <v>가) 재 료 비</v>
          </cell>
        </row>
        <row r="1056">
          <cell r="B1056" t="str">
            <v>등기구</v>
          </cell>
          <cell r="C1056" t="str">
            <v>TYPE'M' IL 1/60W</v>
          </cell>
          <cell r="D1056" t="str">
            <v>개</v>
          </cell>
          <cell r="E1056">
            <v>1</v>
          </cell>
          <cell r="F1056">
            <v>22000</v>
          </cell>
          <cell r="G1056">
            <v>22000</v>
          </cell>
          <cell r="L1056">
            <v>22000</v>
          </cell>
        </row>
        <row r="1057">
          <cell r="L1057">
            <v>0</v>
          </cell>
        </row>
        <row r="1058">
          <cell r="L1058">
            <v>0</v>
          </cell>
        </row>
        <row r="1059">
          <cell r="B1059" t="str">
            <v>나) 노 무 비</v>
          </cell>
          <cell r="L1059">
            <v>0</v>
          </cell>
        </row>
        <row r="1060">
          <cell r="C1060" t="str">
            <v>내 선 전 공</v>
          </cell>
          <cell r="D1060" t="str">
            <v>인</v>
          </cell>
          <cell r="E1060">
            <v>0.18</v>
          </cell>
          <cell r="H1060">
            <v>53401</v>
          </cell>
          <cell r="I1060">
            <v>9612</v>
          </cell>
          <cell r="L1060">
            <v>9612</v>
          </cell>
        </row>
        <row r="1061">
          <cell r="L1061">
            <v>0</v>
          </cell>
        </row>
        <row r="1062">
          <cell r="L1062">
            <v>0</v>
          </cell>
        </row>
        <row r="1063">
          <cell r="L1063">
            <v>0</v>
          </cell>
        </row>
        <row r="1064">
          <cell r="L1064">
            <v>0</v>
          </cell>
        </row>
        <row r="1065">
          <cell r="B1065" t="str">
            <v>다) 공구손료</v>
          </cell>
          <cell r="L1065">
            <v>0</v>
          </cell>
        </row>
        <row r="1066">
          <cell r="C1066" t="str">
            <v>내 선 전 공</v>
          </cell>
          <cell r="D1066" t="str">
            <v>인</v>
          </cell>
          <cell r="E1066">
            <v>0</v>
          </cell>
          <cell r="K1066">
            <v>0</v>
          </cell>
          <cell r="L1066">
            <v>0</v>
          </cell>
        </row>
        <row r="1070">
          <cell r="A1070" t="str">
            <v>30신_42</v>
          </cell>
          <cell r="B1070" t="str">
            <v>합    계</v>
          </cell>
          <cell r="G1070">
            <v>22000</v>
          </cell>
          <cell r="I1070">
            <v>9612</v>
          </cell>
          <cell r="K1070">
            <v>0</v>
          </cell>
          <cell r="L1070">
            <v>31612</v>
          </cell>
        </row>
        <row r="1079">
          <cell r="A1079" t="str">
            <v>30신_43A</v>
          </cell>
          <cell r="B1079" t="str">
            <v>43. 조명기구 신설</v>
          </cell>
          <cell r="C1079" t="str">
            <v>TYPE'N' IL 60W</v>
          </cell>
          <cell r="D1079" t="str">
            <v>개</v>
          </cell>
          <cell r="E1079">
            <v>1</v>
          </cell>
          <cell r="L1079" t="str">
            <v>x</v>
          </cell>
          <cell r="M1079">
            <v>21</v>
          </cell>
        </row>
        <row r="1080">
          <cell r="B1080" t="str">
            <v>가) 재 료 비</v>
          </cell>
          <cell r="L1080">
            <v>0</v>
          </cell>
        </row>
        <row r="1081">
          <cell r="B1081" t="str">
            <v>등기구</v>
          </cell>
          <cell r="C1081" t="str">
            <v>TYPE'N' IL 1/60W</v>
          </cell>
          <cell r="D1081" t="str">
            <v>개</v>
          </cell>
          <cell r="E1081">
            <v>1</v>
          </cell>
          <cell r="F1081">
            <v>7000</v>
          </cell>
          <cell r="G1081">
            <v>7000</v>
          </cell>
          <cell r="L1081">
            <v>7000</v>
          </cell>
        </row>
        <row r="1082">
          <cell r="L1082">
            <v>0</v>
          </cell>
        </row>
        <row r="1083">
          <cell r="L1083">
            <v>0</v>
          </cell>
        </row>
        <row r="1084">
          <cell r="B1084" t="str">
            <v>나) 노 무 비</v>
          </cell>
          <cell r="L1084">
            <v>0</v>
          </cell>
        </row>
        <row r="1085">
          <cell r="C1085" t="str">
            <v>내 선 전 공</v>
          </cell>
          <cell r="D1085" t="str">
            <v>인</v>
          </cell>
          <cell r="E1085">
            <v>0.18</v>
          </cell>
          <cell r="H1085">
            <v>53401</v>
          </cell>
          <cell r="I1085">
            <v>9612</v>
          </cell>
          <cell r="L1085">
            <v>9612</v>
          </cell>
        </row>
        <row r="1089">
          <cell r="L1089">
            <v>0</v>
          </cell>
        </row>
        <row r="1090">
          <cell r="B1090" t="str">
            <v>다) 공구손료</v>
          </cell>
          <cell r="L1090">
            <v>0</v>
          </cell>
        </row>
        <row r="1091">
          <cell r="C1091" t="str">
            <v>내 선 전 공</v>
          </cell>
          <cell r="D1091" t="str">
            <v>인</v>
          </cell>
          <cell r="E1091">
            <v>0</v>
          </cell>
          <cell r="K1091">
            <v>0</v>
          </cell>
          <cell r="L1091">
            <v>0</v>
          </cell>
        </row>
        <row r="1095">
          <cell r="A1095" t="str">
            <v>30신_43</v>
          </cell>
          <cell r="B1095" t="str">
            <v>합    계</v>
          </cell>
          <cell r="G1095">
            <v>7000</v>
          </cell>
          <cell r="I1095">
            <v>9612</v>
          </cell>
          <cell r="K1095">
            <v>0</v>
          </cell>
          <cell r="L1095">
            <v>16612</v>
          </cell>
        </row>
        <row r="1104">
          <cell r="A1104" t="str">
            <v>30신_44A</v>
          </cell>
          <cell r="B1104" t="str">
            <v>44. 조명기구 신설</v>
          </cell>
          <cell r="C1104" t="str">
            <v>TYPE'O' IL 60W</v>
          </cell>
          <cell r="D1104" t="str">
            <v>개</v>
          </cell>
          <cell r="E1104">
            <v>1</v>
          </cell>
          <cell r="L1104" t="str">
            <v>x</v>
          </cell>
          <cell r="M1104">
            <v>10</v>
          </cell>
        </row>
        <row r="1105">
          <cell r="B1105" t="str">
            <v>가) 재 료 비</v>
          </cell>
        </row>
        <row r="1106">
          <cell r="B1106" t="str">
            <v>등기구</v>
          </cell>
          <cell r="C1106" t="str">
            <v>TYPE'O' IL 1/60W</v>
          </cell>
          <cell r="D1106" t="str">
            <v>개</v>
          </cell>
          <cell r="E1106">
            <v>1</v>
          </cell>
          <cell r="F1106">
            <v>35000</v>
          </cell>
          <cell r="G1106">
            <v>35000</v>
          </cell>
          <cell r="L1106">
            <v>35000</v>
          </cell>
        </row>
        <row r="1107">
          <cell r="L1107">
            <v>0</v>
          </cell>
        </row>
        <row r="1108">
          <cell r="L1108">
            <v>0</v>
          </cell>
        </row>
        <row r="1109">
          <cell r="B1109" t="str">
            <v>나) 노 무 비</v>
          </cell>
          <cell r="L1109">
            <v>0</v>
          </cell>
        </row>
        <row r="1110">
          <cell r="C1110" t="str">
            <v>내 선 전 공</v>
          </cell>
          <cell r="D1110" t="str">
            <v>인</v>
          </cell>
          <cell r="E1110">
            <v>0.18</v>
          </cell>
          <cell r="H1110">
            <v>53401</v>
          </cell>
          <cell r="I1110">
            <v>9612</v>
          </cell>
          <cell r="L1110">
            <v>9612</v>
          </cell>
        </row>
        <row r="1115">
          <cell r="B1115" t="str">
            <v>다) 공구손료</v>
          </cell>
          <cell r="L1115">
            <v>0</v>
          </cell>
        </row>
        <row r="1116">
          <cell r="C1116" t="str">
            <v>내 선 전 공</v>
          </cell>
          <cell r="D1116" t="str">
            <v>인</v>
          </cell>
          <cell r="E1116">
            <v>0</v>
          </cell>
          <cell r="K1116">
            <v>0</v>
          </cell>
          <cell r="L1116">
            <v>0</v>
          </cell>
        </row>
        <row r="1120">
          <cell r="A1120" t="str">
            <v>30신_44</v>
          </cell>
          <cell r="B1120" t="str">
            <v>합    계</v>
          </cell>
          <cell r="G1120">
            <v>35000</v>
          </cell>
          <cell r="I1120">
            <v>9612</v>
          </cell>
          <cell r="K1120">
            <v>0</v>
          </cell>
          <cell r="L1120">
            <v>44612</v>
          </cell>
        </row>
        <row r="1129">
          <cell r="A1129" t="str">
            <v>30신_45A</v>
          </cell>
          <cell r="B1129" t="str">
            <v>45. 조명기구 신설</v>
          </cell>
          <cell r="C1129" t="str">
            <v>TYPE'P' IL 100W</v>
          </cell>
          <cell r="D1129" t="str">
            <v>개</v>
          </cell>
          <cell r="E1129">
            <v>1</v>
          </cell>
          <cell r="L1129" t="str">
            <v>x</v>
          </cell>
          <cell r="M1129">
            <v>13</v>
          </cell>
        </row>
        <row r="1130">
          <cell r="B1130" t="str">
            <v>가) 재 료 비</v>
          </cell>
        </row>
        <row r="1131">
          <cell r="B1131" t="str">
            <v>등기구</v>
          </cell>
          <cell r="C1131" t="str">
            <v>TYPE'P' IL 1/60W</v>
          </cell>
          <cell r="D1131" t="str">
            <v>개</v>
          </cell>
          <cell r="E1131">
            <v>1</v>
          </cell>
          <cell r="F1131">
            <v>8000</v>
          </cell>
          <cell r="G1131">
            <v>8000</v>
          </cell>
          <cell r="L1131">
            <v>8000</v>
          </cell>
        </row>
        <row r="1132">
          <cell r="L1132">
            <v>0</v>
          </cell>
        </row>
        <row r="1133">
          <cell r="L1133">
            <v>0</v>
          </cell>
        </row>
        <row r="1134">
          <cell r="L1134">
            <v>0</v>
          </cell>
        </row>
        <row r="1135">
          <cell r="B1135" t="str">
            <v>나) 노 무 비</v>
          </cell>
          <cell r="C1135" t="str">
            <v>내 선 전 공</v>
          </cell>
          <cell r="D1135" t="str">
            <v>인</v>
          </cell>
          <cell r="E1135">
            <v>0.19</v>
          </cell>
          <cell r="H1135">
            <v>53401</v>
          </cell>
          <cell r="I1135">
            <v>10146</v>
          </cell>
          <cell r="L1135">
            <v>10146</v>
          </cell>
        </row>
        <row r="1140">
          <cell r="L1140">
            <v>0</v>
          </cell>
        </row>
        <row r="1141">
          <cell r="B1141" t="str">
            <v>다) 공구손료</v>
          </cell>
          <cell r="C1141" t="str">
            <v>내 선 전 공</v>
          </cell>
          <cell r="D1141" t="str">
            <v>인</v>
          </cell>
          <cell r="E1141">
            <v>0</v>
          </cell>
          <cell r="K1141">
            <v>0</v>
          </cell>
          <cell r="L1141">
            <v>0</v>
          </cell>
        </row>
        <row r="1145">
          <cell r="A1145" t="str">
            <v>30신_45</v>
          </cell>
          <cell r="B1145" t="str">
            <v>합    계</v>
          </cell>
          <cell r="G1145">
            <v>8000</v>
          </cell>
          <cell r="I1145">
            <v>10146</v>
          </cell>
          <cell r="K1145">
            <v>0</v>
          </cell>
          <cell r="L1145">
            <v>18146</v>
          </cell>
        </row>
        <row r="1154">
          <cell r="A1154" t="str">
            <v>30신_46A</v>
          </cell>
          <cell r="B1154" t="str">
            <v>46. 조명기구 신설</v>
          </cell>
          <cell r="C1154" t="str">
            <v>TYPE'Q' IL 30W</v>
          </cell>
          <cell r="D1154" t="str">
            <v>개</v>
          </cell>
          <cell r="E1154">
            <v>1</v>
          </cell>
          <cell r="L1154" t="str">
            <v>x</v>
          </cell>
          <cell r="M1154">
            <v>34</v>
          </cell>
        </row>
        <row r="1155">
          <cell r="B1155" t="str">
            <v>가) 재 료 비</v>
          </cell>
        </row>
        <row r="1156">
          <cell r="B1156" t="str">
            <v>등기구</v>
          </cell>
          <cell r="C1156" t="str">
            <v>TYPE'Q' IL 1/60W</v>
          </cell>
          <cell r="D1156" t="str">
            <v>개</v>
          </cell>
          <cell r="E1156">
            <v>1</v>
          </cell>
          <cell r="F1156">
            <v>10000</v>
          </cell>
          <cell r="G1156">
            <v>10000</v>
          </cell>
          <cell r="L1156">
            <v>10000</v>
          </cell>
        </row>
        <row r="1157">
          <cell r="B1157" t="str">
            <v>등기구 보강대</v>
          </cell>
          <cell r="C1157" t="str">
            <v>(다운라이트용)</v>
          </cell>
          <cell r="D1157" t="str">
            <v>개</v>
          </cell>
          <cell r="E1157">
            <v>1</v>
          </cell>
          <cell r="F1157">
            <v>3900</v>
          </cell>
          <cell r="G1157">
            <v>3900</v>
          </cell>
          <cell r="L1157">
            <v>3900</v>
          </cell>
        </row>
        <row r="1158">
          <cell r="A1158" t="str">
            <v>와이어 콘넥타3.5㎟x2가닥</v>
          </cell>
          <cell r="B1158" t="str">
            <v>와이어 콘넥타</v>
          </cell>
          <cell r="C1158" t="str">
            <v>3.5㎟x2가닥</v>
          </cell>
          <cell r="D1158" t="str">
            <v>개</v>
          </cell>
          <cell r="E1158">
            <v>3</v>
          </cell>
          <cell r="F1158">
            <v>112</v>
          </cell>
          <cell r="G1158">
            <v>336</v>
          </cell>
          <cell r="L1158">
            <v>336</v>
          </cell>
        </row>
        <row r="1159">
          <cell r="A1159" t="str">
            <v>플랙시블 커넥터일반비방수  16C</v>
          </cell>
          <cell r="B1159" t="str">
            <v>플랙시블 커넥터</v>
          </cell>
          <cell r="C1159" t="str">
            <v>일반비방수  16C</v>
          </cell>
          <cell r="D1159" t="str">
            <v>개</v>
          </cell>
          <cell r="E1159">
            <v>2</v>
          </cell>
          <cell r="F1159">
            <v>360</v>
          </cell>
          <cell r="G1159">
            <v>720</v>
          </cell>
          <cell r="L1159">
            <v>720</v>
          </cell>
        </row>
        <row r="1160">
          <cell r="A1160" t="str">
            <v>전     선IV  1.6mm</v>
          </cell>
          <cell r="B1160" t="str">
            <v>전     선</v>
          </cell>
          <cell r="C1160" t="str">
            <v>IV  1.6mm</v>
          </cell>
          <cell r="D1160" t="str">
            <v>m</v>
          </cell>
          <cell r="E1160">
            <v>2.2000000000000002</v>
          </cell>
          <cell r="F1160">
            <v>75</v>
          </cell>
          <cell r="G1160">
            <v>165</v>
          </cell>
          <cell r="L1160">
            <v>165</v>
          </cell>
        </row>
        <row r="1161">
          <cell r="A1161" t="str">
            <v>전     선IV  2.0mm</v>
          </cell>
          <cell r="B1161" t="str">
            <v>전     선</v>
          </cell>
          <cell r="C1161" t="str">
            <v>IV  2.0mm</v>
          </cell>
          <cell r="D1161" t="str">
            <v>m</v>
          </cell>
          <cell r="E1161">
            <v>4.4000000000000004</v>
          </cell>
          <cell r="F1161">
            <v>109</v>
          </cell>
          <cell r="G1161">
            <v>479</v>
          </cell>
          <cell r="L1161">
            <v>479</v>
          </cell>
        </row>
        <row r="1162">
          <cell r="A1162" t="str">
            <v>플랙시블 전선관일반비방수  16C</v>
          </cell>
          <cell r="B1162" t="str">
            <v>플랙시블 전선관</v>
          </cell>
          <cell r="C1162" t="str">
            <v>일반비방수  16C</v>
          </cell>
          <cell r="D1162" t="str">
            <v>m</v>
          </cell>
          <cell r="E1162">
            <v>2.2000000000000002</v>
          </cell>
          <cell r="F1162">
            <v>430</v>
          </cell>
          <cell r="G1162">
            <v>946</v>
          </cell>
          <cell r="L1162">
            <v>946</v>
          </cell>
        </row>
        <row r="1165">
          <cell r="L1165">
            <v>0</v>
          </cell>
        </row>
        <row r="1166">
          <cell r="L1166">
            <v>0</v>
          </cell>
        </row>
        <row r="1167">
          <cell r="B1167" t="str">
            <v>나) 노 무 비</v>
          </cell>
          <cell r="L1167">
            <v>0</v>
          </cell>
        </row>
        <row r="1168">
          <cell r="C1168" t="str">
            <v>내 선 전 공</v>
          </cell>
          <cell r="D1168" t="str">
            <v>인</v>
          </cell>
          <cell r="E1168">
            <v>0.35</v>
          </cell>
          <cell r="H1168">
            <v>53401</v>
          </cell>
          <cell r="I1168">
            <v>18690</v>
          </cell>
          <cell r="L1168">
            <v>18690</v>
          </cell>
        </row>
        <row r="1173">
          <cell r="B1173" t="str">
            <v>다) 공구손료</v>
          </cell>
          <cell r="L1173">
            <v>0</v>
          </cell>
        </row>
        <row r="1174">
          <cell r="C1174" t="str">
            <v>내 선 전 공</v>
          </cell>
          <cell r="D1174" t="str">
            <v>인</v>
          </cell>
          <cell r="E1174">
            <v>0.01</v>
          </cell>
          <cell r="J1174">
            <v>53401</v>
          </cell>
          <cell r="K1174">
            <v>534</v>
          </cell>
          <cell r="L1174">
            <v>534</v>
          </cell>
        </row>
        <row r="1178">
          <cell r="A1178" t="str">
            <v>30신_46</v>
          </cell>
          <cell r="B1178" t="str">
            <v>합    계</v>
          </cell>
          <cell r="G1178">
            <v>16546</v>
          </cell>
          <cell r="I1178">
            <v>18690</v>
          </cell>
          <cell r="K1178">
            <v>534</v>
          </cell>
          <cell r="L1178">
            <v>35770</v>
          </cell>
        </row>
        <row r="1179">
          <cell r="A1179" t="str">
            <v>30신_47A</v>
          </cell>
          <cell r="B1179" t="str">
            <v>47. 개폐기신설</v>
          </cell>
          <cell r="C1179" t="str">
            <v>15A 250V 1구</v>
          </cell>
          <cell r="D1179" t="str">
            <v>개</v>
          </cell>
          <cell r="E1179">
            <v>1</v>
          </cell>
          <cell r="L1179" t="str">
            <v>x</v>
          </cell>
          <cell r="M1179">
            <v>159</v>
          </cell>
        </row>
        <row r="1180">
          <cell r="B1180" t="str">
            <v>가) 재 료 비</v>
          </cell>
        </row>
        <row r="1181">
          <cell r="B1181" t="str">
            <v>매입 1로스위치</v>
          </cell>
          <cell r="C1181" t="str">
            <v>15A 250V 1구</v>
          </cell>
          <cell r="D1181" t="str">
            <v>개</v>
          </cell>
          <cell r="E1181">
            <v>1</v>
          </cell>
          <cell r="F1181">
            <v>2070</v>
          </cell>
          <cell r="G1181">
            <v>2070</v>
          </cell>
          <cell r="L1181">
            <v>2070</v>
          </cell>
        </row>
        <row r="1182">
          <cell r="L1182">
            <v>0</v>
          </cell>
        </row>
        <row r="1183">
          <cell r="L1183">
            <v>0</v>
          </cell>
        </row>
        <row r="1184">
          <cell r="B1184" t="str">
            <v>나) 노 무 비</v>
          </cell>
          <cell r="L1184">
            <v>0</v>
          </cell>
        </row>
        <row r="1185">
          <cell r="C1185" t="str">
            <v>내 선 전 공</v>
          </cell>
          <cell r="D1185" t="str">
            <v>인</v>
          </cell>
          <cell r="E1185">
            <v>0.06</v>
          </cell>
          <cell r="H1185">
            <v>53401</v>
          </cell>
          <cell r="I1185">
            <v>3204</v>
          </cell>
          <cell r="L1185">
            <v>3204</v>
          </cell>
        </row>
        <row r="1190">
          <cell r="L1190">
            <v>0</v>
          </cell>
        </row>
        <row r="1191">
          <cell r="B1191" t="str">
            <v>다) 공구손료</v>
          </cell>
          <cell r="K1191">
            <v>0</v>
          </cell>
          <cell r="L1191">
            <v>0</v>
          </cell>
        </row>
        <row r="1192">
          <cell r="C1192" t="str">
            <v>내 선 전 공</v>
          </cell>
          <cell r="D1192" t="str">
            <v>인</v>
          </cell>
          <cell r="E1192">
            <v>0</v>
          </cell>
          <cell r="K1192">
            <v>0</v>
          </cell>
          <cell r="L1192">
            <v>0</v>
          </cell>
        </row>
        <row r="1195">
          <cell r="A1195" t="str">
            <v>30신_47</v>
          </cell>
          <cell r="B1195" t="str">
            <v>합    계</v>
          </cell>
          <cell r="G1195">
            <v>2070</v>
          </cell>
          <cell r="I1195">
            <v>3204</v>
          </cell>
          <cell r="K1195">
            <v>0</v>
          </cell>
          <cell r="L1195">
            <v>5274</v>
          </cell>
        </row>
        <row r="1204">
          <cell r="A1204" t="str">
            <v>30신_48A</v>
          </cell>
          <cell r="B1204" t="str">
            <v>48. 개폐기신설</v>
          </cell>
          <cell r="C1204" t="str">
            <v>15A 250V 2구</v>
          </cell>
          <cell r="D1204" t="str">
            <v>개</v>
          </cell>
          <cell r="E1204">
            <v>1</v>
          </cell>
          <cell r="L1204" t="str">
            <v>x</v>
          </cell>
          <cell r="M1204">
            <v>45</v>
          </cell>
        </row>
        <row r="1205">
          <cell r="B1205" t="str">
            <v>가) 재 료 비</v>
          </cell>
        </row>
        <row r="1206">
          <cell r="B1206" t="str">
            <v>매입 1로스위치</v>
          </cell>
          <cell r="C1206" t="str">
            <v>15A 250V 2구</v>
          </cell>
          <cell r="D1206" t="str">
            <v>개</v>
          </cell>
          <cell r="E1206">
            <v>1</v>
          </cell>
          <cell r="F1206">
            <v>2931</v>
          </cell>
          <cell r="G1206">
            <v>2931</v>
          </cell>
          <cell r="L1206">
            <v>2931</v>
          </cell>
        </row>
        <row r="1208">
          <cell r="L1208">
            <v>0</v>
          </cell>
        </row>
        <row r="1209">
          <cell r="B1209" t="str">
            <v>나) 노 무 비</v>
          </cell>
          <cell r="L1209">
            <v>0</v>
          </cell>
        </row>
        <row r="1210">
          <cell r="C1210" t="str">
            <v>내 선 전 공</v>
          </cell>
          <cell r="D1210" t="str">
            <v>인</v>
          </cell>
          <cell r="E1210">
            <v>7.0000000000000007E-2</v>
          </cell>
          <cell r="H1210">
            <v>53401</v>
          </cell>
          <cell r="I1210">
            <v>3738</v>
          </cell>
          <cell r="L1210">
            <v>3738</v>
          </cell>
        </row>
        <row r="1215">
          <cell r="L1215">
            <v>0</v>
          </cell>
        </row>
        <row r="1216">
          <cell r="B1216" t="str">
            <v>다) 공구손료</v>
          </cell>
          <cell r="K1216">
            <v>0</v>
          </cell>
          <cell r="L1216">
            <v>0</v>
          </cell>
        </row>
        <row r="1217">
          <cell r="C1217" t="str">
            <v>내 선 전 공</v>
          </cell>
          <cell r="D1217" t="str">
            <v>인</v>
          </cell>
          <cell r="E1217">
            <v>0</v>
          </cell>
          <cell r="K1217">
            <v>0</v>
          </cell>
          <cell r="L1217">
            <v>0</v>
          </cell>
        </row>
        <row r="1220">
          <cell r="A1220" t="str">
            <v>30신_48</v>
          </cell>
          <cell r="B1220" t="str">
            <v>합    계</v>
          </cell>
          <cell r="G1220">
            <v>2931</v>
          </cell>
          <cell r="I1220">
            <v>3738</v>
          </cell>
          <cell r="K1220">
            <v>0</v>
          </cell>
          <cell r="L1220">
            <v>6669</v>
          </cell>
        </row>
        <row r="1229">
          <cell r="A1229" t="str">
            <v>30신_49A</v>
          </cell>
          <cell r="B1229" t="str">
            <v>49. 개폐기신설</v>
          </cell>
          <cell r="C1229" t="str">
            <v>15A 250V 3구</v>
          </cell>
          <cell r="D1229" t="str">
            <v>개</v>
          </cell>
          <cell r="E1229">
            <v>1</v>
          </cell>
          <cell r="L1229" t="str">
            <v>x</v>
          </cell>
          <cell r="M1229">
            <v>43</v>
          </cell>
        </row>
        <row r="1230">
          <cell r="B1230" t="str">
            <v>가) 재 료 비</v>
          </cell>
        </row>
        <row r="1231">
          <cell r="B1231" t="str">
            <v>매입 1로스위치</v>
          </cell>
          <cell r="C1231" t="str">
            <v>15A 250V 3구</v>
          </cell>
          <cell r="D1231" t="str">
            <v>개</v>
          </cell>
          <cell r="E1231">
            <v>1</v>
          </cell>
          <cell r="F1231">
            <v>3780</v>
          </cell>
          <cell r="G1231">
            <v>3780</v>
          </cell>
          <cell r="L1231">
            <v>3780</v>
          </cell>
        </row>
        <row r="1233">
          <cell r="L1233">
            <v>0</v>
          </cell>
        </row>
        <row r="1234">
          <cell r="B1234" t="str">
            <v>나) 노 무 비</v>
          </cell>
          <cell r="L1234">
            <v>0</v>
          </cell>
        </row>
        <row r="1235">
          <cell r="C1235" t="str">
            <v>내 선 전 공</v>
          </cell>
          <cell r="D1235" t="str">
            <v>인</v>
          </cell>
          <cell r="E1235">
            <v>0.09</v>
          </cell>
          <cell r="H1235">
            <v>53401</v>
          </cell>
          <cell r="I1235">
            <v>4806</v>
          </cell>
          <cell r="L1235">
            <v>4806</v>
          </cell>
        </row>
        <row r="1240">
          <cell r="L1240">
            <v>0</v>
          </cell>
        </row>
        <row r="1241">
          <cell r="B1241" t="str">
            <v>다) 공구손료</v>
          </cell>
          <cell r="K1241">
            <v>0</v>
          </cell>
          <cell r="L1241">
            <v>0</v>
          </cell>
        </row>
        <row r="1242">
          <cell r="C1242" t="str">
            <v>내 선 전 공</v>
          </cell>
          <cell r="D1242" t="str">
            <v>인</v>
          </cell>
          <cell r="E1242">
            <v>0</v>
          </cell>
          <cell r="K1242">
            <v>0</v>
          </cell>
          <cell r="L1242">
            <v>0</v>
          </cell>
        </row>
        <row r="1245">
          <cell r="A1245" t="str">
            <v>30신_49</v>
          </cell>
          <cell r="B1245" t="str">
            <v>합    계</v>
          </cell>
          <cell r="G1245">
            <v>3780</v>
          </cell>
          <cell r="I1245">
            <v>4806</v>
          </cell>
          <cell r="K1245">
            <v>0</v>
          </cell>
          <cell r="L1245">
            <v>8586</v>
          </cell>
        </row>
        <row r="1254">
          <cell r="A1254" t="str">
            <v>30신_50A</v>
          </cell>
          <cell r="B1254" t="str">
            <v>50. 개폐기신설</v>
          </cell>
          <cell r="C1254" t="str">
            <v>15A 250V 4구</v>
          </cell>
          <cell r="D1254" t="str">
            <v>개</v>
          </cell>
          <cell r="E1254">
            <v>1</v>
          </cell>
          <cell r="L1254" t="str">
            <v>x</v>
          </cell>
          <cell r="M1254">
            <v>11</v>
          </cell>
        </row>
        <row r="1255">
          <cell r="B1255" t="str">
            <v>가) 재 료 비</v>
          </cell>
        </row>
        <row r="1256">
          <cell r="B1256" t="str">
            <v>매입 1로스위치</v>
          </cell>
          <cell r="C1256" t="str">
            <v>15A 250V 4구</v>
          </cell>
          <cell r="D1256" t="str">
            <v>개</v>
          </cell>
          <cell r="E1256">
            <v>1</v>
          </cell>
          <cell r="F1256">
            <v>5940</v>
          </cell>
          <cell r="G1256">
            <v>5940</v>
          </cell>
          <cell r="L1256">
            <v>5940</v>
          </cell>
        </row>
        <row r="1258">
          <cell r="L1258">
            <v>0</v>
          </cell>
        </row>
        <row r="1259">
          <cell r="B1259" t="str">
            <v>나) 노 무 비</v>
          </cell>
          <cell r="L1259">
            <v>0</v>
          </cell>
        </row>
        <row r="1260">
          <cell r="C1260" t="str">
            <v>내 선 전 공</v>
          </cell>
          <cell r="D1260" t="str">
            <v>인</v>
          </cell>
          <cell r="E1260">
            <v>0.1</v>
          </cell>
          <cell r="H1260">
            <v>53401</v>
          </cell>
          <cell r="I1260">
            <v>5340</v>
          </cell>
          <cell r="L1260">
            <v>5340</v>
          </cell>
        </row>
        <row r="1265">
          <cell r="L1265">
            <v>0</v>
          </cell>
        </row>
        <row r="1266">
          <cell r="B1266" t="str">
            <v>다) 공구손료</v>
          </cell>
          <cell r="K1266">
            <v>0</v>
          </cell>
          <cell r="L1266">
            <v>0</v>
          </cell>
        </row>
        <row r="1267">
          <cell r="C1267" t="str">
            <v>내 선 전 공</v>
          </cell>
          <cell r="D1267" t="str">
            <v>인</v>
          </cell>
          <cell r="E1267">
            <v>0</v>
          </cell>
          <cell r="K1267">
            <v>0</v>
          </cell>
          <cell r="L1267">
            <v>0</v>
          </cell>
        </row>
        <row r="1270">
          <cell r="A1270" t="str">
            <v>30신_50</v>
          </cell>
          <cell r="B1270" t="str">
            <v>합    계</v>
          </cell>
          <cell r="G1270">
            <v>5940</v>
          </cell>
          <cell r="I1270">
            <v>5340</v>
          </cell>
          <cell r="K1270">
            <v>0</v>
          </cell>
          <cell r="L1270">
            <v>11280</v>
          </cell>
        </row>
        <row r="1279">
          <cell r="A1279" t="str">
            <v>30신_51A</v>
          </cell>
          <cell r="B1279" t="str">
            <v>51. 개폐기신설</v>
          </cell>
          <cell r="C1279" t="str">
            <v>15A 250V 1구(3로)</v>
          </cell>
          <cell r="D1279" t="str">
            <v>개</v>
          </cell>
          <cell r="E1279">
            <v>1</v>
          </cell>
          <cell r="L1279" t="str">
            <v>x</v>
          </cell>
          <cell r="M1279">
            <v>18</v>
          </cell>
        </row>
        <row r="1280">
          <cell r="B1280" t="str">
            <v>가) 재 료 비</v>
          </cell>
        </row>
        <row r="1281">
          <cell r="B1281" t="str">
            <v>매입 1로스위치</v>
          </cell>
          <cell r="C1281" t="str">
            <v>15A 250V 3구 1로</v>
          </cell>
          <cell r="D1281" t="str">
            <v>개</v>
          </cell>
          <cell r="E1281">
            <v>1</v>
          </cell>
          <cell r="F1281">
            <v>2250</v>
          </cell>
          <cell r="G1281">
            <v>2250</v>
          </cell>
          <cell r="L1281">
            <v>2250</v>
          </cell>
        </row>
        <row r="1283">
          <cell r="L1283">
            <v>0</v>
          </cell>
        </row>
        <row r="1284">
          <cell r="B1284" t="str">
            <v>나) 노 무 비</v>
          </cell>
          <cell r="L1284">
            <v>0</v>
          </cell>
        </row>
        <row r="1285">
          <cell r="C1285" t="str">
            <v>내 선 전 공</v>
          </cell>
          <cell r="D1285" t="str">
            <v>인</v>
          </cell>
          <cell r="E1285">
            <v>0.08</v>
          </cell>
          <cell r="H1285">
            <v>53401</v>
          </cell>
          <cell r="I1285">
            <v>4272</v>
          </cell>
          <cell r="L1285">
            <v>4272</v>
          </cell>
        </row>
        <row r="1290">
          <cell r="L1290">
            <v>0</v>
          </cell>
        </row>
        <row r="1291">
          <cell r="B1291" t="str">
            <v>다) 공구손료</v>
          </cell>
          <cell r="K1291">
            <v>0</v>
          </cell>
          <cell r="L1291">
            <v>0</v>
          </cell>
        </row>
        <row r="1292">
          <cell r="C1292" t="str">
            <v>내 선 전 공</v>
          </cell>
          <cell r="D1292" t="str">
            <v>인</v>
          </cell>
          <cell r="E1292">
            <v>0</v>
          </cell>
          <cell r="K1292">
            <v>0</v>
          </cell>
          <cell r="L1292">
            <v>0</v>
          </cell>
        </row>
        <row r="1295">
          <cell r="A1295" t="str">
            <v>30신_51</v>
          </cell>
          <cell r="B1295" t="str">
            <v>합    계</v>
          </cell>
          <cell r="G1295">
            <v>2250</v>
          </cell>
          <cell r="I1295">
            <v>4272</v>
          </cell>
          <cell r="K1295">
            <v>0</v>
          </cell>
          <cell r="L1295">
            <v>6522</v>
          </cell>
        </row>
        <row r="1304">
          <cell r="A1304" t="str">
            <v>30신_52A</v>
          </cell>
          <cell r="B1304" t="str">
            <v>52. 콘센트신설</v>
          </cell>
          <cell r="C1304" t="str">
            <v>15A 250V  1구</v>
          </cell>
          <cell r="D1304" t="str">
            <v>개</v>
          </cell>
          <cell r="E1304">
            <v>1</v>
          </cell>
          <cell r="L1304" t="str">
            <v>x</v>
          </cell>
          <cell r="M1304">
            <v>48</v>
          </cell>
        </row>
        <row r="1305">
          <cell r="B1305" t="str">
            <v>가) 재 료 비</v>
          </cell>
        </row>
        <row r="1306">
          <cell r="B1306" t="str">
            <v>콘센트 (접지)</v>
          </cell>
          <cell r="C1306" t="str">
            <v>15A 250V  1구</v>
          </cell>
          <cell r="D1306" t="str">
            <v>개</v>
          </cell>
          <cell r="E1306">
            <v>1</v>
          </cell>
          <cell r="F1306">
            <v>1080</v>
          </cell>
          <cell r="G1306">
            <v>1080</v>
          </cell>
          <cell r="L1306">
            <v>1080</v>
          </cell>
        </row>
        <row r="1308">
          <cell r="L1308">
            <v>0</v>
          </cell>
        </row>
        <row r="1309">
          <cell r="L1309">
            <v>0</v>
          </cell>
        </row>
        <row r="1310">
          <cell r="B1310" t="str">
            <v>나) 노 무 비</v>
          </cell>
          <cell r="C1310" t="str">
            <v>내 선 전 공</v>
          </cell>
          <cell r="D1310" t="str">
            <v>인</v>
          </cell>
          <cell r="E1310">
            <v>0.08</v>
          </cell>
          <cell r="H1310">
            <v>53401</v>
          </cell>
          <cell r="I1310">
            <v>4272</v>
          </cell>
          <cell r="L1310">
            <v>4272</v>
          </cell>
        </row>
        <row r="1315">
          <cell r="L1315">
            <v>0</v>
          </cell>
        </row>
        <row r="1316">
          <cell r="B1316" t="str">
            <v>다) 공구손료</v>
          </cell>
          <cell r="C1316" t="str">
            <v>내 선 전 공</v>
          </cell>
          <cell r="D1316" t="str">
            <v>인</v>
          </cell>
          <cell r="E1316">
            <v>0</v>
          </cell>
          <cell r="K1316">
            <v>0</v>
          </cell>
          <cell r="L1316">
            <v>0</v>
          </cell>
        </row>
        <row r="1319">
          <cell r="A1319" t="str">
            <v>30신_52</v>
          </cell>
          <cell r="B1319" t="str">
            <v>합    계</v>
          </cell>
          <cell r="G1319">
            <v>1080</v>
          </cell>
          <cell r="I1319">
            <v>4272</v>
          </cell>
          <cell r="K1319">
            <v>0</v>
          </cell>
          <cell r="L1319">
            <v>5352</v>
          </cell>
        </row>
        <row r="1329">
          <cell r="A1329" t="str">
            <v>30신_53A</v>
          </cell>
          <cell r="B1329" t="str">
            <v>53.콘센트신설</v>
          </cell>
          <cell r="C1329" t="str">
            <v>15A 250V  2구</v>
          </cell>
          <cell r="D1329" t="str">
            <v>개</v>
          </cell>
          <cell r="E1329">
            <v>1</v>
          </cell>
          <cell r="L1329" t="str">
            <v>x</v>
          </cell>
          <cell r="M1329">
            <v>223</v>
          </cell>
        </row>
        <row r="1330">
          <cell r="B1330" t="str">
            <v>가) 재 료 비</v>
          </cell>
        </row>
        <row r="1331">
          <cell r="B1331" t="str">
            <v>콘센트 (접지)</v>
          </cell>
          <cell r="C1331" t="str">
            <v>15A 250V  2구</v>
          </cell>
          <cell r="D1331" t="str">
            <v>개</v>
          </cell>
          <cell r="E1331">
            <v>1</v>
          </cell>
          <cell r="F1331">
            <v>1364</v>
          </cell>
          <cell r="G1331">
            <v>1364</v>
          </cell>
          <cell r="L1331">
            <v>1364</v>
          </cell>
        </row>
        <row r="1333">
          <cell r="L1333">
            <v>0</v>
          </cell>
        </row>
        <row r="1334">
          <cell r="B1334" t="str">
            <v>나) 노 무 비</v>
          </cell>
          <cell r="L1334">
            <v>0</v>
          </cell>
        </row>
        <row r="1335">
          <cell r="C1335" t="str">
            <v>내 선 전 공</v>
          </cell>
          <cell r="D1335" t="str">
            <v>인</v>
          </cell>
          <cell r="E1335">
            <v>0.08</v>
          </cell>
          <cell r="H1335">
            <v>53401</v>
          </cell>
          <cell r="I1335">
            <v>4272</v>
          </cell>
          <cell r="L1335">
            <v>4272</v>
          </cell>
        </row>
        <row r="1340">
          <cell r="B1340" t="str">
            <v>다) 공구손료</v>
          </cell>
          <cell r="L1340">
            <v>0</v>
          </cell>
        </row>
        <row r="1341">
          <cell r="C1341" t="str">
            <v>내 선 전 공</v>
          </cell>
          <cell r="D1341" t="str">
            <v>인</v>
          </cell>
          <cell r="E1341">
            <v>0</v>
          </cell>
          <cell r="K1341">
            <v>0</v>
          </cell>
          <cell r="L1341">
            <v>0</v>
          </cell>
        </row>
        <row r="1344">
          <cell r="A1344" t="str">
            <v>30신_53</v>
          </cell>
          <cell r="B1344" t="str">
            <v>합    계</v>
          </cell>
          <cell r="G1344">
            <v>1364</v>
          </cell>
          <cell r="I1344">
            <v>4272</v>
          </cell>
          <cell r="K1344">
            <v>0</v>
          </cell>
          <cell r="L1344">
            <v>5636</v>
          </cell>
        </row>
        <row r="1354">
          <cell r="A1354" t="str">
            <v>30신_54A</v>
          </cell>
          <cell r="B1354" t="str">
            <v>54. 콘센트신설</v>
          </cell>
          <cell r="C1354" t="str">
            <v>15A 250V  1구(방습 COVER)</v>
          </cell>
          <cell r="D1354" t="str">
            <v>개</v>
          </cell>
          <cell r="E1354">
            <v>1</v>
          </cell>
          <cell r="L1354" t="str">
            <v>x</v>
          </cell>
          <cell r="M1354">
            <v>9</v>
          </cell>
        </row>
        <row r="1355">
          <cell r="B1355" t="str">
            <v>가) 재 료 비</v>
          </cell>
        </row>
        <row r="1356">
          <cell r="B1356" t="str">
            <v>콘센트 (접지,방습커버)</v>
          </cell>
          <cell r="C1356" t="str">
            <v>15A 250V  1구</v>
          </cell>
          <cell r="D1356" t="str">
            <v>개</v>
          </cell>
          <cell r="E1356">
            <v>1</v>
          </cell>
          <cell r="F1356">
            <v>2084</v>
          </cell>
          <cell r="G1356">
            <v>2084</v>
          </cell>
          <cell r="L1356">
            <v>2084</v>
          </cell>
        </row>
        <row r="1358">
          <cell r="L1358">
            <v>0</v>
          </cell>
        </row>
        <row r="1359">
          <cell r="B1359" t="str">
            <v>나) 노 무 비</v>
          </cell>
          <cell r="L1359">
            <v>0</v>
          </cell>
        </row>
        <row r="1360">
          <cell r="C1360" t="str">
            <v>내 선 전 공</v>
          </cell>
          <cell r="D1360" t="str">
            <v>인</v>
          </cell>
          <cell r="E1360">
            <v>0.08</v>
          </cell>
          <cell r="H1360">
            <v>53401</v>
          </cell>
          <cell r="I1360">
            <v>4272</v>
          </cell>
          <cell r="L1360">
            <v>4272</v>
          </cell>
        </row>
        <row r="1365">
          <cell r="B1365" t="str">
            <v>다) 공구손료</v>
          </cell>
          <cell r="L1365">
            <v>0</v>
          </cell>
        </row>
        <row r="1366">
          <cell r="C1366" t="str">
            <v>내 선 전 공</v>
          </cell>
          <cell r="D1366" t="str">
            <v>인</v>
          </cell>
          <cell r="E1366">
            <v>0</v>
          </cell>
          <cell r="K1366">
            <v>0</v>
          </cell>
          <cell r="L1366">
            <v>0</v>
          </cell>
        </row>
        <row r="1369">
          <cell r="A1369" t="str">
            <v>30신_54</v>
          </cell>
          <cell r="B1369" t="str">
            <v>합    계</v>
          </cell>
          <cell r="G1369">
            <v>2084</v>
          </cell>
          <cell r="I1369">
            <v>4272</v>
          </cell>
          <cell r="K1369">
            <v>0</v>
          </cell>
          <cell r="L1369">
            <v>6356</v>
          </cell>
        </row>
        <row r="1379">
          <cell r="A1379" t="str">
            <v>30신_55A</v>
          </cell>
          <cell r="B1379" t="str">
            <v>55. 콘센트신설</v>
          </cell>
          <cell r="C1379" t="str">
            <v>15A 250V  2구(방습 COVER)</v>
          </cell>
          <cell r="D1379" t="str">
            <v>개</v>
          </cell>
          <cell r="E1379">
            <v>1</v>
          </cell>
          <cell r="L1379" t="str">
            <v>x</v>
          </cell>
          <cell r="M1379">
            <v>2</v>
          </cell>
        </row>
        <row r="1380">
          <cell r="B1380" t="str">
            <v>가) 재 료 비</v>
          </cell>
        </row>
        <row r="1381">
          <cell r="B1381" t="str">
            <v>콘센트 (접지,방습커버)</v>
          </cell>
          <cell r="C1381" t="str">
            <v>15A 250V  2구</v>
          </cell>
          <cell r="D1381" t="str">
            <v>개</v>
          </cell>
          <cell r="E1381">
            <v>1</v>
          </cell>
          <cell r="F1381">
            <v>2920</v>
          </cell>
          <cell r="G1381">
            <v>2920</v>
          </cell>
          <cell r="L1381">
            <v>2920</v>
          </cell>
        </row>
        <row r="1383">
          <cell r="L1383">
            <v>0</v>
          </cell>
        </row>
        <row r="1384">
          <cell r="B1384" t="str">
            <v>나) 노 무 비</v>
          </cell>
          <cell r="L1384">
            <v>0</v>
          </cell>
        </row>
        <row r="1385">
          <cell r="C1385" t="str">
            <v>내 선 전 공</v>
          </cell>
          <cell r="D1385" t="str">
            <v>인</v>
          </cell>
          <cell r="E1385">
            <v>0.08</v>
          </cell>
          <cell r="H1385">
            <v>53401</v>
          </cell>
          <cell r="I1385">
            <v>4272</v>
          </cell>
          <cell r="L1385">
            <v>4272</v>
          </cell>
        </row>
        <row r="1390">
          <cell r="B1390" t="str">
            <v>다) 공구손료</v>
          </cell>
          <cell r="L1390">
            <v>0</v>
          </cell>
        </row>
        <row r="1391">
          <cell r="C1391" t="str">
            <v>내 선 전 공</v>
          </cell>
          <cell r="D1391" t="str">
            <v>인</v>
          </cell>
          <cell r="E1391">
            <v>0</v>
          </cell>
          <cell r="K1391">
            <v>0</v>
          </cell>
          <cell r="L1391">
            <v>0</v>
          </cell>
        </row>
        <row r="1394">
          <cell r="A1394" t="str">
            <v>30신_55</v>
          </cell>
          <cell r="B1394" t="str">
            <v>합    계</v>
          </cell>
          <cell r="G1394">
            <v>2920</v>
          </cell>
          <cell r="I1394">
            <v>4272</v>
          </cell>
          <cell r="K1394">
            <v>0</v>
          </cell>
          <cell r="L1394">
            <v>7192</v>
          </cell>
        </row>
        <row r="1404">
          <cell r="A1404" t="str">
            <v>30신_56A</v>
          </cell>
          <cell r="B1404" t="str">
            <v>56. CABLE DUCT신설</v>
          </cell>
          <cell r="C1404" t="str">
            <v>600Wx200Hx1.2t</v>
          </cell>
          <cell r="D1404" t="str">
            <v>m</v>
          </cell>
          <cell r="E1404">
            <v>4</v>
          </cell>
          <cell r="L1404" t="str">
            <v>x</v>
          </cell>
          <cell r="M1404">
            <v>1</v>
          </cell>
        </row>
        <row r="1405">
          <cell r="B1405" t="str">
            <v>가) 재 료 비</v>
          </cell>
        </row>
        <row r="1406">
          <cell r="B1406" t="str">
            <v>CABLE DUCT</v>
          </cell>
          <cell r="C1406" t="str">
            <v>600Wx200Hx1.2t</v>
          </cell>
          <cell r="D1406" t="str">
            <v>m</v>
          </cell>
          <cell r="E1406">
            <v>4</v>
          </cell>
          <cell r="F1406">
            <v>53680</v>
          </cell>
          <cell r="G1406">
            <v>214720</v>
          </cell>
          <cell r="L1406">
            <v>214720</v>
          </cell>
        </row>
        <row r="1407">
          <cell r="B1407" t="str">
            <v>DUCT 지지금구</v>
          </cell>
          <cell r="C1407" t="str">
            <v>W600</v>
          </cell>
          <cell r="D1407" t="str">
            <v>개소</v>
          </cell>
          <cell r="E1407">
            <v>2</v>
          </cell>
          <cell r="F1407">
            <v>1683.9999999999998</v>
          </cell>
          <cell r="G1407">
            <v>3368</v>
          </cell>
          <cell r="H1407">
            <v>17088.32</v>
          </cell>
          <cell r="I1407">
            <v>34176</v>
          </cell>
          <cell r="J1407">
            <v>0</v>
          </cell>
          <cell r="K1407">
            <v>0</v>
          </cell>
          <cell r="L1407">
            <v>37544</v>
          </cell>
        </row>
        <row r="1415">
          <cell r="B1415" t="str">
            <v>나) 노 무 비</v>
          </cell>
        </row>
        <row r="1416">
          <cell r="C1416" t="str">
            <v>내 선 전 공</v>
          </cell>
          <cell r="D1416" t="str">
            <v>인</v>
          </cell>
          <cell r="E1416">
            <v>7.6</v>
          </cell>
          <cell r="H1416">
            <v>53401</v>
          </cell>
          <cell r="I1416">
            <v>405847</v>
          </cell>
          <cell r="L1416">
            <v>405847</v>
          </cell>
        </row>
        <row r="1421">
          <cell r="B1421" t="str">
            <v>다) 공구손료</v>
          </cell>
        </row>
        <row r="1422">
          <cell r="C1422" t="str">
            <v>내 선 전 공</v>
          </cell>
          <cell r="D1422" t="str">
            <v>인</v>
          </cell>
          <cell r="E1422">
            <v>0.22</v>
          </cell>
          <cell r="J1422">
            <v>53401</v>
          </cell>
          <cell r="K1422">
            <v>11748</v>
          </cell>
          <cell r="L1422">
            <v>11748</v>
          </cell>
        </row>
        <row r="1425">
          <cell r="A1425" t="str">
            <v>30신_56</v>
          </cell>
          <cell r="B1425" t="str">
            <v>합    계</v>
          </cell>
          <cell r="G1425">
            <v>218088</v>
          </cell>
          <cell r="I1425">
            <v>440023</v>
          </cell>
          <cell r="K1425">
            <v>11748</v>
          </cell>
          <cell r="L1425">
            <v>669859</v>
          </cell>
        </row>
        <row r="1429">
          <cell r="A1429" t="str">
            <v>30신_57A</v>
          </cell>
          <cell r="B1429" t="str">
            <v>57. 통로유도등</v>
          </cell>
          <cell r="C1429" t="str">
            <v>소형</v>
          </cell>
          <cell r="D1429" t="str">
            <v>개</v>
          </cell>
          <cell r="E1429">
            <v>1</v>
          </cell>
          <cell r="L1429" t="str">
            <v>x</v>
          </cell>
          <cell r="M1429">
            <v>15</v>
          </cell>
        </row>
        <row r="1430">
          <cell r="B1430" t="str">
            <v>가) 재 료 비</v>
          </cell>
        </row>
        <row r="1431">
          <cell r="B1431" t="str">
            <v>통로 유도등</v>
          </cell>
          <cell r="C1431" t="str">
            <v>소형</v>
          </cell>
          <cell r="D1431" t="str">
            <v>개</v>
          </cell>
          <cell r="E1431">
            <v>1</v>
          </cell>
          <cell r="F1431">
            <v>35000</v>
          </cell>
          <cell r="G1431">
            <v>35000</v>
          </cell>
          <cell r="L1431">
            <v>35000</v>
          </cell>
        </row>
        <row r="1436">
          <cell r="B1436" t="str">
            <v>나) 노 무 비</v>
          </cell>
        </row>
        <row r="1437">
          <cell r="C1437" t="str">
            <v>내 선 전 공</v>
          </cell>
          <cell r="D1437" t="str">
            <v>인</v>
          </cell>
          <cell r="E1437">
            <v>0.2</v>
          </cell>
          <cell r="H1437">
            <v>53401</v>
          </cell>
          <cell r="I1437">
            <v>10680</v>
          </cell>
          <cell r="L1437">
            <v>10680</v>
          </cell>
        </row>
        <row r="1442">
          <cell r="B1442" t="str">
            <v>다) 공구손료</v>
          </cell>
        </row>
        <row r="1443">
          <cell r="C1443" t="str">
            <v>내 선 전 공</v>
          </cell>
          <cell r="D1443" t="str">
            <v>인</v>
          </cell>
          <cell r="E1443">
            <v>0</v>
          </cell>
          <cell r="K1443">
            <v>0</v>
          </cell>
          <cell r="L1443">
            <v>0</v>
          </cell>
        </row>
        <row r="1448">
          <cell r="A1448" t="str">
            <v>30신_57</v>
          </cell>
          <cell r="B1448" t="str">
            <v>합    계</v>
          </cell>
          <cell r="G1448">
            <v>35000</v>
          </cell>
          <cell r="I1448">
            <v>10680</v>
          </cell>
          <cell r="K1448">
            <v>0</v>
          </cell>
          <cell r="L1448">
            <v>45680</v>
          </cell>
        </row>
        <row r="1454">
          <cell r="A1454" t="str">
            <v>30신_58A</v>
          </cell>
          <cell r="B1454" t="str">
            <v>58. 피난구유도등</v>
          </cell>
          <cell r="C1454" t="str">
            <v>(소형)</v>
          </cell>
          <cell r="D1454" t="str">
            <v>개</v>
          </cell>
          <cell r="E1454">
            <v>1</v>
          </cell>
          <cell r="L1454" t="str">
            <v>x</v>
          </cell>
          <cell r="M1454">
            <v>39</v>
          </cell>
        </row>
        <row r="1455">
          <cell r="B1455" t="str">
            <v>가) 재 료 비</v>
          </cell>
        </row>
        <row r="1456">
          <cell r="B1456" t="str">
            <v>피난구 유도등</v>
          </cell>
          <cell r="C1456" t="str">
            <v>소형</v>
          </cell>
          <cell r="D1456" t="str">
            <v>개</v>
          </cell>
          <cell r="E1456">
            <v>1</v>
          </cell>
          <cell r="F1456">
            <v>30000</v>
          </cell>
          <cell r="G1456">
            <v>30000</v>
          </cell>
          <cell r="L1456">
            <v>30000</v>
          </cell>
        </row>
        <row r="1461">
          <cell r="B1461" t="str">
            <v>나) 노 무 비</v>
          </cell>
        </row>
        <row r="1462">
          <cell r="C1462" t="str">
            <v>내 선 전 공</v>
          </cell>
          <cell r="D1462" t="str">
            <v>인</v>
          </cell>
          <cell r="E1462">
            <v>0.2</v>
          </cell>
          <cell r="H1462">
            <v>53401</v>
          </cell>
          <cell r="I1462">
            <v>10680</v>
          </cell>
          <cell r="L1462">
            <v>10680</v>
          </cell>
        </row>
        <row r="1467">
          <cell r="B1467" t="str">
            <v>다) 공구손료</v>
          </cell>
        </row>
        <row r="1468">
          <cell r="C1468" t="str">
            <v>내 선 전 공</v>
          </cell>
          <cell r="D1468" t="str">
            <v>인</v>
          </cell>
          <cell r="E1468">
            <v>0</v>
          </cell>
          <cell r="K1468">
            <v>0</v>
          </cell>
          <cell r="L1468">
            <v>0</v>
          </cell>
        </row>
        <row r="1473">
          <cell r="A1473" t="str">
            <v>30신_58</v>
          </cell>
          <cell r="B1473" t="str">
            <v>합    계</v>
          </cell>
          <cell r="G1473">
            <v>30000</v>
          </cell>
          <cell r="I1473">
            <v>10680</v>
          </cell>
          <cell r="K1473">
            <v>0</v>
          </cell>
          <cell r="L1473">
            <v>40680</v>
          </cell>
        </row>
        <row r="1479">
          <cell r="A1479" t="str">
            <v>30신_59A</v>
          </cell>
          <cell r="B1479" t="str">
            <v>59. 피난구유도등</v>
          </cell>
          <cell r="C1479" t="str">
            <v>(중형)</v>
          </cell>
          <cell r="D1479" t="str">
            <v>개</v>
          </cell>
          <cell r="E1479">
            <v>1</v>
          </cell>
          <cell r="L1479" t="str">
            <v>x</v>
          </cell>
          <cell r="M1479">
            <v>2</v>
          </cell>
        </row>
        <row r="1480">
          <cell r="B1480" t="str">
            <v>가) 재 료 비</v>
          </cell>
        </row>
        <row r="1481">
          <cell r="B1481" t="str">
            <v>피난구 유도등</v>
          </cell>
          <cell r="C1481" t="str">
            <v>중형</v>
          </cell>
          <cell r="D1481" t="str">
            <v>개</v>
          </cell>
          <cell r="E1481">
            <v>1</v>
          </cell>
          <cell r="F1481">
            <v>45000</v>
          </cell>
          <cell r="G1481">
            <v>45000</v>
          </cell>
          <cell r="L1481">
            <v>45000</v>
          </cell>
        </row>
        <row r="1486">
          <cell r="B1486" t="str">
            <v>나) 노 무 비</v>
          </cell>
        </row>
        <row r="1487">
          <cell r="C1487" t="str">
            <v>내 선 전 공</v>
          </cell>
          <cell r="D1487" t="str">
            <v>인</v>
          </cell>
          <cell r="E1487">
            <v>0.2</v>
          </cell>
          <cell r="H1487">
            <v>53401</v>
          </cell>
          <cell r="I1487">
            <v>10680</v>
          </cell>
          <cell r="L1487">
            <v>10680</v>
          </cell>
        </row>
        <row r="1492">
          <cell r="B1492" t="str">
            <v>다) 공구손료</v>
          </cell>
        </row>
        <row r="1493">
          <cell r="C1493" t="str">
            <v>내 선 전 공</v>
          </cell>
          <cell r="D1493" t="str">
            <v>인</v>
          </cell>
          <cell r="E1493">
            <v>0</v>
          </cell>
          <cell r="K1493">
            <v>0</v>
          </cell>
          <cell r="L1493">
            <v>0</v>
          </cell>
        </row>
        <row r="1498">
          <cell r="A1498" t="str">
            <v>30신_59</v>
          </cell>
          <cell r="B1498" t="str">
            <v>합    계</v>
          </cell>
          <cell r="G1498">
            <v>45000</v>
          </cell>
          <cell r="I1498">
            <v>10680</v>
          </cell>
          <cell r="K1498">
            <v>0</v>
          </cell>
          <cell r="L1498">
            <v>55680</v>
          </cell>
        </row>
        <row r="1504">
          <cell r="A1504" t="str">
            <v>30신_60A</v>
          </cell>
          <cell r="B1504" t="str">
            <v>60. 케이블신설</v>
          </cell>
          <cell r="C1504" t="str">
            <v>CV  38㎟/1C 외 각종</v>
          </cell>
          <cell r="D1504" t="str">
            <v>m</v>
          </cell>
          <cell r="E1504">
            <v>4275</v>
          </cell>
          <cell r="L1504" t="str">
            <v>x</v>
          </cell>
          <cell r="M1504">
            <v>1</v>
          </cell>
        </row>
        <row r="1505">
          <cell r="B1505" t="str">
            <v>가) 재 료 비</v>
          </cell>
        </row>
        <row r="1506">
          <cell r="A1506" t="str">
            <v>케 이 블6.6KV CV 38㎟/1C</v>
          </cell>
          <cell r="B1506" t="str">
            <v>케 이 블</v>
          </cell>
          <cell r="C1506" t="str">
            <v>6.6KV CV 38㎟/1C</v>
          </cell>
          <cell r="D1506" t="str">
            <v>m</v>
          </cell>
          <cell r="E1506">
            <v>44</v>
          </cell>
          <cell r="F1506">
            <v>3227</v>
          </cell>
          <cell r="G1506">
            <v>141988</v>
          </cell>
          <cell r="L1506">
            <v>141988</v>
          </cell>
        </row>
        <row r="1507">
          <cell r="A1507" t="str">
            <v>케 이 블600V CV 5.5㎟/1C</v>
          </cell>
          <cell r="B1507" t="str">
            <v>케 이 블</v>
          </cell>
          <cell r="C1507" t="str">
            <v>600V CV 5.5㎟/1C</v>
          </cell>
          <cell r="D1507" t="str">
            <v>m</v>
          </cell>
          <cell r="E1507">
            <v>777</v>
          </cell>
          <cell r="F1507">
            <v>315</v>
          </cell>
          <cell r="G1507">
            <v>244755</v>
          </cell>
          <cell r="L1507">
            <v>244755</v>
          </cell>
        </row>
        <row r="1508">
          <cell r="A1508" t="str">
            <v>케 이 블600V CV 14㎟/1C</v>
          </cell>
          <cell r="B1508" t="str">
            <v>케 이 블</v>
          </cell>
          <cell r="C1508" t="str">
            <v>600V CV 14㎟/1C</v>
          </cell>
          <cell r="D1508" t="str">
            <v>m</v>
          </cell>
          <cell r="E1508">
            <v>659</v>
          </cell>
          <cell r="F1508">
            <v>642</v>
          </cell>
          <cell r="G1508">
            <v>423078</v>
          </cell>
          <cell r="L1508">
            <v>423078</v>
          </cell>
        </row>
        <row r="1509">
          <cell r="A1509" t="str">
            <v>케 이 블600V CV 22㎟/1C</v>
          </cell>
          <cell r="B1509" t="str">
            <v>케 이 블</v>
          </cell>
          <cell r="C1509" t="str">
            <v>600V CV 22㎟/1C</v>
          </cell>
          <cell r="D1509" t="str">
            <v>m</v>
          </cell>
          <cell r="E1509">
            <v>47</v>
          </cell>
          <cell r="F1509">
            <v>928</v>
          </cell>
          <cell r="G1509">
            <v>43616</v>
          </cell>
          <cell r="L1509">
            <v>43616</v>
          </cell>
        </row>
        <row r="1510">
          <cell r="A1510" t="str">
            <v>케 이 블600V CV 38㎟/1C</v>
          </cell>
          <cell r="B1510" t="str">
            <v>케 이 블</v>
          </cell>
          <cell r="C1510" t="str">
            <v>600V CV 38㎟/1C</v>
          </cell>
          <cell r="D1510" t="str">
            <v>m</v>
          </cell>
          <cell r="E1510">
            <v>2315</v>
          </cell>
          <cell r="F1510">
            <v>1451</v>
          </cell>
          <cell r="G1510">
            <v>3359065</v>
          </cell>
          <cell r="L1510">
            <v>3359065</v>
          </cell>
        </row>
        <row r="1511">
          <cell r="A1511" t="str">
            <v>케 이 블600V CV 60㎟/1C</v>
          </cell>
          <cell r="B1511" t="str">
            <v>케 이 블</v>
          </cell>
          <cell r="C1511" t="str">
            <v>600V CV 60㎟/1C</v>
          </cell>
          <cell r="D1511" t="str">
            <v>m</v>
          </cell>
          <cell r="E1511">
            <v>37</v>
          </cell>
          <cell r="F1511">
            <v>2272</v>
          </cell>
          <cell r="G1511">
            <v>84064</v>
          </cell>
          <cell r="L1511">
            <v>84064</v>
          </cell>
        </row>
        <row r="1512">
          <cell r="A1512" t="str">
            <v>케 이 블600V CV 150㎟/1C</v>
          </cell>
          <cell r="B1512" t="str">
            <v>케 이 블</v>
          </cell>
          <cell r="C1512" t="str">
            <v>600V CV 150㎟/1C</v>
          </cell>
          <cell r="D1512" t="str">
            <v>m</v>
          </cell>
          <cell r="E1512">
            <v>42</v>
          </cell>
          <cell r="F1512">
            <v>5426</v>
          </cell>
          <cell r="G1512">
            <v>227892</v>
          </cell>
          <cell r="L1512">
            <v>227892</v>
          </cell>
        </row>
        <row r="1513">
          <cell r="A1513" t="str">
            <v>케 이 블600V CV 200㎟/1C</v>
          </cell>
          <cell r="B1513" t="str">
            <v>케 이 블</v>
          </cell>
          <cell r="C1513" t="str">
            <v>600V CV 200㎟/1C</v>
          </cell>
          <cell r="D1513" t="str">
            <v>m</v>
          </cell>
          <cell r="E1513">
            <v>18</v>
          </cell>
          <cell r="F1513">
            <v>7513</v>
          </cell>
          <cell r="G1513">
            <v>135234</v>
          </cell>
          <cell r="L1513">
            <v>135234</v>
          </cell>
        </row>
        <row r="1514">
          <cell r="A1514" t="str">
            <v>케 이 블600V CV 250㎟/1C</v>
          </cell>
          <cell r="B1514" t="str">
            <v>케 이 블</v>
          </cell>
          <cell r="C1514" t="str">
            <v>600V CV 250㎟/1C</v>
          </cell>
          <cell r="D1514" t="str">
            <v>m</v>
          </cell>
          <cell r="E1514">
            <v>63</v>
          </cell>
          <cell r="F1514">
            <v>9147</v>
          </cell>
          <cell r="G1514">
            <v>576261</v>
          </cell>
          <cell r="L1514">
            <v>576261</v>
          </cell>
        </row>
        <row r="1515">
          <cell r="A1515" t="str">
            <v>케 이 블FR-8  38㎟/1C</v>
          </cell>
          <cell r="B1515" t="str">
            <v>케 이 블</v>
          </cell>
          <cell r="C1515" t="str">
            <v>FR-8  38㎟/1C</v>
          </cell>
          <cell r="D1515" t="str">
            <v>m</v>
          </cell>
          <cell r="E1515">
            <v>273</v>
          </cell>
          <cell r="F1515">
            <v>2251</v>
          </cell>
          <cell r="G1515">
            <v>614523</v>
          </cell>
          <cell r="L1515">
            <v>614523</v>
          </cell>
        </row>
        <row r="1516">
          <cell r="A1516" t="str">
            <v>압착단자14 ㎟</v>
          </cell>
          <cell r="B1516" t="str">
            <v>압착단자</v>
          </cell>
          <cell r="C1516" t="str">
            <v>14 ㎟</v>
          </cell>
          <cell r="D1516" t="str">
            <v>개</v>
          </cell>
          <cell r="E1516">
            <v>61</v>
          </cell>
          <cell r="F1516">
            <v>160</v>
          </cell>
          <cell r="G1516">
            <v>9760</v>
          </cell>
          <cell r="L1516">
            <v>9760</v>
          </cell>
        </row>
        <row r="1517">
          <cell r="A1517" t="str">
            <v>압착단자22 ㎟</v>
          </cell>
          <cell r="B1517" t="str">
            <v>압착단자</v>
          </cell>
          <cell r="C1517" t="str">
            <v>22 ㎟</v>
          </cell>
          <cell r="D1517" t="str">
            <v>개</v>
          </cell>
          <cell r="E1517">
            <v>18</v>
          </cell>
          <cell r="F1517">
            <v>230</v>
          </cell>
          <cell r="G1517">
            <v>4140</v>
          </cell>
          <cell r="L1517">
            <v>4140</v>
          </cell>
        </row>
        <row r="1518">
          <cell r="A1518" t="str">
            <v>압착단자38 ㎟</v>
          </cell>
          <cell r="B1518" t="str">
            <v>압착단자</v>
          </cell>
          <cell r="C1518" t="str">
            <v>38 ㎟</v>
          </cell>
          <cell r="D1518" t="str">
            <v>개</v>
          </cell>
          <cell r="E1518">
            <v>50</v>
          </cell>
          <cell r="F1518">
            <v>281</v>
          </cell>
          <cell r="G1518">
            <v>14050</v>
          </cell>
          <cell r="L1518">
            <v>14050</v>
          </cell>
        </row>
        <row r="1519">
          <cell r="A1519" t="str">
            <v>압착단자60 ㎟</v>
          </cell>
          <cell r="B1519" t="str">
            <v>압착단자</v>
          </cell>
          <cell r="C1519" t="str">
            <v>60 ㎟</v>
          </cell>
          <cell r="D1519" t="str">
            <v>개</v>
          </cell>
          <cell r="E1519">
            <v>9</v>
          </cell>
          <cell r="F1519">
            <v>486</v>
          </cell>
          <cell r="G1519">
            <v>4374</v>
          </cell>
          <cell r="L1519">
            <v>4374</v>
          </cell>
        </row>
        <row r="1520">
          <cell r="B1520" t="str">
            <v>동관단자</v>
          </cell>
          <cell r="C1520" t="str">
            <v>60 ㎟</v>
          </cell>
          <cell r="D1520" t="str">
            <v>개</v>
          </cell>
          <cell r="E1520">
            <v>8</v>
          </cell>
          <cell r="F1520">
            <v>1050</v>
          </cell>
          <cell r="G1520">
            <v>8400</v>
          </cell>
          <cell r="L1520">
            <v>8400</v>
          </cell>
        </row>
        <row r="1521">
          <cell r="B1521" t="str">
            <v>동관단자</v>
          </cell>
          <cell r="C1521" t="str">
            <v>200 ㎟</v>
          </cell>
          <cell r="D1521" t="str">
            <v>개</v>
          </cell>
          <cell r="E1521">
            <v>6</v>
          </cell>
          <cell r="F1521">
            <v>4090</v>
          </cell>
          <cell r="G1521">
            <v>24540</v>
          </cell>
          <cell r="L1521">
            <v>24540</v>
          </cell>
        </row>
        <row r="1522">
          <cell r="B1522" t="str">
            <v>동관단자</v>
          </cell>
          <cell r="C1522" t="str">
            <v>250 ㎟</v>
          </cell>
          <cell r="D1522" t="str">
            <v>개</v>
          </cell>
          <cell r="E1522">
            <v>14</v>
          </cell>
          <cell r="F1522">
            <v>4680</v>
          </cell>
          <cell r="G1522">
            <v>65520</v>
          </cell>
          <cell r="L1522">
            <v>65520</v>
          </cell>
        </row>
        <row r="1523">
          <cell r="B1523" t="str">
            <v>케이블헤드</v>
          </cell>
          <cell r="C1523" t="str">
            <v>6.6KV 14 ㎟/1C(3상분)</v>
          </cell>
          <cell r="D1523" t="str">
            <v>개</v>
          </cell>
          <cell r="E1523">
            <v>2</v>
          </cell>
          <cell r="F1523">
            <v>72100</v>
          </cell>
          <cell r="G1523">
            <v>144200</v>
          </cell>
          <cell r="L1523">
            <v>144200</v>
          </cell>
        </row>
        <row r="1524">
          <cell r="B1524" t="str">
            <v>케이블헤드</v>
          </cell>
          <cell r="C1524" t="str">
            <v>6.6KV 38 ㎟/1C(3상분)</v>
          </cell>
          <cell r="D1524" t="str">
            <v>개</v>
          </cell>
          <cell r="E1524">
            <v>9</v>
          </cell>
          <cell r="F1524">
            <v>85800</v>
          </cell>
          <cell r="G1524">
            <v>772200</v>
          </cell>
          <cell r="L1524">
            <v>772200</v>
          </cell>
        </row>
        <row r="1525">
          <cell r="B1525" t="str">
            <v>케이블헤드</v>
          </cell>
          <cell r="C1525" t="str">
            <v>6.6KV 60 ㎟/1C(3상분)</v>
          </cell>
          <cell r="D1525" t="str">
            <v>개</v>
          </cell>
          <cell r="E1525">
            <v>2</v>
          </cell>
          <cell r="F1525">
            <v>93700</v>
          </cell>
          <cell r="G1525">
            <v>187400</v>
          </cell>
          <cell r="L1525">
            <v>187400</v>
          </cell>
        </row>
        <row r="1529">
          <cell r="B1529" t="str">
            <v>나) 노 무 비</v>
          </cell>
        </row>
        <row r="1530">
          <cell r="C1530" t="str">
            <v>고압케이블전공</v>
          </cell>
          <cell r="D1530" t="str">
            <v>인</v>
          </cell>
          <cell r="E1530">
            <v>8.9</v>
          </cell>
          <cell r="H1530">
            <v>80902</v>
          </cell>
          <cell r="I1530">
            <v>720027</v>
          </cell>
          <cell r="L1530">
            <v>720027</v>
          </cell>
        </row>
        <row r="1531">
          <cell r="C1531" t="str">
            <v>저압케이블전공</v>
          </cell>
          <cell r="D1531" t="str">
            <v>인</v>
          </cell>
          <cell r="E1531">
            <v>153.84</v>
          </cell>
          <cell r="H1531">
            <v>67695</v>
          </cell>
          <cell r="I1531">
            <v>10414198</v>
          </cell>
          <cell r="L1531">
            <v>10414198</v>
          </cell>
        </row>
        <row r="1534">
          <cell r="B1534" t="str">
            <v>다) 공구손료</v>
          </cell>
        </row>
        <row r="1535">
          <cell r="C1535" t="str">
            <v>고압케이블전공</v>
          </cell>
          <cell r="D1535" t="str">
            <v>인</v>
          </cell>
          <cell r="E1535">
            <v>0.26</v>
          </cell>
          <cell r="J1535">
            <v>80902</v>
          </cell>
          <cell r="K1535">
            <v>21034</v>
          </cell>
          <cell r="L1535">
            <v>21034</v>
          </cell>
        </row>
        <row r="1536">
          <cell r="C1536" t="str">
            <v>저압케이블전공</v>
          </cell>
          <cell r="D1536" t="str">
            <v>인</v>
          </cell>
          <cell r="E1536">
            <v>4.6100000000000003</v>
          </cell>
          <cell r="J1536">
            <v>67695</v>
          </cell>
          <cell r="K1536">
            <v>312073</v>
          </cell>
          <cell r="L1536">
            <v>312073</v>
          </cell>
        </row>
        <row r="1545">
          <cell r="A1545" t="str">
            <v>30신_60</v>
          </cell>
          <cell r="B1545" t="str">
            <v>합    계</v>
          </cell>
          <cell r="G1545">
            <v>7085060</v>
          </cell>
          <cell r="I1545">
            <v>11134225</v>
          </cell>
          <cell r="K1545">
            <v>333107</v>
          </cell>
          <cell r="L1545">
            <v>18552392</v>
          </cell>
        </row>
        <row r="1554">
          <cell r="A1554" t="str">
            <v>30신_61A</v>
          </cell>
          <cell r="B1554" t="str">
            <v>61. 옥내배관배선신설</v>
          </cell>
          <cell r="C1554" t="str">
            <v>각  종</v>
          </cell>
          <cell r="D1554" t="str">
            <v>식</v>
          </cell>
          <cell r="E1554">
            <v>1</v>
          </cell>
          <cell r="L1554" t="str">
            <v>x</v>
          </cell>
          <cell r="M1554">
            <v>1</v>
          </cell>
        </row>
        <row r="1555">
          <cell r="B1555" t="str">
            <v>가) 재 료 비</v>
          </cell>
        </row>
        <row r="1556">
          <cell r="A1556" t="str">
            <v>강제전선관ST 28C</v>
          </cell>
          <cell r="B1556" t="str">
            <v>강제전선관</v>
          </cell>
          <cell r="C1556" t="str">
            <v>ST 28C</v>
          </cell>
          <cell r="D1556" t="str">
            <v>m</v>
          </cell>
          <cell r="E1556">
            <v>6</v>
          </cell>
          <cell r="F1556">
            <v>1602</v>
          </cell>
          <cell r="G1556">
            <v>9612</v>
          </cell>
          <cell r="L1556">
            <v>9612</v>
          </cell>
        </row>
        <row r="1557">
          <cell r="A1557" t="str">
            <v>강제전선관ST 54C</v>
          </cell>
          <cell r="B1557" t="str">
            <v>강제전선관</v>
          </cell>
          <cell r="C1557" t="str">
            <v>ST 54C</v>
          </cell>
          <cell r="D1557" t="str">
            <v>m</v>
          </cell>
          <cell r="E1557">
            <v>36</v>
          </cell>
          <cell r="F1557">
            <v>3178</v>
          </cell>
          <cell r="G1557">
            <v>114408</v>
          </cell>
          <cell r="L1557">
            <v>114408</v>
          </cell>
        </row>
        <row r="1558">
          <cell r="A1558" t="str">
            <v>경질비닐전선관HI-PVC 16C</v>
          </cell>
          <cell r="B1558" t="str">
            <v>경질비닐전선관</v>
          </cell>
          <cell r="C1558" t="str">
            <v>HI-PVC 16C</v>
          </cell>
          <cell r="D1558" t="str">
            <v>m</v>
          </cell>
          <cell r="E1558">
            <v>4800</v>
          </cell>
          <cell r="F1558">
            <v>265</v>
          </cell>
          <cell r="G1558">
            <v>1272000</v>
          </cell>
          <cell r="L1558">
            <v>1272000</v>
          </cell>
        </row>
        <row r="1559">
          <cell r="A1559" t="str">
            <v>경질비닐전선관HI-PVC 22C</v>
          </cell>
          <cell r="B1559" t="str">
            <v>경질비닐전선관</v>
          </cell>
          <cell r="C1559" t="str">
            <v>HI-PVC 22C</v>
          </cell>
          <cell r="D1559" t="str">
            <v>m</v>
          </cell>
          <cell r="E1559">
            <v>431</v>
          </cell>
          <cell r="F1559">
            <v>315</v>
          </cell>
          <cell r="G1559">
            <v>135765</v>
          </cell>
          <cell r="L1559">
            <v>135765</v>
          </cell>
        </row>
        <row r="1560">
          <cell r="A1560" t="str">
            <v>경질비닐전선관HI-PVC 28C</v>
          </cell>
          <cell r="B1560" t="str">
            <v>경질비닐전선관</v>
          </cell>
          <cell r="C1560" t="str">
            <v>HI-PVC 28C</v>
          </cell>
          <cell r="D1560" t="str">
            <v>m</v>
          </cell>
          <cell r="E1560">
            <v>133</v>
          </cell>
          <cell r="F1560">
            <v>610</v>
          </cell>
          <cell r="G1560">
            <v>81130</v>
          </cell>
          <cell r="L1560">
            <v>81130</v>
          </cell>
        </row>
        <row r="1561">
          <cell r="A1561" t="str">
            <v>경질비닐전선관HI-PVC 36C</v>
          </cell>
          <cell r="B1561" t="str">
            <v>경질비닐전선관</v>
          </cell>
          <cell r="C1561" t="str">
            <v>HI-PVC 36C</v>
          </cell>
          <cell r="D1561" t="str">
            <v>m</v>
          </cell>
          <cell r="E1561">
            <v>204</v>
          </cell>
          <cell r="F1561">
            <v>908</v>
          </cell>
          <cell r="G1561">
            <v>185232</v>
          </cell>
          <cell r="L1561">
            <v>185232</v>
          </cell>
        </row>
        <row r="1562">
          <cell r="A1562" t="str">
            <v>경질비닐전선관HI-PVC 42C</v>
          </cell>
          <cell r="B1562" t="str">
            <v>경질비닐전선관</v>
          </cell>
          <cell r="C1562" t="str">
            <v>HI-PVC 42C</v>
          </cell>
          <cell r="D1562" t="str">
            <v>m</v>
          </cell>
          <cell r="E1562">
            <v>16</v>
          </cell>
          <cell r="F1562">
            <v>1120</v>
          </cell>
          <cell r="G1562">
            <v>17920</v>
          </cell>
          <cell r="L1562">
            <v>17920</v>
          </cell>
        </row>
        <row r="1564">
          <cell r="B1564" t="str">
            <v>전선관부속품비</v>
          </cell>
          <cell r="C1564" t="str">
            <v>전선관(15%)</v>
          </cell>
          <cell r="D1564" t="str">
            <v>식</v>
          </cell>
          <cell r="E1564">
            <v>1</v>
          </cell>
          <cell r="F1564">
            <v>272410.05</v>
          </cell>
          <cell r="G1564">
            <v>272410.05</v>
          </cell>
          <cell r="L1564">
            <v>272410.05</v>
          </cell>
        </row>
        <row r="1565">
          <cell r="A1565" t="str">
            <v>전     선IV  1.6mm</v>
          </cell>
          <cell r="B1565" t="str">
            <v>전     선</v>
          </cell>
          <cell r="C1565" t="str">
            <v>IV  1.6mm</v>
          </cell>
          <cell r="D1565" t="str">
            <v>m</v>
          </cell>
          <cell r="E1565">
            <v>4373</v>
          </cell>
          <cell r="F1565">
            <v>75</v>
          </cell>
          <cell r="G1565">
            <v>327975</v>
          </cell>
          <cell r="L1565">
            <v>327975</v>
          </cell>
        </row>
        <row r="1566">
          <cell r="A1566" t="str">
            <v>전     선IV  2.0mm</v>
          </cell>
          <cell r="B1566" t="str">
            <v>전     선</v>
          </cell>
          <cell r="C1566" t="str">
            <v>IV  2.0mm</v>
          </cell>
          <cell r="D1566" t="str">
            <v>m</v>
          </cell>
          <cell r="E1566">
            <v>10181</v>
          </cell>
          <cell r="F1566">
            <v>109</v>
          </cell>
          <cell r="G1566">
            <v>1109729</v>
          </cell>
          <cell r="L1566">
            <v>1109729</v>
          </cell>
        </row>
        <row r="1567">
          <cell r="A1567" t="str">
            <v>전     선IV  3.5㎟</v>
          </cell>
          <cell r="B1567" t="str">
            <v>전     선</v>
          </cell>
          <cell r="C1567" t="str">
            <v>IV  3.5㎟</v>
          </cell>
          <cell r="D1567" t="str">
            <v>m</v>
          </cell>
          <cell r="E1567">
            <v>203</v>
          </cell>
          <cell r="F1567">
            <v>140</v>
          </cell>
          <cell r="G1567">
            <v>28420</v>
          </cell>
          <cell r="L1567">
            <v>28420</v>
          </cell>
        </row>
        <row r="1568">
          <cell r="A1568" t="str">
            <v>전     선IV  5.5㎟</v>
          </cell>
          <cell r="B1568" t="str">
            <v>전     선</v>
          </cell>
          <cell r="C1568" t="str">
            <v>IV  5.5㎟</v>
          </cell>
          <cell r="D1568" t="str">
            <v>m</v>
          </cell>
          <cell r="E1568">
            <v>650</v>
          </cell>
          <cell r="F1568">
            <v>210</v>
          </cell>
          <cell r="G1568">
            <v>136500</v>
          </cell>
          <cell r="L1568">
            <v>136500</v>
          </cell>
        </row>
        <row r="1569">
          <cell r="A1569" t="str">
            <v>전     선IV  8㎟</v>
          </cell>
          <cell r="B1569" t="str">
            <v>전     선</v>
          </cell>
          <cell r="C1569" t="str">
            <v>IV  8㎟</v>
          </cell>
          <cell r="D1569" t="str">
            <v>m</v>
          </cell>
          <cell r="E1569">
            <v>567</v>
          </cell>
          <cell r="F1569">
            <v>305</v>
          </cell>
          <cell r="G1569">
            <v>172935</v>
          </cell>
          <cell r="L1569">
            <v>172935</v>
          </cell>
        </row>
        <row r="1570">
          <cell r="A1570" t="str">
            <v>전     선IV  14㎟</v>
          </cell>
          <cell r="B1570" t="str">
            <v>전     선</v>
          </cell>
          <cell r="C1570" t="str">
            <v>IV  14㎟</v>
          </cell>
          <cell r="D1570" t="str">
            <v>m</v>
          </cell>
          <cell r="E1570">
            <v>434</v>
          </cell>
          <cell r="F1570">
            <v>556</v>
          </cell>
          <cell r="G1570">
            <v>241304</v>
          </cell>
          <cell r="L1570">
            <v>241304</v>
          </cell>
        </row>
        <row r="1571">
          <cell r="A1571" t="str">
            <v>전     선GV  14㎟</v>
          </cell>
          <cell r="B1571" t="str">
            <v>전     선</v>
          </cell>
          <cell r="C1571" t="str">
            <v>GV  14㎟</v>
          </cell>
          <cell r="D1571" t="str">
            <v>m</v>
          </cell>
          <cell r="E1571">
            <v>55</v>
          </cell>
          <cell r="F1571">
            <v>691</v>
          </cell>
          <cell r="G1571">
            <v>38005</v>
          </cell>
          <cell r="L1571">
            <v>38005</v>
          </cell>
        </row>
        <row r="1572">
          <cell r="A1572" t="str">
            <v>전     선GV  60㎟</v>
          </cell>
          <cell r="B1572" t="str">
            <v>전     선</v>
          </cell>
          <cell r="C1572" t="str">
            <v>GV  60㎟</v>
          </cell>
          <cell r="D1572" t="str">
            <v>m</v>
          </cell>
          <cell r="E1572">
            <v>247</v>
          </cell>
          <cell r="F1572">
            <v>2357</v>
          </cell>
          <cell r="G1572">
            <v>582179</v>
          </cell>
          <cell r="L1572">
            <v>582179</v>
          </cell>
        </row>
        <row r="1573">
          <cell r="A1573" t="str">
            <v>전     선HIV  2.0mm</v>
          </cell>
          <cell r="B1573" t="str">
            <v>전     선</v>
          </cell>
          <cell r="C1573" t="str">
            <v>HIV  2.0mm</v>
          </cell>
          <cell r="D1573" t="str">
            <v>m</v>
          </cell>
          <cell r="E1573">
            <v>1506</v>
          </cell>
          <cell r="F1573">
            <v>113</v>
          </cell>
          <cell r="G1573">
            <v>170178</v>
          </cell>
          <cell r="L1573">
            <v>170178</v>
          </cell>
        </row>
        <row r="1574">
          <cell r="A1574" t="str">
            <v>나 동 선2.0㎟</v>
          </cell>
          <cell r="B1574" t="str">
            <v>나 동 선</v>
          </cell>
          <cell r="C1574" t="str">
            <v>2.0㎟</v>
          </cell>
          <cell r="D1574" t="str">
            <v>m</v>
          </cell>
          <cell r="E1574">
            <v>18</v>
          </cell>
          <cell r="F1574">
            <v>67</v>
          </cell>
          <cell r="G1574">
            <v>1206</v>
          </cell>
          <cell r="L1574">
            <v>1206</v>
          </cell>
        </row>
        <row r="1575">
          <cell r="A1575" t="str">
            <v>크램프 (일반)ST  28C</v>
          </cell>
          <cell r="B1575" t="str">
            <v>크램프 (일반)</v>
          </cell>
          <cell r="C1575" t="str">
            <v>ST  28C</v>
          </cell>
          <cell r="D1575" t="str">
            <v>개</v>
          </cell>
          <cell r="E1575">
            <v>5</v>
          </cell>
          <cell r="F1575">
            <v>100</v>
          </cell>
          <cell r="G1575">
            <v>500</v>
          </cell>
          <cell r="L1575">
            <v>500</v>
          </cell>
        </row>
        <row r="1576">
          <cell r="A1576" t="str">
            <v>크램프 (일반)ST  36C</v>
          </cell>
          <cell r="B1576" t="str">
            <v>크램프 (일반)</v>
          </cell>
          <cell r="C1576" t="str">
            <v>ST  36C</v>
          </cell>
          <cell r="D1576" t="str">
            <v>개</v>
          </cell>
          <cell r="E1576">
            <v>4</v>
          </cell>
          <cell r="F1576">
            <v>118</v>
          </cell>
          <cell r="G1576">
            <v>472</v>
          </cell>
          <cell r="L1576">
            <v>472</v>
          </cell>
        </row>
        <row r="1577">
          <cell r="A1577" t="str">
            <v>크램프 (일반)ST  54C</v>
          </cell>
          <cell r="B1577" t="str">
            <v>크램프 (일반)</v>
          </cell>
          <cell r="C1577" t="str">
            <v>ST  54C</v>
          </cell>
          <cell r="D1577" t="str">
            <v>개</v>
          </cell>
          <cell r="E1577">
            <v>16</v>
          </cell>
          <cell r="F1577">
            <v>160</v>
          </cell>
          <cell r="G1577">
            <v>2560</v>
          </cell>
          <cell r="L1577">
            <v>2560</v>
          </cell>
        </row>
        <row r="1578">
          <cell r="A1578" t="str">
            <v>노말 밴드ST  28C</v>
          </cell>
          <cell r="B1578" t="str">
            <v>노말 밴드</v>
          </cell>
          <cell r="C1578" t="str">
            <v>ST  28C</v>
          </cell>
          <cell r="D1578" t="str">
            <v>개</v>
          </cell>
          <cell r="E1578">
            <v>1</v>
          </cell>
          <cell r="F1578">
            <v>1550</v>
          </cell>
          <cell r="G1578">
            <v>1550</v>
          </cell>
          <cell r="L1578">
            <v>1550</v>
          </cell>
        </row>
        <row r="1579">
          <cell r="A1579" t="str">
            <v>노말 밴드ST  36C</v>
          </cell>
          <cell r="B1579" t="str">
            <v>노말 밴드</v>
          </cell>
          <cell r="C1579" t="str">
            <v>ST  36C</v>
          </cell>
          <cell r="D1579" t="str">
            <v>개</v>
          </cell>
          <cell r="E1579">
            <v>2</v>
          </cell>
          <cell r="F1579">
            <v>2070</v>
          </cell>
          <cell r="G1579">
            <v>4140</v>
          </cell>
          <cell r="L1579">
            <v>4140</v>
          </cell>
        </row>
        <row r="1580">
          <cell r="A1580" t="str">
            <v>노말 밴드PVC 28C</v>
          </cell>
          <cell r="B1580" t="str">
            <v>노말 밴드</v>
          </cell>
          <cell r="C1580" t="str">
            <v>PVC 28C</v>
          </cell>
          <cell r="D1580" t="str">
            <v>개</v>
          </cell>
          <cell r="E1580">
            <v>3</v>
          </cell>
          <cell r="F1580">
            <v>960</v>
          </cell>
          <cell r="G1580">
            <v>2880</v>
          </cell>
          <cell r="L1580">
            <v>2880</v>
          </cell>
        </row>
        <row r="1581">
          <cell r="B1581" t="str">
            <v>접지크램프</v>
          </cell>
          <cell r="C1581" t="str">
            <v>60㎟ (T형)</v>
          </cell>
          <cell r="D1581" t="str">
            <v>개</v>
          </cell>
          <cell r="E1581">
            <v>5</v>
          </cell>
          <cell r="F1581">
            <v>1500</v>
          </cell>
          <cell r="G1581">
            <v>7500</v>
          </cell>
          <cell r="L1581">
            <v>7500</v>
          </cell>
        </row>
        <row r="1582">
          <cell r="B1582" t="str">
            <v>접지크램프</v>
          </cell>
          <cell r="C1582" t="str">
            <v>60㎟ (+형)</v>
          </cell>
          <cell r="D1582" t="str">
            <v>개</v>
          </cell>
          <cell r="E1582">
            <v>2</v>
          </cell>
          <cell r="F1582">
            <v>1500</v>
          </cell>
          <cell r="G1582">
            <v>3000</v>
          </cell>
          <cell r="L1582">
            <v>3000</v>
          </cell>
        </row>
        <row r="1583">
          <cell r="B1583" t="str">
            <v>본딩접지크램프</v>
          </cell>
          <cell r="C1583" t="str">
            <v>28C</v>
          </cell>
          <cell r="D1583" t="str">
            <v>개</v>
          </cell>
          <cell r="E1583">
            <v>6</v>
          </cell>
          <cell r="F1583">
            <v>290</v>
          </cell>
          <cell r="G1583">
            <v>1740</v>
          </cell>
          <cell r="L1583">
            <v>1740</v>
          </cell>
        </row>
        <row r="1584">
          <cell r="B1584" t="str">
            <v>본딩접지크램프</v>
          </cell>
          <cell r="C1584" t="str">
            <v>36C</v>
          </cell>
          <cell r="D1584" t="str">
            <v>개</v>
          </cell>
          <cell r="E1584">
            <v>4</v>
          </cell>
          <cell r="F1584">
            <v>330</v>
          </cell>
          <cell r="G1584">
            <v>1320</v>
          </cell>
          <cell r="L1584">
            <v>1320</v>
          </cell>
        </row>
        <row r="1585">
          <cell r="B1585" t="str">
            <v>본딩접지크램프</v>
          </cell>
          <cell r="C1585" t="str">
            <v>54C</v>
          </cell>
          <cell r="D1585" t="str">
            <v>개</v>
          </cell>
          <cell r="E1585">
            <v>19</v>
          </cell>
          <cell r="F1585">
            <v>650</v>
          </cell>
          <cell r="G1585">
            <v>12350</v>
          </cell>
          <cell r="L1585">
            <v>12350</v>
          </cell>
        </row>
        <row r="1586">
          <cell r="B1586" t="str">
            <v>OUTLET BOX</v>
          </cell>
          <cell r="C1586" t="str">
            <v>SW</v>
          </cell>
          <cell r="D1586" t="str">
            <v>개</v>
          </cell>
          <cell r="E1586">
            <v>281</v>
          </cell>
          <cell r="F1586">
            <v>654</v>
          </cell>
          <cell r="G1586">
            <v>183774</v>
          </cell>
          <cell r="L1586">
            <v>183774</v>
          </cell>
        </row>
        <row r="1587">
          <cell r="B1587" t="str">
            <v>OUTLET BOX</v>
          </cell>
          <cell r="C1587" t="str">
            <v>4각 54mm</v>
          </cell>
          <cell r="D1587" t="str">
            <v>개</v>
          </cell>
          <cell r="E1587">
            <v>251</v>
          </cell>
          <cell r="F1587">
            <v>832</v>
          </cell>
          <cell r="G1587">
            <v>208832</v>
          </cell>
          <cell r="L1587">
            <v>208832</v>
          </cell>
        </row>
        <row r="1588">
          <cell r="B1588" t="str">
            <v>OUTLET BOX</v>
          </cell>
          <cell r="C1588" t="str">
            <v>8각 54mm</v>
          </cell>
          <cell r="D1588" t="str">
            <v>개</v>
          </cell>
          <cell r="E1588">
            <v>576</v>
          </cell>
          <cell r="F1588">
            <v>460</v>
          </cell>
          <cell r="G1588">
            <v>264960</v>
          </cell>
          <cell r="L1588">
            <v>264960</v>
          </cell>
        </row>
        <row r="1589">
          <cell r="B1589" t="str">
            <v>박스커버</v>
          </cell>
          <cell r="C1589" t="str">
            <v>4각</v>
          </cell>
          <cell r="D1589" t="str">
            <v>개</v>
          </cell>
          <cell r="E1589">
            <v>248</v>
          </cell>
          <cell r="F1589">
            <v>150</v>
          </cell>
          <cell r="G1589">
            <v>37200</v>
          </cell>
          <cell r="L1589">
            <v>37200</v>
          </cell>
        </row>
        <row r="1590">
          <cell r="B1590" t="str">
            <v>박스커버</v>
          </cell>
          <cell r="C1590" t="str">
            <v>8각</v>
          </cell>
          <cell r="D1590" t="str">
            <v>개</v>
          </cell>
          <cell r="E1590">
            <v>371</v>
          </cell>
          <cell r="F1590">
            <v>190</v>
          </cell>
          <cell r="G1590">
            <v>70490</v>
          </cell>
          <cell r="L1590">
            <v>70490</v>
          </cell>
        </row>
        <row r="1591">
          <cell r="B1591" t="str">
            <v>노출박스</v>
          </cell>
          <cell r="C1591" t="str">
            <v>200x200x150</v>
          </cell>
          <cell r="D1591" t="str">
            <v>개</v>
          </cell>
          <cell r="E1591">
            <v>12</v>
          </cell>
          <cell r="F1591">
            <v>4460</v>
          </cell>
          <cell r="G1591">
            <v>53520</v>
          </cell>
          <cell r="L1591">
            <v>53520</v>
          </cell>
        </row>
        <row r="1594">
          <cell r="B1594" t="str">
            <v>나) 노 무 비</v>
          </cell>
        </row>
        <row r="1595">
          <cell r="C1595" t="str">
            <v>내 선 전 공</v>
          </cell>
          <cell r="D1595" t="str">
            <v>인</v>
          </cell>
          <cell r="E1595">
            <v>788.88</v>
          </cell>
          <cell r="H1595">
            <v>53401</v>
          </cell>
          <cell r="I1595">
            <v>42126980</v>
          </cell>
          <cell r="L1595">
            <v>42126980</v>
          </cell>
        </row>
        <row r="1597">
          <cell r="B1597" t="str">
            <v>다) 공구손료</v>
          </cell>
        </row>
        <row r="1598">
          <cell r="C1598" t="str">
            <v>내 선 전 공</v>
          </cell>
          <cell r="D1598" t="str">
            <v>인</v>
          </cell>
          <cell r="E1598">
            <v>23.66</v>
          </cell>
          <cell r="J1598">
            <v>53401</v>
          </cell>
          <cell r="K1598">
            <v>1263467</v>
          </cell>
          <cell r="L1598">
            <v>1263467</v>
          </cell>
        </row>
        <row r="1601">
          <cell r="A1601" t="str">
            <v>30신_61</v>
          </cell>
          <cell r="B1601" t="str">
            <v>합    계</v>
          </cell>
          <cell r="G1601">
            <v>5753696.0499999998</v>
          </cell>
          <cell r="I1601">
            <v>42126980</v>
          </cell>
          <cell r="K1601">
            <v>1263467</v>
          </cell>
          <cell r="L1601">
            <v>49144143.049999997</v>
          </cell>
        </row>
      </sheetData>
      <sheetData sheetId="2"/>
      <sheetData sheetId="3"/>
      <sheetData sheetId="4">
        <row r="4">
          <cell r="A4" t="str">
            <v>강제전선관ST 28C</v>
          </cell>
          <cell r="B4" t="str">
            <v>강제전선관</v>
          </cell>
          <cell r="C4" t="str">
            <v>ST 28C</v>
          </cell>
          <cell r="D4" t="str">
            <v>m</v>
          </cell>
          <cell r="E4" t="str">
            <v/>
          </cell>
          <cell r="F4">
            <v>6</v>
          </cell>
          <cell r="G4" t="str">
            <v/>
          </cell>
          <cell r="H4" t="str">
            <v/>
          </cell>
          <cell r="I4" t="str">
            <v/>
          </cell>
          <cell r="J4">
            <v>6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6</v>
          </cell>
          <cell r="O4" t="str">
            <v>전기1-6</v>
          </cell>
        </row>
        <row r="5">
          <cell r="A5" t="str">
            <v>강제전선관ST 54C</v>
          </cell>
          <cell r="B5" t="str">
            <v>강제전선관</v>
          </cell>
          <cell r="C5" t="str">
            <v>ST 54C</v>
          </cell>
          <cell r="D5" t="str">
            <v>m</v>
          </cell>
          <cell r="E5" t="str">
            <v/>
          </cell>
          <cell r="F5">
            <v>33</v>
          </cell>
          <cell r="G5" t="str">
            <v/>
          </cell>
          <cell r="H5" t="str">
            <v/>
          </cell>
          <cell r="I5" t="str">
            <v/>
          </cell>
          <cell r="J5">
            <v>33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36.300000000000004</v>
          </cell>
          <cell r="O5" t="str">
            <v>전기1-6</v>
          </cell>
        </row>
        <row r="6">
          <cell r="A6" t="str">
            <v>경질비닐전선관HI-PVC 16C</v>
          </cell>
          <cell r="B6" t="str">
            <v>경질비닐전선관</v>
          </cell>
          <cell r="C6" t="str">
            <v>HI-PVC 16C</v>
          </cell>
          <cell r="D6" t="str">
            <v>m</v>
          </cell>
          <cell r="E6" t="str">
            <v/>
          </cell>
          <cell r="F6" t="str">
            <v/>
          </cell>
          <cell r="G6">
            <v>1675.5</v>
          </cell>
          <cell r="H6">
            <v>2232.5</v>
          </cell>
          <cell r="I6">
            <v>456.5</v>
          </cell>
          <cell r="J6">
            <v>4364.5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4800.9500000000007</v>
          </cell>
          <cell r="O6" t="str">
            <v>전기1-6</v>
          </cell>
        </row>
        <row r="7">
          <cell r="A7" t="str">
            <v>경질비닐전선관HI-PVC 22C</v>
          </cell>
          <cell r="B7" t="str">
            <v>경질비닐전선관</v>
          </cell>
          <cell r="C7" t="str">
            <v>HI-PVC 22C</v>
          </cell>
          <cell r="D7" t="str">
            <v>m</v>
          </cell>
          <cell r="E7">
            <v>50</v>
          </cell>
          <cell r="F7" t="str">
            <v/>
          </cell>
          <cell r="G7">
            <v>238.5</v>
          </cell>
          <cell r="H7">
            <v>103.5</v>
          </cell>
          <cell r="I7" t="str">
            <v/>
          </cell>
          <cell r="J7">
            <v>392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431.20000000000005</v>
          </cell>
          <cell r="O7" t="str">
            <v>전기1-6</v>
          </cell>
        </row>
        <row r="8">
          <cell r="A8" t="str">
            <v>경질비닐전선관HI-PVC 28C</v>
          </cell>
          <cell r="B8" t="str">
            <v>경질비닐전선관</v>
          </cell>
          <cell r="C8" t="str">
            <v>HI-PVC 28C</v>
          </cell>
          <cell r="D8" t="str">
            <v>m</v>
          </cell>
          <cell r="E8" t="str">
            <v/>
          </cell>
          <cell r="F8">
            <v>112.5</v>
          </cell>
          <cell r="G8" t="str">
            <v/>
          </cell>
          <cell r="H8">
            <v>8.5</v>
          </cell>
          <cell r="I8" t="str">
            <v/>
          </cell>
          <cell r="J8">
            <v>121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133.10000000000002</v>
          </cell>
          <cell r="O8" t="str">
            <v>전기1-6</v>
          </cell>
        </row>
        <row r="9">
          <cell r="A9" t="str">
            <v>경질비닐전선관HI-PVC 36C</v>
          </cell>
          <cell r="B9" t="str">
            <v>경질비닐전선관</v>
          </cell>
          <cell r="C9" t="str">
            <v>HI-PVC 36C</v>
          </cell>
          <cell r="D9" t="str">
            <v>m</v>
          </cell>
          <cell r="E9">
            <v>171</v>
          </cell>
          <cell r="F9">
            <v>15</v>
          </cell>
          <cell r="G9" t="str">
            <v/>
          </cell>
          <cell r="H9" t="str">
            <v/>
          </cell>
          <cell r="I9" t="str">
            <v/>
          </cell>
          <cell r="J9">
            <v>186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204.60000000000002</v>
          </cell>
          <cell r="O9" t="str">
            <v>전기1-6</v>
          </cell>
        </row>
        <row r="10">
          <cell r="A10" t="str">
            <v>경질비닐전선관HI-PVC 42C</v>
          </cell>
          <cell r="B10" t="str">
            <v>경질비닐전선관</v>
          </cell>
          <cell r="C10" t="str">
            <v>HI-PVC 42C</v>
          </cell>
          <cell r="D10" t="str">
            <v>m</v>
          </cell>
          <cell r="E10" t="str">
            <v/>
          </cell>
          <cell r="F10">
            <v>15</v>
          </cell>
          <cell r="G10" t="str">
            <v/>
          </cell>
          <cell r="H10" t="str">
            <v/>
          </cell>
          <cell r="I10" t="str">
            <v/>
          </cell>
          <cell r="J10">
            <v>15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16.5</v>
          </cell>
          <cell r="O10" t="str">
            <v>전기1-6</v>
          </cell>
        </row>
        <row r="11">
          <cell r="A11" t="str">
            <v>케 이 블6.6kV CV 38㎟/1C</v>
          </cell>
          <cell r="B11" t="str">
            <v>케 이 블</v>
          </cell>
          <cell r="C11" t="str">
            <v>6.6kV CV 38㎟/1C</v>
          </cell>
          <cell r="D11" t="str">
            <v>m</v>
          </cell>
          <cell r="E11">
            <v>42</v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>
            <v>42</v>
          </cell>
          <cell r="K11" t="str">
            <v>x</v>
          </cell>
          <cell r="L11">
            <v>1.05</v>
          </cell>
          <cell r="M11" t="str">
            <v>=</v>
          </cell>
          <cell r="N11">
            <v>44.1</v>
          </cell>
          <cell r="O11" t="str">
            <v>전기1-6</v>
          </cell>
        </row>
        <row r="12">
          <cell r="A12" t="str">
            <v>케 이 블600V CV 5.5㎟/1C</v>
          </cell>
          <cell r="B12" t="str">
            <v>케 이 블</v>
          </cell>
          <cell r="C12" t="str">
            <v>600V CV 5.5㎟/1C</v>
          </cell>
          <cell r="D12" t="str">
            <v>m</v>
          </cell>
          <cell r="E12" t="str">
            <v/>
          </cell>
          <cell r="F12">
            <v>740</v>
          </cell>
          <cell r="G12" t="str">
            <v/>
          </cell>
          <cell r="H12" t="str">
            <v/>
          </cell>
          <cell r="I12" t="str">
            <v/>
          </cell>
          <cell r="J12">
            <v>740</v>
          </cell>
          <cell r="K12" t="str">
            <v>x</v>
          </cell>
          <cell r="L12">
            <v>1.05</v>
          </cell>
          <cell r="M12" t="str">
            <v>=</v>
          </cell>
          <cell r="N12">
            <v>777</v>
          </cell>
          <cell r="O12" t="str">
            <v>전기1-6</v>
          </cell>
        </row>
        <row r="13">
          <cell r="A13" t="str">
            <v>케 이 블600V CV 14㎟/1C</v>
          </cell>
          <cell r="B13" t="str">
            <v>케 이 블</v>
          </cell>
          <cell r="C13" t="str">
            <v>600V CV 14㎟/1C</v>
          </cell>
          <cell r="D13" t="str">
            <v>m</v>
          </cell>
          <cell r="E13" t="str">
            <v/>
          </cell>
          <cell r="F13">
            <v>628</v>
          </cell>
          <cell r="G13" t="str">
            <v/>
          </cell>
          <cell r="H13" t="str">
            <v/>
          </cell>
          <cell r="I13" t="str">
            <v/>
          </cell>
          <cell r="J13">
            <v>628</v>
          </cell>
          <cell r="K13" t="str">
            <v>x</v>
          </cell>
          <cell r="L13">
            <v>1.05</v>
          </cell>
          <cell r="M13" t="str">
            <v>=</v>
          </cell>
          <cell r="N13">
            <v>659.4</v>
          </cell>
          <cell r="O13" t="str">
            <v>전기1-6</v>
          </cell>
        </row>
        <row r="14">
          <cell r="A14" t="str">
            <v>케 이 블600V CV 22㎟/1C</v>
          </cell>
          <cell r="B14" t="str">
            <v>케 이 블</v>
          </cell>
          <cell r="C14" t="str">
            <v>600V CV 22㎟/1C</v>
          </cell>
          <cell r="D14" t="str">
            <v>m</v>
          </cell>
          <cell r="E14" t="str">
            <v/>
          </cell>
          <cell r="F14">
            <v>45</v>
          </cell>
          <cell r="G14" t="str">
            <v/>
          </cell>
          <cell r="H14" t="str">
            <v/>
          </cell>
          <cell r="I14" t="str">
            <v/>
          </cell>
          <cell r="J14">
            <v>45</v>
          </cell>
          <cell r="K14" t="str">
            <v>x</v>
          </cell>
          <cell r="L14">
            <v>1.05</v>
          </cell>
          <cell r="M14" t="str">
            <v>=</v>
          </cell>
          <cell r="N14">
            <v>47.25</v>
          </cell>
          <cell r="O14" t="str">
            <v>전기1-6</v>
          </cell>
        </row>
        <row r="15">
          <cell r="A15" t="str">
            <v>케 이 블600V CV 38㎟/1C</v>
          </cell>
          <cell r="B15" t="str">
            <v>케 이 블</v>
          </cell>
          <cell r="C15" t="str">
            <v>600V CV 38㎟/1C</v>
          </cell>
          <cell r="D15" t="str">
            <v>m</v>
          </cell>
          <cell r="E15" t="str">
            <v/>
          </cell>
          <cell r="F15">
            <v>2205</v>
          </cell>
          <cell r="G15" t="str">
            <v/>
          </cell>
          <cell r="H15" t="str">
            <v/>
          </cell>
          <cell r="I15" t="str">
            <v/>
          </cell>
          <cell r="J15">
            <v>2205</v>
          </cell>
          <cell r="K15" t="str">
            <v>x</v>
          </cell>
          <cell r="L15">
            <v>1.05</v>
          </cell>
          <cell r="M15" t="str">
            <v>=</v>
          </cell>
          <cell r="N15">
            <v>2315.25</v>
          </cell>
          <cell r="O15" t="str">
            <v>전기1-6</v>
          </cell>
        </row>
        <row r="16">
          <cell r="A16" t="str">
            <v>케 이 블600V CV 60㎟/1C</v>
          </cell>
          <cell r="B16" t="str">
            <v>케 이 블</v>
          </cell>
          <cell r="C16" t="str">
            <v>600V CV 60㎟/1C</v>
          </cell>
          <cell r="D16" t="str">
            <v>m</v>
          </cell>
          <cell r="E16">
            <v>36</v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>
            <v>36</v>
          </cell>
          <cell r="K16" t="str">
            <v>x</v>
          </cell>
          <cell r="L16">
            <v>1.05</v>
          </cell>
          <cell r="M16" t="str">
            <v>=</v>
          </cell>
          <cell r="N16">
            <v>37.800000000000004</v>
          </cell>
          <cell r="O16" t="str">
            <v>전기1-6</v>
          </cell>
        </row>
        <row r="17">
          <cell r="A17" t="str">
            <v>케 이 블600V CV 150㎟/1C</v>
          </cell>
          <cell r="B17" t="str">
            <v>케 이 블</v>
          </cell>
          <cell r="C17" t="str">
            <v>600V CV 150㎟/1C</v>
          </cell>
          <cell r="D17" t="str">
            <v>m</v>
          </cell>
          <cell r="E17">
            <v>40</v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>
            <v>40</v>
          </cell>
          <cell r="K17" t="str">
            <v>x</v>
          </cell>
          <cell r="L17">
            <v>1.05</v>
          </cell>
          <cell r="M17" t="str">
            <v>=</v>
          </cell>
          <cell r="N17">
            <v>42</v>
          </cell>
          <cell r="O17" t="str">
            <v>전기1-6</v>
          </cell>
        </row>
        <row r="18">
          <cell r="A18" t="str">
            <v>케 이 블600V CV 200㎟/1C</v>
          </cell>
          <cell r="B18" t="str">
            <v>케 이 블</v>
          </cell>
          <cell r="C18" t="str">
            <v>600V CV 200㎟/1C</v>
          </cell>
          <cell r="D18" t="str">
            <v>m</v>
          </cell>
          <cell r="E18">
            <v>18</v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>
            <v>18</v>
          </cell>
          <cell r="K18" t="str">
            <v>x</v>
          </cell>
          <cell r="L18">
            <v>1.05</v>
          </cell>
          <cell r="M18" t="str">
            <v>=</v>
          </cell>
          <cell r="N18">
            <v>18.900000000000002</v>
          </cell>
          <cell r="O18" t="str">
            <v>전기1-6</v>
          </cell>
        </row>
        <row r="19">
          <cell r="A19" t="str">
            <v>케 이 블600V CV 250㎟/1C</v>
          </cell>
          <cell r="B19" t="str">
            <v>케 이 블</v>
          </cell>
          <cell r="C19" t="str">
            <v>600V CV 250㎟/1C</v>
          </cell>
          <cell r="D19" t="str">
            <v>m</v>
          </cell>
          <cell r="E19">
            <v>60</v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>
            <v>60</v>
          </cell>
          <cell r="K19" t="str">
            <v>x</v>
          </cell>
          <cell r="L19">
            <v>1.05</v>
          </cell>
          <cell r="M19" t="str">
            <v>=</v>
          </cell>
          <cell r="N19">
            <v>63</v>
          </cell>
          <cell r="O19" t="str">
            <v>전기1-6</v>
          </cell>
        </row>
        <row r="20">
          <cell r="A20" t="str">
            <v>케 이 블FR-8 38㎟/1C</v>
          </cell>
          <cell r="B20" t="str">
            <v>케 이 블</v>
          </cell>
          <cell r="C20" t="str">
            <v>FR-8 38㎟/1C</v>
          </cell>
          <cell r="D20" t="str">
            <v>m</v>
          </cell>
          <cell r="E20" t="str">
            <v/>
          </cell>
          <cell r="F20">
            <v>260</v>
          </cell>
          <cell r="G20" t="str">
            <v/>
          </cell>
          <cell r="H20" t="str">
            <v/>
          </cell>
          <cell r="I20" t="str">
            <v/>
          </cell>
          <cell r="J20">
            <v>260</v>
          </cell>
          <cell r="K20" t="str">
            <v>x</v>
          </cell>
          <cell r="L20">
            <v>1.05</v>
          </cell>
          <cell r="M20" t="str">
            <v>=</v>
          </cell>
          <cell r="N20">
            <v>273</v>
          </cell>
          <cell r="O20" t="str">
            <v>전기1-6</v>
          </cell>
        </row>
        <row r="21">
          <cell r="A21" t="str">
            <v>전     선IV  1.6mm</v>
          </cell>
          <cell r="B21" t="str">
            <v>전     선</v>
          </cell>
          <cell r="C21" t="str">
            <v>IV  1.6mm</v>
          </cell>
          <cell r="D21" t="str">
            <v>m</v>
          </cell>
          <cell r="E21" t="str">
            <v/>
          </cell>
          <cell r="F21" t="str">
            <v/>
          </cell>
          <cell r="G21">
            <v>1914</v>
          </cell>
          <cell r="H21">
            <v>2062</v>
          </cell>
          <cell r="I21" t="str">
            <v/>
          </cell>
          <cell r="J21">
            <v>3976</v>
          </cell>
          <cell r="K21" t="str">
            <v>x</v>
          </cell>
          <cell r="L21">
            <v>1.1000000000000001</v>
          </cell>
          <cell r="M21" t="str">
            <v>=</v>
          </cell>
          <cell r="N21">
            <v>4373.6000000000004</v>
          </cell>
          <cell r="O21" t="str">
            <v>전기1-6</v>
          </cell>
        </row>
        <row r="22">
          <cell r="A22" t="str">
            <v>전     선IV  2.0mm</v>
          </cell>
          <cell r="B22" t="str">
            <v>전     선</v>
          </cell>
          <cell r="C22" t="str">
            <v>IV  2.0mm</v>
          </cell>
          <cell r="D22" t="str">
            <v>m</v>
          </cell>
          <cell r="E22" t="str">
            <v/>
          </cell>
          <cell r="F22" t="str">
            <v/>
          </cell>
          <cell r="G22">
            <v>4806</v>
          </cell>
          <cell r="H22">
            <v>4449.5</v>
          </cell>
          <cell r="I22" t="str">
            <v/>
          </cell>
          <cell r="J22">
            <v>9255.5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10181.050000000001</v>
          </cell>
          <cell r="O22" t="str">
            <v>전기1-6</v>
          </cell>
        </row>
        <row r="23">
          <cell r="A23" t="str">
            <v>전     선IV  3.5㎟</v>
          </cell>
          <cell r="B23" t="str">
            <v>전     선</v>
          </cell>
          <cell r="C23" t="str">
            <v>IV  3.5㎟</v>
          </cell>
          <cell r="D23" t="str">
            <v>m</v>
          </cell>
          <cell r="E23" t="str">
            <v/>
          </cell>
          <cell r="F23">
            <v>185</v>
          </cell>
          <cell r="G23" t="str">
            <v/>
          </cell>
          <cell r="H23" t="str">
            <v/>
          </cell>
          <cell r="I23" t="str">
            <v/>
          </cell>
          <cell r="J23">
            <v>185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203.50000000000003</v>
          </cell>
          <cell r="O23" t="str">
            <v>전기1-6</v>
          </cell>
        </row>
        <row r="24">
          <cell r="A24" t="str">
            <v>전     선IV  5.5㎟</v>
          </cell>
          <cell r="B24" t="str">
            <v>전     선</v>
          </cell>
          <cell r="C24" t="str">
            <v>IV  5.5㎟</v>
          </cell>
          <cell r="D24" t="str">
            <v>m</v>
          </cell>
          <cell r="E24" t="str">
            <v/>
          </cell>
          <cell r="F24" t="str">
            <v/>
          </cell>
          <cell r="G24" t="str">
            <v/>
          </cell>
          <cell r="H24">
            <v>591.5</v>
          </cell>
          <cell r="I24" t="str">
            <v/>
          </cell>
          <cell r="J24">
            <v>591.5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650.65000000000009</v>
          </cell>
          <cell r="O24" t="str">
            <v>전기1-6</v>
          </cell>
        </row>
        <row r="25">
          <cell r="A25" t="str">
            <v>전     선IV  8㎟</v>
          </cell>
          <cell r="B25" t="str">
            <v>전     선</v>
          </cell>
          <cell r="C25" t="str">
            <v>IV  8㎟</v>
          </cell>
          <cell r="D25" t="str">
            <v>m</v>
          </cell>
          <cell r="E25" t="str">
            <v/>
          </cell>
          <cell r="F25">
            <v>472</v>
          </cell>
          <cell r="G25" t="str">
            <v/>
          </cell>
          <cell r="H25">
            <v>44</v>
          </cell>
          <cell r="I25" t="str">
            <v/>
          </cell>
          <cell r="J25">
            <v>516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567.6</v>
          </cell>
          <cell r="O25" t="str">
            <v>전기1-6</v>
          </cell>
        </row>
        <row r="26">
          <cell r="A26" t="str">
            <v>전     선IV  14㎟</v>
          </cell>
          <cell r="B26" t="str">
            <v>전     선</v>
          </cell>
          <cell r="C26" t="str">
            <v>IV  14㎟</v>
          </cell>
          <cell r="D26" t="str">
            <v>m</v>
          </cell>
          <cell r="E26" t="str">
            <v/>
          </cell>
          <cell r="F26">
            <v>395</v>
          </cell>
          <cell r="G26" t="str">
            <v/>
          </cell>
          <cell r="H26" t="str">
            <v/>
          </cell>
          <cell r="I26" t="str">
            <v/>
          </cell>
          <cell r="J26">
            <v>395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434.50000000000006</v>
          </cell>
          <cell r="O26" t="str">
            <v>전기1-6</v>
          </cell>
        </row>
        <row r="27">
          <cell r="A27" t="str">
            <v>전     선GV  14㎟</v>
          </cell>
          <cell r="B27" t="str">
            <v>전     선</v>
          </cell>
          <cell r="C27" t="str">
            <v>GV  14㎟</v>
          </cell>
          <cell r="D27" t="str">
            <v>m</v>
          </cell>
          <cell r="E27">
            <v>50</v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>
            <v>50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55.000000000000007</v>
          </cell>
          <cell r="O27" t="str">
            <v>전기1-6</v>
          </cell>
        </row>
        <row r="28">
          <cell r="A28" t="str">
            <v>전     선GV  60㎟</v>
          </cell>
          <cell r="B28" t="str">
            <v>전     선</v>
          </cell>
          <cell r="C28" t="str">
            <v>GV  60㎟</v>
          </cell>
          <cell r="D28" t="str">
            <v>m</v>
          </cell>
          <cell r="E28">
            <v>225</v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>
            <v>225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247.50000000000003</v>
          </cell>
          <cell r="O28" t="str">
            <v>전기1-6</v>
          </cell>
        </row>
        <row r="29">
          <cell r="A29" t="str">
            <v>전     선HIV  2.0mm</v>
          </cell>
          <cell r="B29" t="str">
            <v>전     선</v>
          </cell>
          <cell r="C29" t="str">
            <v>HIV  2.0mm</v>
          </cell>
          <cell r="D29" t="str">
            <v>m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>
            <v>1369.5</v>
          </cell>
          <cell r="J29">
            <v>1369.5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1506.45</v>
          </cell>
          <cell r="O29" t="str">
            <v>전기1-6</v>
          </cell>
        </row>
        <row r="30">
          <cell r="A30" t="str">
            <v>나 동 선2.0㎟</v>
          </cell>
          <cell r="B30" t="str">
            <v>나 동 선</v>
          </cell>
          <cell r="C30" t="str">
            <v>2.0㎟</v>
          </cell>
          <cell r="D30" t="str">
            <v>m</v>
          </cell>
          <cell r="E30" t="str">
            <v/>
          </cell>
          <cell r="F30">
            <v>17</v>
          </cell>
          <cell r="G30" t="str">
            <v/>
          </cell>
          <cell r="H30" t="str">
            <v/>
          </cell>
          <cell r="I30" t="str">
            <v/>
          </cell>
          <cell r="J30">
            <v>17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18.700000000000003</v>
          </cell>
          <cell r="O30" t="str">
            <v>전기1-6</v>
          </cell>
        </row>
        <row r="31">
          <cell r="A31" t="str">
            <v>케이블헤드(옥내용)6.6kV 14㎟/1C(3상분)</v>
          </cell>
          <cell r="B31" t="str">
            <v>케이블헤드(옥내용)</v>
          </cell>
          <cell r="C31" t="str">
            <v>6.6kV 14㎟/1C(3상분)</v>
          </cell>
          <cell r="D31" t="str">
            <v>KIT</v>
          </cell>
          <cell r="E31">
            <v>2</v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>
            <v>2</v>
          </cell>
          <cell r="K31" t="str">
            <v>x</v>
          </cell>
          <cell r="L31">
            <v>1</v>
          </cell>
          <cell r="M31" t="str">
            <v>=</v>
          </cell>
          <cell r="N31">
            <v>2</v>
          </cell>
          <cell r="O31" t="str">
            <v>전기1-6</v>
          </cell>
        </row>
        <row r="32">
          <cell r="A32" t="str">
            <v>케이블헤드(옥내용)6.6kV 38㎟/1C(3상분)</v>
          </cell>
          <cell r="B32" t="str">
            <v>케이블헤드(옥내용)</v>
          </cell>
          <cell r="C32" t="str">
            <v>6.6kV 38㎟/1C(3상분)</v>
          </cell>
          <cell r="D32" t="str">
            <v>KIT</v>
          </cell>
          <cell r="E32">
            <v>9</v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>
            <v>9</v>
          </cell>
          <cell r="K32" t="str">
            <v>x</v>
          </cell>
          <cell r="L32">
            <v>1</v>
          </cell>
          <cell r="M32" t="str">
            <v>=</v>
          </cell>
          <cell r="N32">
            <v>9</v>
          </cell>
          <cell r="O32" t="str">
            <v>전기1-6</v>
          </cell>
        </row>
        <row r="33">
          <cell r="A33" t="str">
            <v>케이블헤드(옥내용)6.6kV 60㎟/1C(3상분)</v>
          </cell>
          <cell r="B33" t="str">
            <v>케이블헤드(옥내용)</v>
          </cell>
          <cell r="C33" t="str">
            <v>6.6kV 60㎟/1C(3상분)</v>
          </cell>
          <cell r="D33" t="str">
            <v>KIT</v>
          </cell>
          <cell r="E33">
            <v>2</v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>
            <v>2</v>
          </cell>
          <cell r="K33" t="str">
            <v>x</v>
          </cell>
          <cell r="L33">
            <v>1</v>
          </cell>
          <cell r="M33" t="str">
            <v>=</v>
          </cell>
          <cell r="N33">
            <v>2</v>
          </cell>
          <cell r="O33" t="str">
            <v>전기1-6</v>
          </cell>
        </row>
        <row r="34">
          <cell r="A34" t="str">
            <v>압착단자14㎟</v>
          </cell>
          <cell r="B34" t="str">
            <v>압착단자</v>
          </cell>
          <cell r="C34" t="str">
            <v>14㎟</v>
          </cell>
          <cell r="D34" t="str">
            <v>EA</v>
          </cell>
          <cell r="E34">
            <v>1</v>
          </cell>
          <cell r="F34">
            <v>60</v>
          </cell>
          <cell r="G34" t="str">
            <v/>
          </cell>
          <cell r="H34" t="str">
            <v/>
          </cell>
          <cell r="I34" t="str">
            <v/>
          </cell>
          <cell r="J34">
            <v>61</v>
          </cell>
          <cell r="K34" t="str">
            <v>x</v>
          </cell>
          <cell r="L34">
            <v>1</v>
          </cell>
          <cell r="M34" t="str">
            <v>=</v>
          </cell>
          <cell r="N34">
            <v>61</v>
          </cell>
          <cell r="O34" t="str">
            <v>전기1-6</v>
          </cell>
        </row>
        <row r="35">
          <cell r="A35" t="str">
            <v>압착단자22㎟</v>
          </cell>
          <cell r="B35" t="str">
            <v>압착단자</v>
          </cell>
          <cell r="C35" t="str">
            <v>22㎟</v>
          </cell>
          <cell r="D35" t="str">
            <v>EA</v>
          </cell>
          <cell r="E35" t="str">
            <v/>
          </cell>
          <cell r="F35">
            <v>18</v>
          </cell>
          <cell r="G35" t="str">
            <v/>
          </cell>
          <cell r="H35" t="str">
            <v/>
          </cell>
          <cell r="I35" t="str">
            <v/>
          </cell>
          <cell r="J35">
            <v>18</v>
          </cell>
          <cell r="K35" t="str">
            <v>x</v>
          </cell>
          <cell r="L35">
            <v>1</v>
          </cell>
          <cell r="M35" t="str">
            <v>=</v>
          </cell>
          <cell r="N35">
            <v>18</v>
          </cell>
          <cell r="O35" t="str">
            <v>전기1-6</v>
          </cell>
        </row>
        <row r="36">
          <cell r="A36" t="str">
            <v>압착단자38㎟</v>
          </cell>
          <cell r="B36" t="str">
            <v>압착단자</v>
          </cell>
          <cell r="C36" t="str">
            <v>38㎟</v>
          </cell>
          <cell r="D36" t="str">
            <v>EA</v>
          </cell>
          <cell r="E36" t="str">
            <v/>
          </cell>
          <cell r="F36">
            <v>50</v>
          </cell>
          <cell r="G36" t="str">
            <v/>
          </cell>
          <cell r="H36" t="str">
            <v/>
          </cell>
          <cell r="I36" t="str">
            <v/>
          </cell>
          <cell r="J36">
            <v>50</v>
          </cell>
          <cell r="K36" t="str">
            <v>x</v>
          </cell>
          <cell r="L36">
            <v>1</v>
          </cell>
          <cell r="M36" t="str">
            <v>=</v>
          </cell>
          <cell r="N36">
            <v>50</v>
          </cell>
          <cell r="O36" t="str">
            <v>전기1-6</v>
          </cell>
        </row>
        <row r="37">
          <cell r="A37" t="str">
            <v>압착단자60㎟</v>
          </cell>
          <cell r="B37" t="str">
            <v>압착단자</v>
          </cell>
          <cell r="C37" t="str">
            <v>60㎟</v>
          </cell>
          <cell r="D37" t="str">
            <v>EA</v>
          </cell>
          <cell r="E37">
            <v>9</v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>
            <v>9</v>
          </cell>
          <cell r="K37" t="str">
            <v>x</v>
          </cell>
          <cell r="L37">
            <v>1</v>
          </cell>
          <cell r="M37" t="str">
            <v>=</v>
          </cell>
          <cell r="N37">
            <v>9</v>
          </cell>
          <cell r="O37" t="str">
            <v>전기1-6</v>
          </cell>
        </row>
        <row r="38">
          <cell r="A38" t="str">
            <v>동관단자60㎟</v>
          </cell>
          <cell r="B38" t="str">
            <v>동관단자</v>
          </cell>
          <cell r="C38" t="str">
            <v>60㎟</v>
          </cell>
          <cell r="D38" t="str">
            <v>EA</v>
          </cell>
          <cell r="E38">
            <v>8</v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>
            <v>8</v>
          </cell>
          <cell r="K38" t="str">
            <v>x</v>
          </cell>
          <cell r="L38">
            <v>1</v>
          </cell>
          <cell r="M38" t="str">
            <v>=</v>
          </cell>
          <cell r="N38">
            <v>8</v>
          </cell>
          <cell r="O38" t="str">
            <v>전기1-6</v>
          </cell>
        </row>
        <row r="39">
          <cell r="A39" t="str">
            <v>동관단자200㎟</v>
          </cell>
          <cell r="B39" t="str">
            <v>동관단자</v>
          </cell>
          <cell r="C39" t="str">
            <v>200㎟</v>
          </cell>
          <cell r="D39" t="str">
            <v>EA</v>
          </cell>
          <cell r="E39">
            <v>6</v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>
            <v>6</v>
          </cell>
          <cell r="K39" t="str">
            <v>x</v>
          </cell>
          <cell r="L39">
            <v>1</v>
          </cell>
          <cell r="M39" t="str">
            <v>=</v>
          </cell>
          <cell r="N39">
            <v>6</v>
          </cell>
          <cell r="O39" t="str">
            <v>전기1-6</v>
          </cell>
        </row>
        <row r="40">
          <cell r="A40" t="str">
            <v>동관단자250㎟</v>
          </cell>
          <cell r="B40" t="str">
            <v>동관단자</v>
          </cell>
          <cell r="C40" t="str">
            <v>250㎟</v>
          </cell>
          <cell r="D40" t="str">
            <v>EA</v>
          </cell>
          <cell r="E40">
            <v>14</v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>
            <v>14</v>
          </cell>
          <cell r="K40" t="str">
            <v>x</v>
          </cell>
          <cell r="L40">
            <v>1</v>
          </cell>
          <cell r="M40" t="str">
            <v>=</v>
          </cell>
          <cell r="N40">
            <v>14</v>
          </cell>
          <cell r="O40" t="str">
            <v>전기1-6</v>
          </cell>
        </row>
        <row r="41">
          <cell r="A41" t="str">
            <v>접지크램프60㎟ (T형)</v>
          </cell>
          <cell r="B41" t="str">
            <v>접지크램프</v>
          </cell>
          <cell r="C41" t="str">
            <v>60㎟ (T형)</v>
          </cell>
          <cell r="D41" t="str">
            <v>EA</v>
          </cell>
          <cell r="E41">
            <v>5</v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>
            <v>5</v>
          </cell>
          <cell r="K41" t="str">
            <v>x</v>
          </cell>
          <cell r="L41">
            <v>1</v>
          </cell>
          <cell r="M41" t="str">
            <v>=</v>
          </cell>
          <cell r="N41">
            <v>5</v>
          </cell>
          <cell r="O41" t="str">
            <v>전기1-6</v>
          </cell>
        </row>
        <row r="42">
          <cell r="A42" t="str">
            <v>접지크램프60㎟ (+형)</v>
          </cell>
          <cell r="B42" t="str">
            <v>접지크램프</v>
          </cell>
          <cell r="C42" t="str">
            <v>60㎟ (+형)</v>
          </cell>
          <cell r="D42" t="str">
            <v>EA</v>
          </cell>
          <cell r="E42">
            <v>2</v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>
            <v>2</v>
          </cell>
          <cell r="K42" t="str">
            <v>x</v>
          </cell>
          <cell r="L42">
            <v>1</v>
          </cell>
          <cell r="M42" t="str">
            <v>=</v>
          </cell>
          <cell r="N42">
            <v>2</v>
          </cell>
          <cell r="O42" t="str">
            <v>전기1-6</v>
          </cell>
        </row>
        <row r="43">
          <cell r="A43" t="str">
            <v>접지장치3종</v>
          </cell>
          <cell r="B43" t="str">
            <v>접지장치</v>
          </cell>
          <cell r="C43" t="str">
            <v>3종</v>
          </cell>
          <cell r="D43" t="str">
            <v>개소</v>
          </cell>
          <cell r="E43" t="str">
            <v/>
          </cell>
          <cell r="F43" t="str">
            <v/>
          </cell>
          <cell r="G43" t="str">
            <v/>
          </cell>
          <cell r="H43">
            <v>1</v>
          </cell>
          <cell r="I43" t="str">
            <v/>
          </cell>
          <cell r="J43">
            <v>1</v>
          </cell>
          <cell r="K43" t="str">
            <v>x</v>
          </cell>
          <cell r="L43">
            <v>1</v>
          </cell>
          <cell r="M43" t="str">
            <v>=</v>
          </cell>
          <cell r="N43">
            <v>1</v>
          </cell>
          <cell r="O43" t="str">
            <v>전기1-6</v>
          </cell>
        </row>
        <row r="44">
          <cell r="A44" t="str">
            <v>접지장치1종</v>
          </cell>
          <cell r="B44" t="str">
            <v>접지장치</v>
          </cell>
          <cell r="C44" t="str">
            <v>1종</v>
          </cell>
          <cell r="D44" t="str">
            <v>개소</v>
          </cell>
          <cell r="E44">
            <v>2</v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>
            <v>2</v>
          </cell>
          <cell r="K44" t="str">
            <v>x</v>
          </cell>
          <cell r="L44">
            <v>1</v>
          </cell>
          <cell r="M44" t="str">
            <v>=</v>
          </cell>
          <cell r="N44">
            <v>2</v>
          </cell>
          <cell r="O44" t="str">
            <v>전기1-6</v>
          </cell>
        </row>
        <row r="45">
          <cell r="A45" t="str">
            <v>접지장치2종</v>
          </cell>
          <cell r="B45" t="str">
            <v>접지장치</v>
          </cell>
          <cell r="C45" t="str">
            <v>2종</v>
          </cell>
          <cell r="D45" t="str">
            <v>개소</v>
          </cell>
          <cell r="E45">
            <v>1</v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>
            <v>1</v>
          </cell>
          <cell r="K45" t="str">
            <v>x</v>
          </cell>
          <cell r="L45">
            <v>1</v>
          </cell>
          <cell r="M45" t="str">
            <v>=</v>
          </cell>
          <cell r="N45">
            <v>1</v>
          </cell>
          <cell r="O45" t="str">
            <v>전기1-6</v>
          </cell>
        </row>
        <row r="46">
          <cell r="A46" t="str">
            <v>접지장치TEST</v>
          </cell>
          <cell r="B46" t="str">
            <v>접지장치</v>
          </cell>
          <cell r="C46" t="str">
            <v>TEST</v>
          </cell>
          <cell r="D46" t="str">
            <v>개소</v>
          </cell>
          <cell r="E46">
            <v>1</v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>
            <v>1</v>
          </cell>
          <cell r="K46" t="str">
            <v>x</v>
          </cell>
          <cell r="L46">
            <v>1</v>
          </cell>
          <cell r="M46" t="str">
            <v>=</v>
          </cell>
          <cell r="N46">
            <v>1</v>
          </cell>
          <cell r="O46" t="str">
            <v>전기1-6</v>
          </cell>
        </row>
        <row r="47">
          <cell r="A47" t="str">
            <v>노말 밴드PVC 28C</v>
          </cell>
          <cell r="B47" t="str">
            <v>노말 밴드</v>
          </cell>
          <cell r="C47" t="str">
            <v>PVC 28C</v>
          </cell>
          <cell r="D47" t="str">
            <v>EA</v>
          </cell>
          <cell r="E47" t="str">
            <v/>
          </cell>
          <cell r="F47" t="str">
            <v/>
          </cell>
          <cell r="G47" t="str">
            <v/>
          </cell>
          <cell r="H47">
            <v>3</v>
          </cell>
          <cell r="I47" t="str">
            <v/>
          </cell>
          <cell r="J47">
            <v>3</v>
          </cell>
          <cell r="K47" t="str">
            <v>x</v>
          </cell>
          <cell r="L47">
            <v>1</v>
          </cell>
          <cell r="M47" t="str">
            <v>=</v>
          </cell>
          <cell r="N47">
            <v>3</v>
          </cell>
          <cell r="O47" t="str">
            <v>전기1-6</v>
          </cell>
        </row>
        <row r="48">
          <cell r="A48" t="str">
            <v>노말 밴드ST  28C</v>
          </cell>
          <cell r="B48" t="str">
            <v>노말 밴드</v>
          </cell>
          <cell r="C48" t="str">
            <v>ST  28C</v>
          </cell>
          <cell r="D48" t="str">
            <v>EA</v>
          </cell>
          <cell r="E48" t="str">
            <v/>
          </cell>
          <cell r="F48">
            <v>1</v>
          </cell>
          <cell r="G48" t="str">
            <v/>
          </cell>
          <cell r="H48" t="str">
            <v/>
          </cell>
          <cell r="I48" t="str">
            <v/>
          </cell>
          <cell r="J48">
            <v>1</v>
          </cell>
          <cell r="K48" t="str">
            <v>x</v>
          </cell>
          <cell r="L48">
            <v>1</v>
          </cell>
          <cell r="M48" t="str">
            <v>=</v>
          </cell>
          <cell r="N48">
            <v>1</v>
          </cell>
          <cell r="O48" t="str">
            <v>전기1-6</v>
          </cell>
        </row>
        <row r="49">
          <cell r="A49" t="str">
            <v>노말 밴드ST  36C</v>
          </cell>
          <cell r="B49" t="str">
            <v>노말 밴드</v>
          </cell>
          <cell r="C49" t="str">
            <v>ST  36C</v>
          </cell>
          <cell r="D49" t="str">
            <v>EA</v>
          </cell>
          <cell r="E49" t="str">
            <v/>
          </cell>
          <cell r="F49">
            <v>2</v>
          </cell>
          <cell r="G49" t="str">
            <v/>
          </cell>
          <cell r="H49" t="str">
            <v/>
          </cell>
          <cell r="I49" t="str">
            <v/>
          </cell>
          <cell r="J49">
            <v>2</v>
          </cell>
          <cell r="K49" t="str">
            <v>x</v>
          </cell>
          <cell r="L49">
            <v>1</v>
          </cell>
          <cell r="M49" t="str">
            <v>=</v>
          </cell>
          <cell r="N49">
            <v>2</v>
          </cell>
          <cell r="O49" t="str">
            <v>전기1-6</v>
          </cell>
        </row>
        <row r="50">
          <cell r="A50" t="str">
            <v>크램프 (일반)ST  28C</v>
          </cell>
          <cell r="B50" t="str">
            <v>크램프 (일반)</v>
          </cell>
          <cell r="C50" t="str">
            <v>ST  28C</v>
          </cell>
          <cell r="D50" t="str">
            <v>EA</v>
          </cell>
          <cell r="E50" t="str">
            <v/>
          </cell>
          <cell r="F50">
            <v>5</v>
          </cell>
          <cell r="G50" t="str">
            <v/>
          </cell>
          <cell r="H50" t="str">
            <v/>
          </cell>
          <cell r="I50" t="str">
            <v/>
          </cell>
          <cell r="J50">
            <v>5</v>
          </cell>
          <cell r="K50" t="str">
            <v>x</v>
          </cell>
          <cell r="L50">
            <v>1</v>
          </cell>
          <cell r="M50" t="str">
            <v>=</v>
          </cell>
          <cell r="N50">
            <v>5</v>
          </cell>
          <cell r="O50" t="str">
            <v>전기1-6</v>
          </cell>
        </row>
        <row r="51">
          <cell r="A51" t="str">
            <v>크램프 (일반)ST  36C</v>
          </cell>
          <cell r="B51" t="str">
            <v>크램프 (일반)</v>
          </cell>
          <cell r="C51" t="str">
            <v>ST  36C</v>
          </cell>
          <cell r="D51" t="str">
            <v>EA</v>
          </cell>
          <cell r="E51" t="str">
            <v/>
          </cell>
          <cell r="F51">
            <v>4</v>
          </cell>
          <cell r="G51" t="str">
            <v/>
          </cell>
          <cell r="H51" t="str">
            <v/>
          </cell>
          <cell r="I51" t="str">
            <v/>
          </cell>
          <cell r="J51">
            <v>4</v>
          </cell>
          <cell r="K51" t="str">
            <v>x</v>
          </cell>
          <cell r="L51">
            <v>1</v>
          </cell>
          <cell r="M51" t="str">
            <v>=</v>
          </cell>
          <cell r="N51">
            <v>4</v>
          </cell>
          <cell r="O51" t="str">
            <v>전기1-6</v>
          </cell>
        </row>
        <row r="52">
          <cell r="A52" t="str">
            <v>크램프 (일반)ST  54C</v>
          </cell>
          <cell r="B52" t="str">
            <v>크램프 (일반)</v>
          </cell>
          <cell r="C52" t="str">
            <v>ST  54C</v>
          </cell>
          <cell r="D52" t="str">
            <v>EA</v>
          </cell>
          <cell r="E52" t="str">
            <v/>
          </cell>
          <cell r="F52">
            <v>16</v>
          </cell>
          <cell r="G52" t="str">
            <v/>
          </cell>
          <cell r="H52" t="str">
            <v/>
          </cell>
          <cell r="I52" t="str">
            <v/>
          </cell>
          <cell r="J52">
            <v>16</v>
          </cell>
          <cell r="K52" t="str">
            <v>x</v>
          </cell>
          <cell r="L52">
            <v>1</v>
          </cell>
          <cell r="M52" t="str">
            <v>=</v>
          </cell>
          <cell r="N52">
            <v>16</v>
          </cell>
          <cell r="O52" t="str">
            <v>전기1-6</v>
          </cell>
        </row>
        <row r="53">
          <cell r="A53" t="str">
            <v>PIPE BONDING CLAMPST  28C</v>
          </cell>
          <cell r="B53" t="str">
            <v>PIPE BONDING CLAMP</v>
          </cell>
          <cell r="C53" t="str">
            <v>ST  28C</v>
          </cell>
          <cell r="D53" t="str">
            <v>EA</v>
          </cell>
          <cell r="E53" t="str">
            <v/>
          </cell>
          <cell r="F53">
            <v>6</v>
          </cell>
          <cell r="G53" t="str">
            <v/>
          </cell>
          <cell r="H53" t="str">
            <v/>
          </cell>
          <cell r="I53" t="str">
            <v/>
          </cell>
          <cell r="J53">
            <v>6</v>
          </cell>
          <cell r="K53" t="str">
            <v>x</v>
          </cell>
          <cell r="L53">
            <v>1</v>
          </cell>
          <cell r="M53" t="str">
            <v>=</v>
          </cell>
          <cell r="N53">
            <v>6</v>
          </cell>
          <cell r="O53" t="str">
            <v>전기1-6</v>
          </cell>
        </row>
        <row r="54">
          <cell r="A54" t="str">
            <v>PIPE BONDING CLAMPST  36C</v>
          </cell>
          <cell r="B54" t="str">
            <v>PIPE BONDING CLAMP</v>
          </cell>
          <cell r="C54" t="str">
            <v>ST  36C</v>
          </cell>
          <cell r="D54" t="str">
            <v>EA</v>
          </cell>
          <cell r="E54" t="str">
            <v/>
          </cell>
          <cell r="F54">
            <v>4</v>
          </cell>
          <cell r="G54" t="str">
            <v/>
          </cell>
          <cell r="H54" t="str">
            <v/>
          </cell>
          <cell r="I54" t="str">
            <v/>
          </cell>
          <cell r="J54">
            <v>4</v>
          </cell>
          <cell r="K54" t="str">
            <v>x</v>
          </cell>
          <cell r="L54">
            <v>1</v>
          </cell>
          <cell r="M54" t="str">
            <v>=</v>
          </cell>
          <cell r="N54">
            <v>4</v>
          </cell>
          <cell r="O54" t="str">
            <v>전기1-6</v>
          </cell>
        </row>
        <row r="55">
          <cell r="A55" t="str">
            <v>PIPE BONDING CLAMPST  54C</v>
          </cell>
          <cell r="B55" t="str">
            <v>PIPE BONDING CLAMP</v>
          </cell>
          <cell r="C55" t="str">
            <v>ST  54C</v>
          </cell>
          <cell r="D55" t="str">
            <v>EA</v>
          </cell>
          <cell r="E55" t="str">
            <v/>
          </cell>
          <cell r="F55">
            <v>19</v>
          </cell>
          <cell r="G55" t="str">
            <v/>
          </cell>
          <cell r="H55" t="str">
            <v/>
          </cell>
          <cell r="I55" t="str">
            <v/>
          </cell>
          <cell r="J55">
            <v>19</v>
          </cell>
          <cell r="K55" t="str">
            <v>x</v>
          </cell>
          <cell r="L55">
            <v>1</v>
          </cell>
          <cell r="M55" t="str">
            <v>=</v>
          </cell>
          <cell r="N55">
            <v>19</v>
          </cell>
          <cell r="O55" t="str">
            <v>전기1-6</v>
          </cell>
        </row>
        <row r="56">
          <cell r="A56" t="str">
            <v>접지단자반 (SUS)5 CCT</v>
          </cell>
          <cell r="B56" t="str">
            <v>접지단자반 (SUS)</v>
          </cell>
          <cell r="C56" t="str">
            <v>5 CCT</v>
          </cell>
          <cell r="D56" t="str">
            <v>면</v>
          </cell>
          <cell r="E56">
            <v>1</v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>
            <v>1</v>
          </cell>
          <cell r="K56" t="str">
            <v>x</v>
          </cell>
          <cell r="L56">
            <v>1</v>
          </cell>
          <cell r="M56" t="str">
            <v>=</v>
          </cell>
          <cell r="N56">
            <v>1</v>
          </cell>
          <cell r="O56" t="str">
            <v>전기1-6</v>
          </cell>
        </row>
        <row r="57">
          <cell r="A57" t="str">
            <v>CABLE DUCT600Wx200Hx1.2t</v>
          </cell>
          <cell r="B57" t="str">
            <v>CABLE DUCT</v>
          </cell>
          <cell r="C57" t="str">
            <v>600Wx200Hx1.2t</v>
          </cell>
          <cell r="D57" t="str">
            <v>m</v>
          </cell>
          <cell r="E57">
            <v>4</v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>
            <v>4</v>
          </cell>
          <cell r="K57" t="str">
            <v>x</v>
          </cell>
          <cell r="L57">
            <v>1</v>
          </cell>
          <cell r="M57" t="str">
            <v>=</v>
          </cell>
          <cell r="N57">
            <v>4</v>
          </cell>
          <cell r="O57" t="str">
            <v>전기1-6</v>
          </cell>
        </row>
        <row r="58">
          <cell r="A58" t="str">
            <v>DUCT지지금구600W</v>
          </cell>
          <cell r="B58" t="str">
            <v>DUCT지지금구</v>
          </cell>
          <cell r="C58" t="str">
            <v>600W</v>
          </cell>
          <cell r="D58" t="str">
            <v>개소</v>
          </cell>
          <cell r="E58">
            <v>2</v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>
            <v>2</v>
          </cell>
          <cell r="K58" t="str">
            <v>x</v>
          </cell>
          <cell r="L58">
            <v>1</v>
          </cell>
          <cell r="M58" t="str">
            <v>=</v>
          </cell>
          <cell r="N58">
            <v>2</v>
          </cell>
          <cell r="O58" t="str">
            <v>전기1-6</v>
          </cell>
        </row>
        <row r="59">
          <cell r="A59" t="str">
            <v>OUTLET BOXSW</v>
          </cell>
          <cell r="B59" t="str">
            <v>OUTLET BOX</v>
          </cell>
          <cell r="C59" t="str">
            <v>SW</v>
          </cell>
          <cell r="D59" t="str">
            <v>EA</v>
          </cell>
          <cell r="E59" t="str">
            <v/>
          </cell>
          <cell r="F59" t="str">
            <v/>
          </cell>
          <cell r="G59">
            <v>281</v>
          </cell>
          <cell r="H59" t="str">
            <v/>
          </cell>
          <cell r="I59" t="str">
            <v/>
          </cell>
          <cell r="J59">
            <v>281</v>
          </cell>
          <cell r="K59" t="str">
            <v>x</v>
          </cell>
          <cell r="L59">
            <v>1</v>
          </cell>
          <cell r="M59" t="str">
            <v>=</v>
          </cell>
          <cell r="N59">
            <v>281</v>
          </cell>
          <cell r="O59" t="str">
            <v>전기1-6</v>
          </cell>
        </row>
        <row r="60">
          <cell r="A60" t="str">
            <v>OUTLET BOX4각 54mm</v>
          </cell>
          <cell r="B60" t="str">
            <v>OUTLET BOX</v>
          </cell>
          <cell r="C60" t="str">
            <v>4각 54mm</v>
          </cell>
          <cell r="D60" t="str">
            <v>EA</v>
          </cell>
          <cell r="E60" t="str">
            <v/>
          </cell>
          <cell r="F60" t="str">
            <v/>
          </cell>
          <cell r="G60">
            <v>248</v>
          </cell>
          <cell r="H60" t="str">
            <v/>
          </cell>
          <cell r="I60">
            <v>3</v>
          </cell>
          <cell r="J60">
            <v>251</v>
          </cell>
          <cell r="K60" t="str">
            <v>x</v>
          </cell>
          <cell r="L60">
            <v>1</v>
          </cell>
          <cell r="M60" t="str">
            <v>=</v>
          </cell>
          <cell r="N60">
            <v>251</v>
          </cell>
          <cell r="O60" t="str">
            <v>전기1-6</v>
          </cell>
        </row>
        <row r="61">
          <cell r="A61" t="str">
            <v>OUTLET BOX8각 54mm</v>
          </cell>
          <cell r="B61" t="str">
            <v>OUTLET BOX</v>
          </cell>
          <cell r="C61" t="str">
            <v>8각 54mm</v>
          </cell>
          <cell r="D61" t="str">
            <v>EA</v>
          </cell>
          <cell r="E61" t="str">
            <v/>
          </cell>
          <cell r="F61" t="str">
            <v/>
          </cell>
          <cell r="G61">
            <v>371</v>
          </cell>
          <cell r="H61">
            <v>191</v>
          </cell>
          <cell r="I61">
            <v>14</v>
          </cell>
          <cell r="J61">
            <v>576</v>
          </cell>
          <cell r="K61" t="str">
            <v>x</v>
          </cell>
          <cell r="L61">
            <v>1</v>
          </cell>
          <cell r="M61" t="str">
            <v>=</v>
          </cell>
          <cell r="N61">
            <v>576</v>
          </cell>
          <cell r="O61" t="str">
            <v>전기1-6</v>
          </cell>
        </row>
        <row r="62">
          <cell r="A62" t="str">
            <v>박스커버4각</v>
          </cell>
          <cell r="B62" t="str">
            <v>박스커버</v>
          </cell>
          <cell r="C62" t="str">
            <v>4각</v>
          </cell>
          <cell r="D62" t="str">
            <v>EA</v>
          </cell>
          <cell r="E62" t="str">
            <v/>
          </cell>
          <cell r="F62" t="str">
            <v/>
          </cell>
          <cell r="G62">
            <v>248</v>
          </cell>
          <cell r="H62" t="str">
            <v/>
          </cell>
          <cell r="I62" t="str">
            <v/>
          </cell>
          <cell r="J62">
            <v>248</v>
          </cell>
          <cell r="K62" t="str">
            <v>x</v>
          </cell>
          <cell r="L62">
            <v>1</v>
          </cell>
          <cell r="M62" t="str">
            <v>=</v>
          </cell>
          <cell r="N62">
            <v>248</v>
          </cell>
          <cell r="O62" t="str">
            <v>전기1-6</v>
          </cell>
        </row>
        <row r="63">
          <cell r="A63" t="str">
            <v>박스커버8각</v>
          </cell>
          <cell r="B63" t="str">
            <v>박스커버</v>
          </cell>
          <cell r="C63" t="str">
            <v>8각</v>
          </cell>
          <cell r="D63" t="str">
            <v>EA</v>
          </cell>
          <cell r="E63" t="str">
            <v/>
          </cell>
          <cell r="F63" t="str">
            <v/>
          </cell>
          <cell r="G63">
            <v>371</v>
          </cell>
          <cell r="H63" t="str">
            <v/>
          </cell>
          <cell r="I63" t="str">
            <v/>
          </cell>
          <cell r="J63">
            <v>371</v>
          </cell>
          <cell r="K63" t="str">
            <v>x</v>
          </cell>
          <cell r="L63">
            <v>1</v>
          </cell>
          <cell r="M63" t="str">
            <v>=</v>
          </cell>
          <cell r="N63">
            <v>371</v>
          </cell>
          <cell r="O63" t="str">
            <v>전기1-6</v>
          </cell>
        </row>
        <row r="64">
          <cell r="A64" t="str">
            <v>노출박스200x200x150</v>
          </cell>
          <cell r="B64" t="str">
            <v>노출박스</v>
          </cell>
          <cell r="C64" t="str">
            <v>200x200x150</v>
          </cell>
          <cell r="D64" t="str">
            <v>EA</v>
          </cell>
          <cell r="E64" t="str">
            <v/>
          </cell>
          <cell r="F64">
            <v>12</v>
          </cell>
          <cell r="G64" t="str">
            <v/>
          </cell>
          <cell r="H64" t="str">
            <v/>
          </cell>
          <cell r="I64" t="str">
            <v/>
          </cell>
          <cell r="J64">
            <v>12</v>
          </cell>
          <cell r="K64" t="str">
            <v>x</v>
          </cell>
          <cell r="L64">
            <v>1</v>
          </cell>
          <cell r="M64" t="str">
            <v>=</v>
          </cell>
          <cell r="N64">
            <v>12</v>
          </cell>
          <cell r="O64" t="str">
            <v>전기1-6</v>
          </cell>
        </row>
        <row r="65">
          <cell r="A65" t="str">
            <v>콘센트 (접지)2P-15A-250V-2구</v>
          </cell>
          <cell r="B65" t="str">
            <v>콘센트 (접지)</v>
          </cell>
          <cell r="C65" t="str">
            <v>2P-15A-250V-2구</v>
          </cell>
          <cell r="D65" t="str">
            <v>EA</v>
          </cell>
          <cell r="E65" t="str">
            <v/>
          </cell>
          <cell r="F65" t="str">
            <v/>
          </cell>
          <cell r="G65">
            <v>13</v>
          </cell>
          <cell r="H65">
            <v>210</v>
          </cell>
          <cell r="I65" t="str">
            <v/>
          </cell>
          <cell r="J65">
            <v>223</v>
          </cell>
          <cell r="K65" t="str">
            <v>x</v>
          </cell>
          <cell r="L65">
            <v>1</v>
          </cell>
          <cell r="M65" t="str">
            <v>=</v>
          </cell>
          <cell r="N65">
            <v>223</v>
          </cell>
          <cell r="O65" t="str">
            <v>전기1-6</v>
          </cell>
        </row>
        <row r="66">
          <cell r="A66" t="str">
            <v>콘센트 (접지,방습커버)2P-15A-250V-2구</v>
          </cell>
          <cell r="B66" t="str">
            <v>콘센트 (접지,방습커버)</v>
          </cell>
          <cell r="C66" t="str">
            <v>2P-15A-250V-2구</v>
          </cell>
          <cell r="D66" t="str">
            <v>EA</v>
          </cell>
          <cell r="E66" t="str">
            <v/>
          </cell>
          <cell r="F66" t="str">
            <v/>
          </cell>
          <cell r="G66" t="str">
            <v/>
          </cell>
          <cell r="H66">
            <v>2</v>
          </cell>
          <cell r="I66" t="str">
            <v/>
          </cell>
          <cell r="J66">
            <v>2</v>
          </cell>
          <cell r="K66" t="str">
            <v>x</v>
          </cell>
          <cell r="L66">
            <v>1</v>
          </cell>
          <cell r="M66" t="str">
            <v>=</v>
          </cell>
          <cell r="N66">
            <v>2</v>
          </cell>
          <cell r="O66" t="str">
            <v>전기1-6</v>
          </cell>
        </row>
        <row r="67">
          <cell r="A67" t="str">
            <v>콘센트 (접지)2P-15A-250V-1구</v>
          </cell>
          <cell r="B67" t="str">
            <v>콘센트 (접지)</v>
          </cell>
          <cell r="C67" t="str">
            <v>2P-15A-250V-1구</v>
          </cell>
          <cell r="D67" t="str">
            <v>EA</v>
          </cell>
          <cell r="E67" t="str">
            <v/>
          </cell>
          <cell r="F67" t="str">
            <v/>
          </cell>
          <cell r="G67" t="str">
            <v/>
          </cell>
          <cell r="H67">
            <v>48</v>
          </cell>
          <cell r="I67" t="str">
            <v/>
          </cell>
          <cell r="J67">
            <v>48</v>
          </cell>
          <cell r="K67" t="str">
            <v>x</v>
          </cell>
          <cell r="L67">
            <v>1</v>
          </cell>
          <cell r="M67" t="str">
            <v>=</v>
          </cell>
          <cell r="N67">
            <v>48</v>
          </cell>
          <cell r="O67" t="str">
            <v>전기1-6</v>
          </cell>
        </row>
        <row r="68">
          <cell r="A68" t="str">
            <v>콘센트 (접지,방습커버)2P-15A-250V-1구</v>
          </cell>
          <cell r="B68" t="str">
            <v>콘센트 (접지,방습커버)</v>
          </cell>
          <cell r="C68" t="str">
            <v>2P-15A-250V-1구</v>
          </cell>
          <cell r="D68" t="str">
            <v>EA</v>
          </cell>
          <cell r="E68" t="str">
            <v/>
          </cell>
          <cell r="F68" t="str">
            <v/>
          </cell>
          <cell r="G68" t="str">
            <v/>
          </cell>
          <cell r="H68">
            <v>9</v>
          </cell>
          <cell r="I68" t="str">
            <v/>
          </cell>
          <cell r="J68">
            <v>9</v>
          </cell>
          <cell r="K68" t="str">
            <v>x</v>
          </cell>
          <cell r="L68">
            <v>1</v>
          </cell>
          <cell r="M68" t="str">
            <v>=</v>
          </cell>
          <cell r="N68">
            <v>9</v>
          </cell>
          <cell r="O68" t="str">
            <v>전기1-6</v>
          </cell>
        </row>
        <row r="69">
          <cell r="A69" t="str">
            <v>스위치 (WIDE형)1구-15A-250V</v>
          </cell>
          <cell r="B69" t="str">
            <v>스위치 (WIDE형)</v>
          </cell>
          <cell r="C69" t="str">
            <v>1구-15A-250V</v>
          </cell>
          <cell r="D69" t="str">
            <v>EA</v>
          </cell>
          <cell r="E69" t="str">
            <v/>
          </cell>
          <cell r="F69" t="str">
            <v/>
          </cell>
          <cell r="G69">
            <v>159</v>
          </cell>
          <cell r="H69" t="str">
            <v/>
          </cell>
          <cell r="I69" t="str">
            <v/>
          </cell>
          <cell r="J69">
            <v>159</v>
          </cell>
          <cell r="K69" t="str">
            <v>x</v>
          </cell>
          <cell r="L69">
            <v>1</v>
          </cell>
          <cell r="M69" t="str">
            <v>=</v>
          </cell>
          <cell r="N69">
            <v>159</v>
          </cell>
          <cell r="O69" t="str">
            <v>전기1-6</v>
          </cell>
        </row>
        <row r="70">
          <cell r="A70" t="str">
            <v>스위치 (WIDE형)2구-15A-250V</v>
          </cell>
          <cell r="B70" t="str">
            <v>스위치 (WIDE형)</v>
          </cell>
          <cell r="C70" t="str">
            <v>2구-15A-250V</v>
          </cell>
          <cell r="D70" t="str">
            <v>EA</v>
          </cell>
          <cell r="E70" t="str">
            <v/>
          </cell>
          <cell r="F70" t="str">
            <v/>
          </cell>
          <cell r="G70">
            <v>45</v>
          </cell>
          <cell r="H70" t="str">
            <v/>
          </cell>
          <cell r="I70" t="str">
            <v/>
          </cell>
          <cell r="J70">
            <v>45</v>
          </cell>
          <cell r="K70" t="str">
            <v>x</v>
          </cell>
          <cell r="L70">
            <v>1</v>
          </cell>
          <cell r="M70" t="str">
            <v>=</v>
          </cell>
          <cell r="N70">
            <v>45</v>
          </cell>
          <cell r="O70" t="str">
            <v>전기1-6</v>
          </cell>
        </row>
        <row r="71">
          <cell r="A71" t="str">
            <v>스위치 (WIDE형)3구-15A-250V</v>
          </cell>
          <cell r="B71" t="str">
            <v>스위치 (WIDE형)</v>
          </cell>
          <cell r="C71" t="str">
            <v>3구-15A-250V</v>
          </cell>
          <cell r="D71" t="str">
            <v>EA</v>
          </cell>
          <cell r="E71" t="str">
            <v/>
          </cell>
          <cell r="F71" t="str">
            <v/>
          </cell>
          <cell r="G71">
            <v>43</v>
          </cell>
          <cell r="H71" t="str">
            <v/>
          </cell>
          <cell r="I71" t="str">
            <v/>
          </cell>
          <cell r="J71">
            <v>43</v>
          </cell>
          <cell r="K71" t="str">
            <v>x</v>
          </cell>
          <cell r="L71">
            <v>1</v>
          </cell>
          <cell r="M71" t="str">
            <v>=</v>
          </cell>
          <cell r="N71">
            <v>43</v>
          </cell>
          <cell r="O71" t="str">
            <v>전기1-6</v>
          </cell>
        </row>
        <row r="72">
          <cell r="A72" t="str">
            <v>스위치 (WIDE형)4구-15A-250V</v>
          </cell>
          <cell r="B72" t="str">
            <v>스위치 (WIDE형)</v>
          </cell>
          <cell r="C72" t="str">
            <v>4구-15A-250V</v>
          </cell>
          <cell r="D72" t="str">
            <v>EA</v>
          </cell>
          <cell r="E72" t="str">
            <v/>
          </cell>
          <cell r="F72" t="str">
            <v/>
          </cell>
          <cell r="G72">
            <v>11</v>
          </cell>
          <cell r="H72" t="str">
            <v/>
          </cell>
          <cell r="I72" t="str">
            <v/>
          </cell>
          <cell r="J72">
            <v>11</v>
          </cell>
          <cell r="K72" t="str">
            <v>x</v>
          </cell>
          <cell r="L72">
            <v>1</v>
          </cell>
          <cell r="M72" t="str">
            <v>=</v>
          </cell>
          <cell r="N72">
            <v>11</v>
          </cell>
          <cell r="O72" t="str">
            <v>전기1-6</v>
          </cell>
        </row>
        <row r="73">
          <cell r="A73" t="str">
            <v>스위치 (WIDE형)3로-15A-250V</v>
          </cell>
          <cell r="B73" t="str">
            <v>스위치 (WIDE형)</v>
          </cell>
          <cell r="C73" t="str">
            <v>3로-15A-250V</v>
          </cell>
          <cell r="D73" t="str">
            <v>EA</v>
          </cell>
          <cell r="E73" t="str">
            <v/>
          </cell>
          <cell r="F73" t="str">
            <v/>
          </cell>
          <cell r="G73">
            <v>18</v>
          </cell>
          <cell r="H73" t="str">
            <v/>
          </cell>
          <cell r="I73" t="str">
            <v/>
          </cell>
          <cell r="J73">
            <v>18</v>
          </cell>
          <cell r="K73" t="str">
            <v>x</v>
          </cell>
          <cell r="L73">
            <v>1</v>
          </cell>
          <cell r="M73" t="str">
            <v>=</v>
          </cell>
          <cell r="N73">
            <v>18</v>
          </cell>
          <cell r="O73" t="str">
            <v>전기1-6</v>
          </cell>
        </row>
        <row r="74">
          <cell r="A74" t="str">
            <v>통로 유도등소형</v>
          </cell>
          <cell r="B74" t="str">
            <v>통로 유도등</v>
          </cell>
          <cell r="C74" t="str">
            <v>소형</v>
          </cell>
          <cell r="D74" t="str">
            <v>EA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>
            <v>15</v>
          </cell>
          <cell r="J74">
            <v>15</v>
          </cell>
          <cell r="K74" t="str">
            <v>x</v>
          </cell>
          <cell r="L74">
            <v>1</v>
          </cell>
          <cell r="M74" t="str">
            <v>=</v>
          </cell>
          <cell r="N74">
            <v>15</v>
          </cell>
          <cell r="O74" t="str">
            <v>전기1-6</v>
          </cell>
        </row>
        <row r="75">
          <cell r="A75" t="str">
            <v>피난구 유도등소형</v>
          </cell>
          <cell r="B75" t="str">
            <v>피난구 유도등</v>
          </cell>
          <cell r="C75" t="str">
            <v>소형</v>
          </cell>
          <cell r="D75" t="str">
            <v>EA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>
            <v>39</v>
          </cell>
          <cell r="J75">
            <v>39</v>
          </cell>
          <cell r="K75" t="str">
            <v>x</v>
          </cell>
          <cell r="L75">
            <v>1</v>
          </cell>
          <cell r="M75" t="str">
            <v>=</v>
          </cell>
          <cell r="N75">
            <v>39</v>
          </cell>
          <cell r="O75" t="str">
            <v>전기1-6</v>
          </cell>
        </row>
        <row r="76">
          <cell r="A76" t="str">
            <v>피난구 유도등중형</v>
          </cell>
          <cell r="B76" t="str">
            <v>피난구 유도등</v>
          </cell>
          <cell r="C76" t="str">
            <v>중형</v>
          </cell>
          <cell r="D76" t="str">
            <v>EA</v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전기1-6</v>
          </cell>
        </row>
        <row r="77">
          <cell r="A77" t="str">
            <v>고압반HV-1(DS-AS)</v>
          </cell>
          <cell r="B77" t="str">
            <v>고압반</v>
          </cell>
          <cell r="C77" t="str">
            <v>HV-1(DS-AS)</v>
          </cell>
          <cell r="D77" t="str">
            <v>면</v>
          </cell>
          <cell r="E77">
            <v>1</v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>
            <v>1</v>
          </cell>
          <cell r="K77" t="str">
            <v>x</v>
          </cell>
          <cell r="L77">
            <v>1</v>
          </cell>
          <cell r="M77" t="str">
            <v>=</v>
          </cell>
          <cell r="N77">
            <v>1</v>
          </cell>
          <cell r="O77" t="str">
            <v>전기1-6</v>
          </cell>
        </row>
        <row r="78">
          <cell r="A78" t="str">
            <v>고압반HV-2(DS-AS)</v>
          </cell>
          <cell r="B78" t="str">
            <v>고압반</v>
          </cell>
          <cell r="C78" t="str">
            <v>HV-2(DS-AS)</v>
          </cell>
          <cell r="D78" t="str">
            <v>면</v>
          </cell>
          <cell r="E78">
            <v>1</v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전기1-6</v>
          </cell>
        </row>
        <row r="79">
          <cell r="A79" t="str">
            <v>고압반HV-3(DS-AS)</v>
          </cell>
          <cell r="B79" t="str">
            <v>고압반</v>
          </cell>
          <cell r="C79" t="str">
            <v>HV-3(DS-AS)</v>
          </cell>
          <cell r="D79" t="str">
            <v>면</v>
          </cell>
          <cell r="E79">
            <v>1</v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>
            <v>1</v>
          </cell>
          <cell r="K79" t="str">
            <v>x</v>
          </cell>
          <cell r="L79">
            <v>1</v>
          </cell>
          <cell r="M79" t="str">
            <v>=</v>
          </cell>
          <cell r="N79">
            <v>1</v>
          </cell>
          <cell r="O79" t="str">
            <v>전기1-6</v>
          </cell>
        </row>
        <row r="80">
          <cell r="A80" t="str">
            <v>고압반HV-4(DS-AS)</v>
          </cell>
          <cell r="B80" t="str">
            <v>고압반</v>
          </cell>
          <cell r="C80" t="str">
            <v>HV-4(DS-AS)</v>
          </cell>
          <cell r="D80" t="str">
            <v>면</v>
          </cell>
          <cell r="E80">
            <v>1</v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>
            <v>1</v>
          </cell>
          <cell r="K80" t="str">
            <v>x</v>
          </cell>
          <cell r="L80">
            <v>1</v>
          </cell>
          <cell r="M80" t="str">
            <v>=</v>
          </cell>
          <cell r="N80">
            <v>1</v>
          </cell>
          <cell r="O80" t="str">
            <v>전기1-6</v>
          </cell>
        </row>
        <row r="81">
          <cell r="A81" t="str">
            <v>고압반HV-5(DS-AS)</v>
          </cell>
          <cell r="B81" t="str">
            <v>고압반</v>
          </cell>
          <cell r="C81" t="str">
            <v>HV-5(DS-AS)</v>
          </cell>
          <cell r="D81" t="str">
            <v>면</v>
          </cell>
          <cell r="E81">
            <v>1</v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>
            <v>1</v>
          </cell>
          <cell r="K81" t="str">
            <v>x</v>
          </cell>
          <cell r="L81">
            <v>1</v>
          </cell>
          <cell r="M81" t="str">
            <v>=</v>
          </cell>
          <cell r="N81">
            <v>1</v>
          </cell>
          <cell r="O81" t="str">
            <v>전기1-6</v>
          </cell>
        </row>
        <row r="82">
          <cell r="A82" t="str">
            <v>고압반HV-6(AS)</v>
          </cell>
          <cell r="B82" t="str">
            <v>고압반</v>
          </cell>
          <cell r="C82" t="str">
            <v>HV-6(AS)</v>
          </cell>
          <cell r="D82" t="str">
            <v>면</v>
          </cell>
          <cell r="E82">
            <v>1</v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>
            <v>1</v>
          </cell>
          <cell r="K82" t="str">
            <v>x</v>
          </cell>
          <cell r="L82">
            <v>1</v>
          </cell>
          <cell r="M82" t="str">
            <v>=</v>
          </cell>
          <cell r="N82">
            <v>1</v>
          </cell>
          <cell r="O82" t="str">
            <v>전기1-6</v>
          </cell>
        </row>
        <row r="83">
          <cell r="A83" t="str">
            <v>변압기반TR-1 3상 100KVA 220V</v>
          </cell>
          <cell r="B83" t="str">
            <v>변압기반</v>
          </cell>
          <cell r="C83" t="str">
            <v>TR-1 3상 100KVA 220V</v>
          </cell>
          <cell r="D83" t="str">
            <v>면</v>
          </cell>
          <cell r="E83">
            <v>1</v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>
            <v>1</v>
          </cell>
          <cell r="K83" t="str">
            <v>x</v>
          </cell>
          <cell r="L83">
            <v>1</v>
          </cell>
          <cell r="M83" t="str">
            <v>=</v>
          </cell>
          <cell r="N83">
            <v>1</v>
          </cell>
          <cell r="O83" t="str">
            <v>전기1-6</v>
          </cell>
        </row>
        <row r="84">
          <cell r="A84" t="str">
            <v>변압기반TR-2 3상 200KVA 380/220V</v>
          </cell>
          <cell r="B84" t="str">
            <v>변압기반</v>
          </cell>
          <cell r="C84" t="str">
            <v>TR-2 3상 200KVA 380/220V</v>
          </cell>
          <cell r="D84" t="str">
            <v>면</v>
          </cell>
          <cell r="E84">
            <v>1</v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>
            <v>1</v>
          </cell>
          <cell r="K84" t="str">
            <v>x</v>
          </cell>
          <cell r="L84">
            <v>1</v>
          </cell>
          <cell r="M84" t="str">
            <v>=</v>
          </cell>
          <cell r="N84">
            <v>1</v>
          </cell>
          <cell r="O84" t="str">
            <v>전기1-6</v>
          </cell>
        </row>
        <row r="85">
          <cell r="A85" t="str">
            <v>변압기반TR-5 3상 300KVA 440V</v>
          </cell>
          <cell r="B85" t="str">
            <v>변압기반</v>
          </cell>
          <cell r="C85" t="str">
            <v>TR-5 3상 300KVA 440V</v>
          </cell>
          <cell r="D85" t="str">
            <v>면</v>
          </cell>
          <cell r="E85">
            <v>1</v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>
            <v>1</v>
          </cell>
          <cell r="K85" t="str">
            <v>x</v>
          </cell>
          <cell r="L85">
            <v>1</v>
          </cell>
          <cell r="M85" t="str">
            <v>=</v>
          </cell>
          <cell r="N85">
            <v>1</v>
          </cell>
          <cell r="O85" t="str">
            <v>전기1-6</v>
          </cell>
        </row>
        <row r="86">
          <cell r="A86" t="str">
            <v>저압반LV-1</v>
          </cell>
          <cell r="B86" t="str">
            <v>저압반</v>
          </cell>
          <cell r="C86" t="str">
            <v>LV-1</v>
          </cell>
          <cell r="D86" t="str">
            <v>면</v>
          </cell>
          <cell r="E86">
            <v>1</v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>
            <v>1</v>
          </cell>
          <cell r="K86" t="str">
            <v>x</v>
          </cell>
          <cell r="L86">
            <v>1</v>
          </cell>
          <cell r="M86" t="str">
            <v>=</v>
          </cell>
          <cell r="N86">
            <v>1</v>
          </cell>
          <cell r="O86" t="str">
            <v>전기1-6</v>
          </cell>
        </row>
        <row r="87">
          <cell r="A87" t="str">
            <v>저압반LV-2</v>
          </cell>
          <cell r="B87" t="str">
            <v>저압반</v>
          </cell>
          <cell r="C87" t="str">
            <v>LV-2</v>
          </cell>
          <cell r="D87" t="str">
            <v>면</v>
          </cell>
          <cell r="E87">
            <v>1</v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>
            <v>1</v>
          </cell>
          <cell r="K87" t="str">
            <v>x</v>
          </cell>
          <cell r="L87">
            <v>1</v>
          </cell>
          <cell r="M87" t="str">
            <v>=</v>
          </cell>
          <cell r="N87">
            <v>1</v>
          </cell>
          <cell r="O87" t="str">
            <v>전기1-6</v>
          </cell>
        </row>
        <row r="88">
          <cell r="A88" t="str">
            <v>저압반LV-3</v>
          </cell>
          <cell r="B88" t="str">
            <v>저압반</v>
          </cell>
          <cell r="C88" t="str">
            <v>LV-3</v>
          </cell>
          <cell r="D88" t="str">
            <v>면</v>
          </cell>
          <cell r="E88">
            <v>1</v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>
            <v>1</v>
          </cell>
          <cell r="K88" t="str">
            <v>x</v>
          </cell>
          <cell r="L88">
            <v>1</v>
          </cell>
          <cell r="M88" t="str">
            <v>=</v>
          </cell>
          <cell r="N88">
            <v>1</v>
          </cell>
          <cell r="O88" t="str">
            <v>전기1-6</v>
          </cell>
        </row>
        <row r="89">
          <cell r="A89" t="str">
            <v>MCCB BOXELB 2P 30/30AT</v>
          </cell>
          <cell r="B89" t="str">
            <v>MCCB BOX</v>
          </cell>
          <cell r="C89" t="str">
            <v>ELB 2P 30/30AT</v>
          </cell>
          <cell r="D89" t="str">
            <v>면</v>
          </cell>
          <cell r="E89" t="str">
            <v/>
          </cell>
          <cell r="F89" t="str">
            <v/>
          </cell>
          <cell r="G89" t="str">
            <v/>
          </cell>
          <cell r="H89">
            <v>5</v>
          </cell>
          <cell r="I89" t="str">
            <v/>
          </cell>
          <cell r="J89">
            <v>5</v>
          </cell>
          <cell r="K89" t="str">
            <v>x</v>
          </cell>
          <cell r="L89">
            <v>1</v>
          </cell>
          <cell r="M89" t="str">
            <v>=</v>
          </cell>
          <cell r="N89">
            <v>5</v>
          </cell>
          <cell r="O89" t="str">
            <v>전기1-6</v>
          </cell>
        </row>
        <row r="90">
          <cell r="A90" t="str">
            <v>MCCB BOXELB 4P 30/20AT</v>
          </cell>
          <cell r="B90" t="str">
            <v>MCCB BOX</v>
          </cell>
          <cell r="C90" t="str">
            <v>ELB 4P 30/20AT</v>
          </cell>
          <cell r="D90" t="str">
            <v>면</v>
          </cell>
          <cell r="E90" t="str">
            <v/>
          </cell>
          <cell r="F90" t="str">
            <v/>
          </cell>
          <cell r="G90" t="str">
            <v/>
          </cell>
          <cell r="H90">
            <v>7</v>
          </cell>
          <cell r="I90" t="str">
            <v/>
          </cell>
          <cell r="J90">
            <v>7</v>
          </cell>
          <cell r="K90" t="str">
            <v>x</v>
          </cell>
          <cell r="L90">
            <v>1</v>
          </cell>
          <cell r="M90" t="str">
            <v>=</v>
          </cell>
          <cell r="N90">
            <v>7</v>
          </cell>
          <cell r="O90" t="str">
            <v>전기1-6</v>
          </cell>
        </row>
        <row r="91">
          <cell r="A91" t="str">
            <v>MCCB BOXELB 4P 50/30AT</v>
          </cell>
          <cell r="B91" t="str">
            <v>MCCB BOX</v>
          </cell>
          <cell r="C91" t="str">
            <v>ELB 4P 50/30AT</v>
          </cell>
          <cell r="D91" t="str">
            <v>면</v>
          </cell>
          <cell r="E91" t="str">
            <v/>
          </cell>
          <cell r="F91" t="str">
            <v/>
          </cell>
          <cell r="G91" t="str">
            <v/>
          </cell>
          <cell r="H91">
            <v>1</v>
          </cell>
          <cell r="I91" t="str">
            <v/>
          </cell>
          <cell r="J91">
            <v>1</v>
          </cell>
          <cell r="K91" t="str">
            <v>x</v>
          </cell>
          <cell r="L91">
            <v>1</v>
          </cell>
          <cell r="M91" t="str">
            <v>=</v>
          </cell>
          <cell r="N91">
            <v>1</v>
          </cell>
          <cell r="O91" t="str">
            <v>전기1-6</v>
          </cell>
        </row>
        <row r="92">
          <cell r="A92" t="str">
            <v>MCCB BOXMCCB 4P 50/40AT</v>
          </cell>
          <cell r="B92" t="str">
            <v>MCCB BOX</v>
          </cell>
          <cell r="C92" t="str">
            <v>MCCB 4P 50/40AT</v>
          </cell>
          <cell r="D92" t="str">
            <v>면</v>
          </cell>
          <cell r="E92" t="str">
            <v/>
          </cell>
          <cell r="F92">
            <v>2</v>
          </cell>
          <cell r="G92" t="str">
            <v/>
          </cell>
          <cell r="H92" t="str">
            <v/>
          </cell>
          <cell r="I92" t="str">
            <v/>
          </cell>
          <cell r="J92">
            <v>2</v>
          </cell>
          <cell r="K92" t="str">
            <v>x</v>
          </cell>
          <cell r="L92">
            <v>1</v>
          </cell>
          <cell r="M92" t="str">
            <v>=</v>
          </cell>
          <cell r="N92">
            <v>2</v>
          </cell>
          <cell r="O92" t="str">
            <v>전기1-6</v>
          </cell>
        </row>
        <row r="93">
          <cell r="A93" t="str">
            <v>MCCB BOXMCCB 4P 100/100AT</v>
          </cell>
          <cell r="B93" t="str">
            <v>MCCB BOX</v>
          </cell>
          <cell r="C93" t="str">
            <v>MCCB 4P 100/100AT</v>
          </cell>
          <cell r="D93" t="str">
            <v>면</v>
          </cell>
          <cell r="E93" t="str">
            <v/>
          </cell>
          <cell r="F93">
            <v>1</v>
          </cell>
          <cell r="G93" t="str">
            <v/>
          </cell>
          <cell r="H93" t="str">
            <v/>
          </cell>
          <cell r="I93" t="str">
            <v/>
          </cell>
          <cell r="J93">
            <v>1</v>
          </cell>
          <cell r="K93" t="str">
            <v>x</v>
          </cell>
          <cell r="L93">
            <v>1</v>
          </cell>
          <cell r="M93" t="str">
            <v>=</v>
          </cell>
          <cell r="N93">
            <v>1</v>
          </cell>
          <cell r="O93" t="str">
            <v>전기1-6</v>
          </cell>
        </row>
        <row r="94">
          <cell r="A94" t="str">
            <v>분전반L-1A</v>
          </cell>
          <cell r="B94" t="str">
            <v>분전반</v>
          </cell>
          <cell r="C94" t="str">
            <v>L-1A</v>
          </cell>
          <cell r="D94" t="str">
            <v>면</v>
          </cell>
          <cell r="E94" t="str">
            <v/>
          </cell>
          <cell r="F94">
            <v>1</v>
          </cell>
          <cell r="G94" t="str">
            <v/>
          </cell>
          <cell r="H94" t="str">
            <v/>
          </cell>
          <cell r="I94" t="str">
            <v/>
          </cell>
          <cell r="J94">
            <v>1</v>
          </cell>
          <cell r="K94" t="str">
            <v>x</v>
          </cell>
          <cell r="L94">
            <v>1</v>
          </cell>
          <cell r="M94" t="str">
            <v>=</v>
          </cell>
          <cell r="N94">
            <v>1</v>
          </cell>
          <cell r="O94" t="str">
            <v>전기1-6</v>
          </cell>
        </row>
        <row r="95">
          <cell r="A95" t="str">
            <v>분전반L-1B</v>
          </cell>
          <cell r="B95" t="str">
            <v>분전반</v>
          </cell>
          <cell r="C95" t="str">
            <v>L-1B</v>
          </cell>
          <cell r="D95" t="str">
            <v>면</v>
          </cell>
          <cell r="E95" t="str">
            <v/>
          </cell>
          <cell r="F95">
            <v>1</v>
          </cell>
          <cell r="G95" t="str">
            <v/>
          </cell>
          <cell r="H95" t="str">
            <v/>
          </cell>
          <cell r="I95" t="str">
            <v/>
          </cell>
          <cell r="J95">
            <v>1</v>
          </cell>
          <cell r="K95" t="str">
            <v>x</v>
          </cell>
          <cell r="L95">
            <v>1</v>
          </cell>
          <cell r="M95" t="str">
            <v>=</v>
          </cell>
          <cell r="N95">
            <v>1</v>
          </cell>
          <cell r="O95" t="str">
            <v>전기1-6</v>
          </cell>
        </row>
        <row r="96">
          <cell r="A96" t="str">
            <v>분전반L-1C</v>
          </cell>
          <cell r="B96" t="str">
            <v>분전반</v>
          </cell>
          <cell r="C96" t="str">
            <v>L-1C</v>
          </cell>
          <cell r="D96" t="str">
            <v>면</v>
          </cell>
          <cell r="E96" t="str">
            <v/>
          </cell>
          <cell r="F96">
            <v>1</v>
          </cell>
          <cell r="G96" t="str">
            <v/>
          </cell>
          <cell r="H96" t="str">
            <v/>
          </cell>
          <cell r="I96" t="str">
            <v/>
          </cell>
          <cell r="J96">
            <v>1</v>
          </cell>
          <cell r="K96" t="str">
            <v>x</v>
          </cell>
          <cell r="L96">
            <v>1</v>
          </cell>
          <cell r="M96" t="str">
            <v>=</v>
          </cell>
          <cell r="N96">
            <v>1</v>
          </cell>
          <cell r="O96" t="str">
            <v>전기1-6</v>
          </cell>
        </row>
        <row r="97">
          <cell r="A97" t="str">
            <v>분전반L-2A</v>
          </cell>
          <cell r="B97" t="str">
            <v>분전반</v>
          </cell>
          <cell r="C97" t="str">
            <v>L-2A</v>
          </cell>
          <cell r="D97" t="str">
            <v>면</v>
          </cell>
          <cell r="E97" t="str">
            <v/>
          </cell>
          <cell r="F97">
            <v>1</v>
          </cell>
          <cell r="G97" t="str">
            <v/>
          </cell>
          <cell r="H97" t="str">
            <v/>
          </cell>
          <cell r="I97" t="str">
            <v/>
          </cell>
          <cell r="J97">
            <v>1</v>
          </cell>
          <cell r="K97" t="str">
            <v>x</v>
          </cell>
          <cell r="L97">
            <v>1</v>
          </cell>
          <cell r="M97" t="str">
            <v>=</v>
          </cell>
          <cell r="N97">
            <v>1</v>
          </cell>
          <cell r="O97" t="str">
            <v>전기1-6</v>
          </cell>
        </row>
        <row r="98">
          <cell r="A98" t="str">
            <v>분전반L-2B,2C</v>
          </cell>
          <cell r="B98" t="str">
            <v>분전반</v>
          </cell>
          <cell r="C98" t="str">
            <v>L-2B,2C</v>
          </cell>
          <cell r="D98" t="str">
            <v>면</v>
          </cell>
          <cell r="E98" t="str">
            <v/>
          </cell>
          <cell r="F98">
            <v>2</v>
          </cell>
          <cell r="G98" t="str">
            <v/>
          </cell>
          <cell r="H98" t="str">
            <v/>
          </cell>
          <cell r="I98" t="str">
            <v/>
          </cell>
          <cell r="J98">
            <v>2</v>
          </cell>
          <cell r="K98" t="str">
            <v>x</v>
          </cell>
          <cell r="L98">
            <v>1</v>
          </cell>
          <cell r="M98" t="str">
            <v>=</v>
          </cell>
          <cell r="N98">
            <v>2</v>
          </cell>
          <cell r="O98" t="str">
            <v>전기1-6</v>
          </cell>
        </row>
        <row r="99">
          <cell r="A99" t="str">
            <v>분전반P-1A</v>
          </cell>
          <cell r="B99" t="str">
            <v>분전반</v>
          </cell>
          <cell r="C99" t="str">
            <v>P-1A</v>
          </cell>
          <cell r="D99" t="str">
            <v>면</v>
          </cell>
          <cell r="E99" t="str">
            <v/>
          </cell>
          <cell r="F99">
            <v>1</v>
          </cell>
          <cell r="G99" t="str">
            <v/>
          </cell>
          <cell r="H99" t="str">
            <v/>
          </cell>
          <cell r="I99" t="str">
            <v/>
          </cell>
          <cell r="J99">
            <v>1</v>
          </cell>
          <cell r="K99" t="str">
            <v>x</v>
          </cell>
          <cell r="L99">
            <v>1</v>
          </cell>
          <cell r="M99" t="str">
            <v>=</v>
          </cell>
          <cell r="N99">
            <v>1</v>
          </cell>
          <cell r="O99" t="str">
            <v>전기1-6</v>
          </cell>
        </row>
        <row r="100">
          <cell r="A100" t="str">
            <v>분전반P-1B</v>
          </cell>
          <cell r="B100" t="str">
            <v>분전반</v>
          </cell>
          <cell r="C100" t="str">
            <v>P-1B</v>
          </cell>
          <cell r="D100" t="str">
            <v>면</v>
          </cell>
          <cell r="E100" t="str">
            <v/>
          </cell>
          <cell r="F100">
            <v>1</v>
          </cell>
          <cell r="G100" t="str">
            <v/>
          </cell>
          <cell r="H100" t="str">
            <v/>
          </cell>
          <cell r="I100" t="str">
            <v/>
          </cell>
          <cell r="J100">
            <v>1</v>
          </cell>
          <cell r="K100" t="str">
            <v>x</v>
          </cell>
          <cell r="L100">
            <v>1</v>
          </cell>
          <cell r="M100" t="str">
            <v>=</v>
          </cell>
          <cell r="N100">
            <v>1</v>
          </cell>
          <cell r="O100" t="str">
            <v>전기1-6</v>
          </cell>
        </row>
        <row r="101">
          <cell r="A101" t="str">
            <v>분전반P-1C</v>
          </cell>
          <cell r="B101" t="str">
            <v>분전반</v>
          </cell>
          <cell r="C101" t="str">
            <v>P-1C</v>
          </cell>
          <cell r="D101" t="str">
            <v>면</v>
          </cell>
          <cell r="E101" t="str">
            <v/>
          </cell>
          <cell r="F101">
            <v>1</v>
          </cell>
          <cell r="G101" t="str">
            <v/>
          </cell>
          <cell r="H101" t="str">
            <v/>
          </cell>
          <cell r="I101" t="str">
            <v/>
          </cell>
          <cell r="J101">
            <v>1</v>
          </cell>
          <cell r="K101" t="str">
            <v>x</v>
          </cell>
          <cell r="L101">
            <v>1</v>
          </cell>
          <cell r="M101" t="str">
            <v>=</v>
          </cell>
          <cell r="N101">
            <v>1</v>
          </cell>
          <cell r="O101" t="str">
            <v>전기1-6</v>
          </cell>
        </row>
        <row r="102">
          <cell r="A102" t="str">
            <v>분전반P-2A,2B</v>
          </cell>
          <cell r="B102" t="str">
            <v>분전반</v>
          </cell>
          <cell r="C102" t="str">
            <v>P-2A,2B</v>
          </cell>
          <cell r="D102" t="str">
            <v>면</v>
          </cell>
          <cell r="E102" t="str">
            <v/>
          </cell>
          <cell r="F102">
            <v>2</v>
          </cell>
          <cell r="G102" t="str">
            <v/>
          </cell>
          <cell r="H102" t="str">
            <v/>
          </cell>
          <cell r="I102" t="str">
            <v/>
          </cell>
          <cell r="J102">
            <v>2</v>
          </cell>
          <cell r="K102" t="str">
            <v>x</v>
          </cell>
          <cell r="L102">
            <v>1</v>
          </cell>
          <cell r="M102" t="str">
            <v>=</v>
          </cell>
          <cell r="N102">
            <v>2</v>
          </cell>
          <cell r="O102" t="str">
            <v>전기1-6</v>
          </cell>
        </row>
        <row r="103">
          <cell r="A103" t="str">
            <v>분전반P-2C</v>
          </cell>
          <cell r="B103" t="str">
            <v>분전반</v>
          </cell>
          <cell r="C103" t="str">
            <v>P-2C</v>
          </cell>
          <cell r="D103" t="str">
            <v>면</v>
          </cell>
          <cell r="E103" t="str">
            <v/>
          </cell>
          <cell r="F103">
            <v>1</v>
          </cell>
          <cell r="G103" t="str">
            <v/>
          </cell>
          <cell r="H103" t="str">
            <v/>
          </cell>
          <cell r="I103" t="str">
            <v/>
          </cell>
          <cell r="J103">
            <v>1</v>
          </cell>
          <cell r="K103" t="str">
            <v>x</v>
          </cell>
          <cell r="L103">
            <v>1</v>
          </cell>
          <cell r="M103" t="str">
            <v>=</v>
          </cell>
          <cell r="N103">
            <v>1</v>
          </cell>
          <cell r="O103" t="str">
            <v>전기1-6</v>
          </cell>
        </row>
        <row r="104">
          <cell r="A104" t="str">
            <v>분전반P-J</v>
          </cell>
          <cell r="B104" t="str">
            <v>분전반</v>
          </cell>
          <cell r="C104" t="str">
            <v>P-J</v>
          </cell>
          <cell r="D104" t="str">
            <v>면</v>
          </cell>
          <cell r="E104" t="str">
            <v/>
          </cell>
          <cell r="F104">
            <v>1</v>
          </cell>
          <cell r="G104" t="str">
            <v/>
          </cell>
          <cell r="H104" t="str">
            <v/>
          </cell>
          <cell r="I104" t="str">
            <v/>
          </cell>
          <cell r="J104">
            <v>1</v>
          </cell>
          <cell r="K104" t="str">
            <v>x</v>
          </cell>
          <cell r="L104">
            <v>1</v>
          </cell>
          <cell r="M104" t="str">
            <v>=</v>
          </cell>
          <cell r="N104">
            <v>1</v>
          </cell>
          <cell r="O104" t="str">
            <v>전기1-6</v>
          </cell>
        </row>
        <row r="105">
          <cell r="A105" t="str">
            <v>조명기구 A TYPE매입개방 FL 2/32W</v>
          </cell>
          <cell r="B105" t="str">
            <v>조명기구 A TYPE</v>
          </cell>
          <cell r="C105" t="str">
            <v>매입개방 FL 2/32W</v>
          </cell>
          <cell r="D105" t="str">
            <v>EA</v>
          </cell>
          <cell r="E105" t="str">
            <v/>
          </cell>
          <cell r="F105" t="str">
            <v/>
          </cell>
          <cell r="G105">
            <v>51</v>
          </cell>
          <cell r="H105" t="str">
            <v/>
          </cell>
          <cell r="I105" t="str">
            <v/>
          </cell>
          <cell r="J105">
            <v>51</v>
          </cell>
          <cell r="K105" t="str">
            <v>x</v>
          </cell>
          <cell r="L105">
            <v>1</v>
          </cell>
          <cell r="M105" t="str">
            <v>=</v>
          </cell>
          <cell r="N105">
            <v>51</v>
          </cell>
          <cell r="O105" t="str">
            <v>전기1-6</v>
          </cell>
        </row>
        <row r="106">
          <cell r="A106" t="str">
            <v>조명기구 C TYPE파라보릭 FL 2/32W</v>
          </cell>
          <cell r="B106" t="str">
            <v>조명기구 C TYPE</v>
          </cell>
          <cell r="C106" t="str">
            <v>파라보릭 FL 2/32W</v>
          </cell>
          <cell r="D106" t="str">
            <v>EA</v>
          </cell>
          <cell r="E106" t="str">
            <v/>
          </cell>
          <cell r="F106" t="str">
            <v/>
          </cell>
          <cell r="G106">
            <v>66</v>
          </cell>
          <cell r="H106" t="str">
            <v/>
          </cell>
          <cell r="I106" t="str">
            <v/>
          </cell>
          <cell r="J106">
            <v>66</v>
          </cell>
          <cell r="K106" t="str">
            <v>x</v>
          </cell>
          <cell r="L106">
            <v>1</v>
          </cell>
          <cell r="M106" t="str">
            <v>=</v>
          </cell>
          <cell r="N106">
            <v>66</v>
          </cell>
          <cell r="O106" t="str">
            <v>전기1-6</v>
          </cell>
        </row>
        <row r="107">
          <cell r="A107" t="str">
            <v>조명기구 D TYPE매입프리즘 FL 1/32W</v>
          </cell>
          <cell r="B107" t="str">
            <v>조명기구 D TYPE</v>
          </cell>
          <cell r="C107" t="str">
            <v>매입프리즘 FL 1/32W</v>
          </cell>
          <cell r="D107" t="str">
            <v>EA</v>
          </cell>
          <cell r="E107" t="str">
            <v/>
          </cell>
          <cell r="F107" t="str">
            <v/>
          </cell>
          <cell r="G107">
            <v>32</v>
          </cell>
          <cell r="H107" t="str">
            <v/>
          </cell>
          <cell r="I107" t="str">
            <v/>
          </cell>
          <cell r="J107">
            <v>32</v>
          </cell>
          <cell r="K107" t="str">
            <v>x</v>
          </cell>
          <cell r="L107">
            <v>1</v>
          </cell>
          <cell r="M107" t="str">
            <v>=</v>
          </cell>
          <cell r="N107">
            <v>32</v>
          </cell>
          <cell r="O107" t="str">
            <v>전기1-6</v>
          </cell>
        </row>
        <row r="108">
          <cell r="A108" t="str">
            <v>조명기구 E TYPE직부아크릴 FL 1/32W</v>
          </cell>
          <cell r="B108" t="str">
            <v>조명기구 E TYPE</v>
          </cell>
          <cell r="C108" t="str">
            <v>직부아크릴 FL 1/32W</v>
          </cell>
          <cell r="D108" t="str">
            <v>EA</v>
          </cell>
          <cell r="E108" t="str">
            <v/>
          </cell>
          <cell r="F108" t="str">
            <v/>
          </cell>
          <cell r="G108">
            <v>14</v>
          </cell>
          <cell r="H108" t="str">
            <v/>
          </cell>
          <cell r="I108" t="str">
            <v/>
          </cell>
          <cell r="J108">
            <v>14</v>
          </cell>
          <cell r="K108" t="str">
            <v>x</v>
          </cell>
          <cell r="L108">
            <v>1</v>
          </cell>
          <cell r="M108" t="str">
            <v>=</v>
          </cell>
          <cell r="N108">
            <v>14</v>
          </cell>
          <cell r="O108" t="str">
            <v>전기1-6</v>
          </cell>
        </row>
        <row r="109">
          <cell r="A109" t="str">
            <v>조명기구 F TYPE갓등(P/P) FL 2/32W</v>
          </cell>
          <cell r="B109" t="str">
            <v>조명기구 F TYPE</v>
          </cell>
          <cell r="C109" t="str">
            <v>갓등(P/P) FL 2/32W</v>
          </cell>
          <cell r="D109" t="str">
            <v>EA</v>
          </cell>
          <cell r="E109" t="str">
            <v/>
          </cell>
          <cell r="F109" t="str">
            <v/>
          </cell>
          <cell r="G109">
            <v>24</v>
          </cell>
          <cell r="H109" t="str">
            <v/>
          </cell>
          <cell r="I109" t="str">
            <v/>
          </cell>
          <cell r="J109">
            <v>24</v>
          </cell>
          <cell r="K109" t="str">
            <v>x</v>
          </cell>
          <cell r="L109">
            <v>1</v>
          </cell>
          <cell r="M109" t="str">
            <v>=</v>
          </cell>
          <cell r="N109">
            <v>24</v>
          </cell>
          <cell r="O109" t="str">
            <v>전기1-6</v>
          </cell>
        </row>
        <row r="110">
          <cell r="A110" t="str">
            <v>조명기구 G TYPE갓등(P/P) FL 1/32W</v>
          </cell>
          <cell r="B110" t="str">
            <v>조명기구 G TYPE</v>
          </cell>
          <cell r="C110" t="str">
            <v>갓등(P/P) FL 1/32W</v>
          </cell>
          <cell r="D110" t="str">
            <v>EA</v>
          </cell>
          <cell r="E110" t="str">
            <v/>
          </cell>
          <cell r="F110" t="str">
            <v/>
          </cell>
          <cell r="G110">
            <v>10</v>
          </cell>
          <cell r="H110" t="str">
            <v/>
          </cell>
          <cell r="I110" t="str">
            <v/>
          </cell>
          <cell r="J110">
            <v>10</v>
          </cell>
          <cell r="K110" t="str">
            <v>x</v>
          </cell>
          <cell r="L110">
            <v>1</v>
          </cell>
          <cell r="M110" t="str">
            <v>=</v>
          </cell>
          <cell r="N110">
            <v>10</v>
          </cell>
          <cell r="O110" t="str">
            <v>전기1-6</v>
          </cell>
        </row>
        <row r="111">
          <cell r="A111" t="str">
            <v>조명기구 H TYPE직갓등 FL 1/32W</v>
          </cell>
          <cell r="B111" t="str">
            <v>조명기구 H TYPE</v>
          </cell>
          <cell r="C111" t="str">
            <v>직갓등 FL 1/32W</v>
          </cell>
          <cell r="D111" t="str">
            <v>EA</v>
          </cell>
          <cell r="E111" t="str">
            <v/>
          </cell>
          <cell r="F111" t="str">
            <v/>
          </cell>
          <cell r="G111">
            <v>4</v>
          </cell>
          <cell r="H111" t="str">
            <v/>
          </cell>
          <cell r="I111" t="str">
            <v/>
          </cell>
          <cell r="J111">
            <v>4</v>
          </cell>
          <cell r="K111" t="str">
            <v>x</v>
          </cell>
          <cell r="L111">
            <v>1</v>
          </cell>
          <cell r="M111" t="str">
            <v>=</v>
          </cell>
          <cell r="N111">
            <v>4</v>
          </cell>
          <cell r="O111" t="str">
            <v>전기1-6</v>
          </cell>
        </row>
        <row r="112">
          <cell r="A112" t="str">
            <v>조명기구 J TYPE원형방등 FCL 32W+40W</v>
          </cell>
          <cell r="B112" t="str">
            <v>조명기구 J TYPE</v>
          </cell>
          <cell r="C112" t="str">
            <v>원형방등 FCL 32W+40W</v>
          </cell>
          <cell r="D112" t="str">
            <v>EA</v>
          </cell>
          <cell r="E112" t="str">
            <v/>
          </cell>
          <cell r="F112" t="str">
            <v/>
          </cell>
          <cell r="G112">
            <v>35</v>
          </cell>
          <cell r="H112" t="str">
            <v/>
          </cell>
          <cell r="I112" t="str">
            <v/>
          </cell>
          <cell r="J112">
            <v>35</v>
          </cell>
          <cell r="K112" t="str">
            <v>x</v>
          </cell>
          <cell r="L112">
            <v>1</v>
          </cell>
          <cell r="M112" t="str">
            <v>=</v>
          </cell>
          <cell r="N112">
            <v>35</v>
          </cell>
          <cell r="O112" t="str">
            <v>전기1-6</v>
          </cell>
        </row>
        <row r="113">
          <cell r="A113" t="str">
            <v>조명기구 K TYPE매입등 FUL 2/13W</v>
          </cell>
          <cell r="B113" t="str">
            <v>조명기구 K TYPE</v>
          </cell>
          <cell r="C113" t="str">
            <v>매입등 FUL 2/13W</v>
          </cell>
          <cell r="D113" t="str">
            <v>EA</v>
          </cell>
          <cell r="E113" t="str">
            <v/>
          </cell>
          <cell r="F113" t="str">
            <v/>
          </cell>
          <cell r="G113">
            <v>60</v>
          </cell>
          <cell r="H113" t="str">
            <v/>
          </cell>
          <cell r="I113" t="str">
            <v/>
          </cell>
          <cell r="J113">
            <v>60</v>
          </cell>
          <cell r="K113" t="str">
            <v>x</v>
          </cell>
          <cell r="L113">
            <v>1</v>
          </cell>
          <cell r="M113" t="str">
            <v>=</v>
          </cell>
          <cell r="N113">
            <v>60</v>
          </cell>
          <cell r="O113" t="str">
            <v>전기1-6</v>
          </cell>
        </row>
        <row r="114">
          <cell r="A114" t="str">
            <v>조명기구 L TYPE매입등 FUL 1/13W</v>
          </cell>
          <cell r="B114" t="str">
            <v>조명기구 L TYPE</v>
          </cell>
          <cell r="C114" t="str">
            <v>매입등 FUL 1/13W</v>
          </cell>
          <cell r="D114" t="str">
            <v>EA</v>
          </cell>
          <cell r="E114" t="str">
            <v/>
          </cell>
          <cell r="F114" t="str">
            <v/>
          </cell>
          <cell r="G114">
            <v>8</v>
          </cell>
          <cell r="H114" t="str">
            <v/>
          </cell>
          <cell r="I114" t="str">
            <v/>
          </cell>
          <cell r="J114">
            <v>8</v>
          </cell>
          <cell r="K114" t="str">
            <v>x</v>
          </cell>
          <cell r="L114">
            <v>1</v>
          </cell>
          <cell r="M114" t="str">
            <v>=</v>
          </cell>
          <cell r="N114">
            <v>8</v>
          </cell>
          <cell r="O114" t="str">
            <v>전기1-6</v>
          </cell>
        </row>
        <row r="115">
          <cell r="A115" t="str">
            <v>조명기구 M TYPE쎈서등 IL 60W</v>
          </cell>
          <cell r="B115" t="str">
            <v>조명기구 M TYPE</v>
          </cell>
          <cell r="C115" t="str">
            <v>쎈서등 IL 60W</v>
          </cell>
          <cell r="D115" t="str">
            <v>EA</v>
          </cell>
          <cell r="E115" t="str">
            <v/>
          </cell>
          <cell r="F115" t="str">
            <v/>
          </cell>
          <cell r="G115">
            <v>34</v>
          </cell>
          <cell r="H115" t="str">
            <v/>
          </cell>
          <cell r="I115" t="str">
            <v/>
          </cell>
          <cell r="J115">
            <v>34</v>
          </cell>
          <cell r="K115" t="str">
            <v>x</v>
          </cell>
          <cell r="L115">
            <v>1</v>
          </cell>
          <cell r="M115" t="str">
            <v>=</v>
          </cell>
          <cell r="N115">
            <v>34</v>
          </cell>
          <cell r="O115" t="str">
            <v>전기1-6</v>
          </cell>
        </row>
        <row r="116">
          <cell r="A116" t="str">
            <v>조명기구 N TYPE직부등 IL 60W</v>
          </cell>
          <cell r="B116" t="str">
            <v>조명기구 N TYPE</v>
          </cell>
          <cell r="C116" t="str">
            <v>직부등 IL 60W</v>
          </cell>
          <cell r="D116" t="str">
            <v>EA</v>
          </cell>
          <cell r="E116" t="str">
            <v/>
          </cell>
          <cell r="F116" t="str">
            <v/>
          </cell>
          <cell r="G116">
            <v>21</v>
          </cell>
          <cell r="H116" t="str">
            <v/>
          </cell>
          <cell r="I116" t="str">
            <v/>
          </cell>
          <cell r="J116">
            <v>21</v>
          </cell>
          <cell r="K116" t="str">
            <v>x</v>
          </cell>
          <cell r="L116">
            <v>1</v>
          </cell>
          <cell r="M116" t="str">
            <v>=</v>
          </cell>
          <cell r="N116">
            <v>21</v>
          </cell>
          <cell r="O116" t="str">
            <v>전기1-6</v>
          </cell>
        </row>
        <row r="117">
          <cell r="A117" t="str">
            <v>조명기구 O TYPE원형벽등 IL 60W</v>
          </cell>
          <cell r="B117" t="str">
            <v>조명기구 O TYPE</v>
          </cell>
          <cell r="C117" t="str">
            <v>원형벽등 IL 60W</v>
          </cell>
          <cell r="D117" t="str">
            <v>EA</v>
          </cell>
          <cell r="E117" t="str">
            <v/>
          </cell>
          <cell r="F117" t="str">
            <v/>
          </cell>
          <cell r="G117">
            <v>10</v>
          </cell>
          <cell r="H117" t="str">
            <v/>
          </cell>
          <cell r="I117" t="str">
            <v/>
          </cell>
          <cell r="J117">
            <v>10</v>
          </cell>
          <cell r="K117" t="str">
            <v>x</v>
          </cell>
          <cell r="L117">
            <v>1</v>
          </cell>
          <cell r="M117" t="str">
            <v>=</v>
          </cell>
          <cell r="N117">
            <v>10</v>
          </cell>
          <cell r="O117" t="str">
            <v>전기1-6</v>
          </cell>
        </row>
        <row r="118">
          <cell r="A118" t="str">
            <v>조명기구 P TYPE벽부등 IL 100W</v>
          </cell>
          <cell r="B118" t="str">
            <v>조명기구 P TYPE</v>
          </cell>
          <cell r="C118" t="str">
            <v>벽부등 IL 100W</v>
          </cell>
          <cell r="D118" t="str">
            <v>EA</v>
          </cell>
          <cell r="E118" t="str">
            <v/>
          </cell>
          <cell r="F118" t="str">
            <v/>
          </cell>
          <cell r="G118">
            <v>13</v>
          </cell>
          <cell r="H118" t="str">
            <v/>
          </cell>
          <cell r="I118" t="str">
            <v/>
          </cell>
          <cell r="J118">
            <v>13</v>
          </cell>
          <cell r="K118" t="str">
            <v>x</v>
          </cell>
          <cell r="L118">
            <v>1</v>
          </cell>
          <cell r="M118" t="str">
            <v>=</v>
          </cell>
          <cell r="N118">
            <v>13</v>
          </cell>
          <cell r="O118" t="str">
            <v>전기1-6</v>
          </cell>
        </row>
        <row r="119">
          <cell r="A119" t="str">
            <v>조명기구 Q TYPE매입등 IL 30W</v>
          </cell>
          <cell r="B119" t="str">
            <v>조명기구 Q TYPE</v>
          </cell>
          <cell r="C119" t="str">
            <v>매입등 IL 30W</v>
          </cell>
          <cell r="D119" t="str">
            <v>EA</v>
          </cell>
          <cell r="E119" t="str">
            <v/>
          </cell>
          <cell r="F119" t="str">
            <v/>
          </cell>
          <cell r="G119">
            <v>34</v>
          </cell>
          <cell r="H119" t="str">
            <v/>
          </cell>
          <cell r="I119" t="str">
            <v/>
          </cell>
          <cell r="J119">
            <v>34</v>
          </cell>
          <cell r="K119" t="str">
            <v>x</v>
          </cell>
          <cell r="L119">
            <v>1</v>
          </cell>
          <cell r="M119" t="str">
            <v>=</v>
          </cell>
          <cell r="N119">
            <v>34</v>
          </cell>
          <cell r="O119" t="str">
            <v>전기1-6</v>
          </cell>
        </row>
        <row r="132">
          <cell r="A132" t="str">
            <v/>
          </cell>
          <cell r="E132" t="str">
            <v/>
          </cell>
          <cell r="F132" t="str">
            <v/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영상태"/>
      <sheetName val="우수"/>
      <sheetName val="협력(대기업)"/>
      <sheetName val="협력(중소)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총괄"/>
      <sheetName val="40단가산출서"/>
      <sheetName val="40인공산출서"/>
      <sheetName val="40산출기초"/>
      <sheetName val="40집계"/>
      <sheetName val="40전기실"/>
      <sheetName val="40전력간선"/>
      <sheetName val="40용접기용"/>
      <sheetName val="40전등"/>
      <sheetName val="40RACE WAY"/>
      <sheetName val="40전열"/>
    </sheetNames>
    <sheetDataSet>
      <sheetData sheetId="0">
        <row r="4">
          <cell r="C4" t="str">
            <v>9. 새마을 차고 전력설비 신설</v>
          </cell>
        </row>
        <row r="5">
          <cell r="A5" t="str">
            <v>40신_1A</v>
          </cell>
          <cell r="B5" t="str">
            <v>40신_1</v>
          </cell>
          <cell r="C5" t="str">
            <v>1, 고압반신설</v>
          </cell>
          <cell r="D5" t="str">
            <v>HV-1(DS-AS)</v>
          </cell>
          <cell r="E5" t="str">
            <v>면</v>
          </cell>
          <cell r="F5">
            <v>1</v>
          </cell>
          <cell r="G5">
            <v>0</v>
          </cell>
          <cell r="H5">
            <v>0</v>
          </cell>
          <cell r="I5">
            <v>494394</v>
          </cell>
          <cell r="J5">
            <v>494394</v>
          </cell>
          <cell r="K5">
            <v>14789</v>
          </cell>
          <cell r="L5">
            <v>14789</v>
          </cell>
          <cell r="M5">
            <v>509183</v>
          </cell>
          <cell r="N5">
            <v>509183</v>
          </cell>
          <cell r="O5" t="str">
            <v>관급</v>
          </cell>
        </row>
        <row r="6">
          <cell r="A6" t="str">
            <v>40신_2A</v>
          </cell>
          <cell r="B6" t="str">
            <v>40신_2</v>
          </cell>
          <cell r="C6" t="str">
            <v>2. 변압기신설</v>
          </cell>
          <cell r="D6" t="str">
            <v>TR-1 3상 200KVA 380/220V</v>
          </cell>
          <cell r="E6" t="str">
            <v>면</v>
          </cell>
          <cell r="F6">
            <v>1</v>
          </cell>
          <cell r="G6">
            <v>0</v>
          </cell>
          <cell r="H6">
            <v>0</v>
          </cell>
          <cell r="I6">
            <v>772910</v>
          </cell>
          <cell r="J6">
            <v>772910</v>
          </cell>
          <cell r="K6">
            <v>25734</v>
          </cell>
          <cell r="L6">
            <v>25734</v>
          </cell>
          <cell r="M6">
            <v>798644</v>
          </cell>
          <cell r="N6">
            <v>798644</v>
          </cell>
          <cell r="O6" t="str">
            <v>관급</v>
          </cell>
        </row>
        <row r="7">
          <cell r="A7" t="str">
            <v>40신_3A</v>
          </cell>
          <cell r="B7" t="str">
            <v>40신_3</v>
          </cell>
          <cell r="C7" t="str">
            <v>3. 변압기신설</v>
          </cell>
          <cell r="D7" t="str">
            <v>TR-2 3상 300KVA 380/220V</v>
          </cell>
          <cell r="E7" t="str">
            <v>면</v>
          </cell>
          <cell r="F7">
            <v>1</v>
          </cell>
          <cell r="G7">
            <v>0</v>
          </cell>
          <cell r="H7">
            <v>0</v>
          </cell>
          <cell r="I7">
            <v>772910</v>
          </cell>
          <cell r="J7">
            <v>772910</v>
          </cell>
          <cell r="K7">
            <v>22177</v>
          </cell>
          <cell r="L7">
            <v>22177</v>
          </cell>
          <cell r="M7">
            <v>795087</v>
          </cell>
          <cell r="N7">
            <v>795087</v>
          </cell>
          <cell r="O7" t="str">
            <v>관급</v>
          </cell>
        </row>
        <row r="8">
          <cell r="A8" t="str">
            <v>40신_4A</v>
          </cell>
          <cell r="B8" t="str">
            <v>40신_4</v>
          </cell>
          <cell r="C8" t="str">
            <v>4. 변압기신설</v>
          </cell>
          <cell r="D8" t="str">
            <v>TR-3 3상 300KVA 220V</v>
          </cell>
          <cell r="E8" t="str">
            <v>면</v>
          </cell>
          <cell r="F8">
            <v>1</v>
          </cell>
          <cell r="G8">
            <v>0</v>
          </cell>
          <cell r="H8">
            <v>0</v>
          </cell>
          <cell r="I8">
            <v>772910</v>
          </cell>
          <cell r="J8">
            <v>772910</v>
          </cell>
          <cell r="K8">
            <v>22177</v>
          </cell>
          <cell r="L8">
            <v>22177</v>
          </cell>
          <cell r="M8">
            <v>795087</v>
          </cell>
          <cell r="N8">
            <v>795087</v>
          </cell>
          <cell r="O8" t="str">
            <v>관급</v>
          </cell>
        </row>
        <row r="9">
          <cell r="A9" t="str">
            <v>40신_5A</v>
          </cell>
          <cell r="B9" t="str">
            <v>40신_5</v>
          </cell>
          <cell r="C9" t="str">
            <v>5. 변압기신설</v>
          </cell>
          <cell r="D9" t="str">
            <v>TR-4 3상 300KVA 440V</v>
          </cell>
          <cell r="E9" t="str">
            <v>면</v>
          </cell>
          <cell r="F9">
            <v>1</v>
          </cell>
          <cell r="G9">
            <v>0</v>
          </cell>
          <cell r="H9">
            <v>0</v>
          </cell>
          <cell r="I9">
            <v>772910</v>
          </cell>
          <cell r="J9">
            <v>772910</v>
          </cell>
          <cell r="K9">
            <v>22177</v>
          </cell>
          <cell r="L9">
            <v>22177</v>
          </cell>
          <cell r="M9">
            <v>795087</v>
          </cell>
          <cell r="N9">
            <v>795087</v>
          </cell>
          <cell r="O9" t="str">
            <v>관급</v>
          </cell>
        </row>
        <row r="10">
          <cell r="A10" t="str">
            <v>40신_6A</v>
          </cell>
          <cell r="B10" t="str">
            <v>40신_6</v>
          </cell>
          <cell r="C10" t="str">
            <v>6. 배전반신설</v>
          </cell>
          <cell r="D10" t="str">
            <v>LV-1</v>
          </cell>
          <cell r="E10" t="str">
            <v>면</v>
          </cell>
          <cell r="F10">
            <v>1</v>
          </cell>
          <cell r="G10">
            <v>0</v>
          </cell>
          <cell r="H10">
            <v>0</v>
          </cell>
          <cell r="I10">
            <v>330524</v>
          </cell>
          <cell r="J10">
            <v>330524</v>
          </cell>
          <cell r="K10">
            <v>9247</v>
          </cell>
          <cell r="L10">
            <v>9247</v>
          </cell>
          <cell r="M10">
            <v>339771</v>
          </cell>
          <cell r="N10">
            <v>339771</v>
          </cell>
          <cell r="O10" t="str">
            <v>관급</v>
          </cell>
        </row>
        <row r="11">
          <cell r="A11" t="str">
            <v>40신_7A</v>
          </cell>
          <cell r="B11" t="str">
            <v>40신_7</v>
          </cell>
          <cell r="C11" t="str">
            <v>7. 배전반신설</v>
          </cell>
          <cell r="D11" t="str">
            <v>LV-2</v>
          </cell>
          <cell r="E11" t="str">
            <v>면</v>
          </cell>
          <cell r="F11">
            <v>1</v>
          </cell>
          <cell r="G11">
            <v>0</v>
          </cell>
          <cell r="H11">
            <v>0</v>
          </cell>
          <cell r="I11">
            <v>330524</v>
          </cell>
          <cell r="J11">
            <v>330524</v>
          </cell>
          <cell r="K11">
            <v>9247</v>
          </cell>
          <cell r="L11">
            <v>9247</v>
          </cell>
          <cell r="M11">
            <v>339771</v>
          </cell>
          <cell r="N11">
            <v>339771</v>
          </cell>
          <cell r="O11" t="str">
            <v>관급</v>
          </cell>
        </row>
        <row r="12">
          <cell r="A12" t="str">
            <v>40신_8A</v>
          </cell>
          <cell r="B12" t="str">
            <v>40신_8</v>
          </cell>
          <cell r="C12" t="str">
            <v>8. 배전반신설</v>
          </cell>
          <cell r="D12" t="str">
            <v>LV-3</v>
          </cell>
          <cell r="E12" t="str">
            <v>면</v>
          </cell>
          <cell r="F12">
            <v>1</v>
          </cell>
          <cell r="G12">
            <v>0</v>
          </cell>
          <cell r="H12">
            <v>0</v>
          </cell>
          <cell r="I12">
            <v>330524</v>
          </cell>
          <cell r="J12">
            <v>330524</v>
          </cell>
          <cell r="K12">
            <v>9247</v>
          </cell>
          <cell r="L12">
            <v>9247</v>
          </cell>
          <cell r="M12">
            <v>339771</v>
          </cell>
          <cell r="N12">
            <v>339771</v>
          </cell>
          <cell r="O12" t="str">
            <v>관급</v>
          </cell>
        </row>
        <row r="13">
          <cell r="A13" t="str">
            <v>40신_9A</v>
          </cell>
          <cell r="B13" t="str">
            <v>40신_9</v>
          </cell>
          <cell r="C13" t="str">
            <v>9. 배전반신설</v>
          </cell>
          <cell r="D13" t="str">
            <v>LV-4</v>
          </cell>
          <cell r="E13" t="str">
            <v>면</v>
          </cell>
          <cell r="F13">
            <v>1</v>
          </cell>
          <cell r="G13">
            <v>0</v>
          </cell>
          <cell r="H13">
            <v>0</v>
          </cell>
          <cell r="I13">
            <v>330524</v>
          </cell>
          <cell r="J13">
            <v>330524</v>
          </cell>
          <cell r="K13">
            <v>9247</v>
          </cell>
          <cell r="L13">
            <v>9247</v>
          </cell>
          <cell r="M13">
            <v>339771</v>
          </cell>
          <cell r="N13">
            <v>339771</v>
          </cell>
          <cell r="O13" t="str">
            <v>관급</v>
          </cell>
        </row>
        <row r="14">
          <cell r="A14" t="str">
            <v>40신_10A</v>
          </cell>
          <cell r="B14" t="str">
            <v>40신_10</v>
          </cell>
          <cell r="C14" t="str">
            <v>10. 분전반 신설(LS-A, LS-E)</v>
          </cell>
          <cell r="D14" t="str">
            <v>SUS 노출 18회로</v>
          </cell>
          <cell r="E14" t="str">
            <v>면</v>
          </cell>
          <cell r="F14">
            <v>2</v>
          </cell>
          <cell r="G14">
            <v>1249413</v>
          </cell>
          <cell r="H14">
            <v>2498826</v>
          </cell>
          <cell r="I14">
            <v>280889</v>
          </cell>
          <cell r="J14">
            <v>561778</v>
          </cell>
          <cell r="K14">
            <v>7476</v>
          </cell>
          <cell r="L14">
            <v>14952</v>
          </cell>
          <cell r="M14">
            <v>1537778</v>
          </cell>
          <cell r="N14">
            <v>3075556</v>
          </cell>
        </row>
        <row r="15">
          <cell r="A15" t="str">
            <v>40신_11A</v>
          </cell>
          <cell r="B15" t="str">
            <v>40신_11</v>
          </cell>
          <cell r="C15" t="str">
            <v>11. 분전반 신설(LS-B, LS-D)</v>
          </cell>
          <cell r="D15" t="str">
            <v>SUS 노출 24회로</v>
          </cell>
          <cell r="E15" t="str">
            <v>면</v>
          </cell>
          <cell r="F15">
            <v>2</v>
          </cell>
          <cell r="G15">
            <v>1519390</v>
          </cell>
          <cell r="H15">
            <v>3038780</v>
          </cell>
          <cell r="I15">
            <v>361524</v>
          </cell>
          <cell r="J15">
            <v>723048</v>
          </cell>
          <cell r="K15">
            <v>10146</v>
          </cell>
          <cell r="L15">
            <v>20292</v>
          </cell>
          <cell r="M15">
            <v>1891060</v>
          </cell>
          <cell r="N15">
            <v>3782120</v>
          </cell>
        </row>
        <row r="16">
          <cell r="A16" t="str">
            <v>40신_12A</v>
          </cell>
          <cell r="B16" t="str">
            <v>40신_12</v>
          </cell>
          <cell r="C16" t="str">
            <v>12. 분전반 신설(LS-C)</v>
          </cell>
          <cell r="D16" t="str">
            <v>SUS 노출 16회로</v>
          </cell>
          <cell r="E16" t="str">
            <v>면</v>
          </cell>
          <cell r="F16">
            <v>1</v>
          </cell>
          <cell r="G16">
            <v>1175149</v>
          </cell>
          <cell r="H16">
            <v>1175149</v>
          </cell>
          <cell r="I16">
            <v>254188</v>
          </cell>
          <cell r="J16">
            <v>254188</v>
          </cell>
          <cell r="K16">
            <v>6942</v>
          </cell>
          <cell r="L16">
            <v>6942</v>
          </cell>
          <cell r="M16">
            <v>1436279</v>
          </cell>
          <cell r="N16">
            <v>1436279</v>
          </cell>
        </row>
        <row r="17">
          <cell r="A17" t="str">
            <v>40신_13A</v>
          </cell>
          <cell r="B17" t="str">
            <v>40신_13</v>
          </cell>
          <cell r="C17" t="str">
            <v>13. 분전반 신설(LS-F)</v>
          </cell>
          <cell r="D17" t="str">
            <v>SUS 노출 16회로</v>
          </cell>
          <cell r="E17" t="str">
            <v>면</v>
          </cell>
          <cell r="F17">
            <v>1</v>
          </cell>
          <cell r="G17">
            <v>1137327</v>
          </cell>
          <cell r="H17">
            <v>1137327</v>
          </cell>
          <cell r="I17">
            <v>261130</v>
          </cell>
          <cell r="J17">
            <v>261130</v>
          </cell>
          <cell r="K17">
            <v>6408</v>
          </cell>
          <cell r="L17">
            <v>6408</v>
          </cell>
          <cell r="M17">
            <v>1404865</v>
          </cell>
          <cell r="N17">
            <v>1404865</v>
          </cell>
        </row>
        <row r="18">
          <cell r="A18" t="str">
            <v>40신_14A</v>
          </cell>
          <cell r="B18" t="str">
            <v>40신_14</v>
          </cell>
          <cell r="C18" t="str">
            <v>14. 분전반 신설(LS-G)</v>
          </cell>
          <cell r="D18" t="str">
            <v>SUS 노출 14회로</v>
          </cell>
          <cell r="E18" t="str">
            <v>면</v>
          </cell>
          <cell r="F18">
            <v>1</v>
          </cell>
          <cell r="G18">
            <v>1064964</v>
          </cell>
          <cell r="H18">
            <v>1064964</v>
          </cell>
          <cell r="I18">
            <v>233896</v>
          </cell>
          <cell r="J18">
            <v>233896</v>
          </cell>
          <cell r="K18">
            <v>5874</v>
          </cell>
          <cell r="L18">
            <v>5874</v>
          </cell>
          <cell r="M18">
            <v>1304734</v>
          </cell>
          <cell r="N18">
            <v>1304734</v>
          </cell>
        </row>
        <row r="19">
          <cell r="A19" t="str">
            <v>40신_15A</v>
          </cell>
          <cell r="B19" t="str">
            <v>40신_15</v>
          </cell>
          <cell r="C19" t="str">
            <v>15. 분전반 신설(LS-W1~W8)</v>
          </cell>
          <cell r="D19" t="str">
            <v>SUS 노출 8회로</v>
          </cell>
          <cell r="E19" t="str">
            <v>면</v>
          </cell>
          <cell r="F19">
            <v>8</v>
          </cell>
          <cell r="G19">
            <v>713416</v>
          </cell>
          <cell r="H19">
            <v>5707328</v>
          </cell>
          <cell r="I19">
            <v>207729</v>
          </cell>
          <cell r="J19">
            <v>1661832</v>
          </cell>
          <cell r="K19">
            <v>5874</v>
          </cell>
          <cell r="L19">
            <v>46992</v>
          </cell>
          <cell r="M19">
            <v>927019</v>
          </cell>
          <cell r="N19">
            <v>7416152</v>
          </cell>
        </row>
        <row r="20">
          <cell r="A20" t="str">
            <v>40신_16A</v>
          </cell>
          <cell r="B20" t="str">
            <v>40신_16</v>
          </cell>
          <cell r="C20" t="str">
            <v>16. 분전반 신설(LS-M1~M3)</v>
          </cell>
          <cell r="D20" t="str">
            <v>SUS 노출 1회로</v>
          </cell>
          <cell r="E20" t="str">
            <v>면</v>
          </cell>
          <cell r="F20">
            <v>3</v>
          </cell>
          <cell r="G20">
            <v>135804</v>
          </cell>
          <cell r="H20">
            <v>407412</v>
          </cell>
          <cell r="I20">
            <v>42186</v>
          </cell>
          <cell r="J20">
            <v>126558</v>
          </cell>
          <cell r="K20">
            <v>1068</v>
          </cell>
          <cell r="L20">
            <v>3204</v>
          </cell>
          <cell r="M20">
            <v>179058</v>
          </cell>
          <cell r="N20">
            <v>537174</v>
          </cell>
        </row>
        <row r="21">
          <cell r="A21" t="str">
            <v>40신_17A</v>
          </cell>
          <cell r="B21" t="str">
            <v>40신_17</v>
          </cell>
          <cell r="C21" t="str">
            <v>17. 분전반 신설(LS-P)</v>
          </cell>
          <cell r="D21" t="str">
            <v>SUS 노출 1회로</v>
          </cell>
          <cell r="E21" t="str">
            <v>면</v>
          </cell>
          <cell r="F21">
            <v>1</v>
          </cell>
          <cell r="G21">
            <v>682518</v>
          </cell>
          <cell r="H21">
            <v>682518</v>
          </cell>
          <cell r="I21">
            <v>69955</v>
          </cell>
          <cell r="J21">
            <v>69955</v>
          </cell>
          <cell r="K21">
            <v>1602</v>
          </cell>
          <cell r="L21">
            <v>1602</v>
          </cell>
          <cell r="M21">
            <v>754075</v>
          </cell>
          <cell r="N21">
            <v>754075</v>
          </cell>
        </row>
        <row r="22">
          <cell r="A22" t="str">
            <v>40신_18A</v>
          </cell>
          <cell r="B22" t="str">
            <v>40신_18</v>
          </cell>
          <cell r="C22" t="str">
            <v>18. 분전반 신설(MCCB 3P 50/30AT)</v>
          </cell>
          <cell r="D22" t="str">
            <v>SUS 노출 1회로</v>
          </cell>
          <cell r="E22" t="str">
            <v>면</v>
          </cell>
          <cell r="F22">
            <v>2</v>
          </cell>
          <cell r="G22">
            <v>86172</v>
          </cell>
          <cell r="H22">
            <v>172344</v>
          </cell>
          <cell r="I22">
            <v>16554</v>
          </cell>
          <cell r="J22">
            <v>33108</v>
          </cell>
          <cell r="K22">
            <v>0</v>
          </cell>
          <cell r="L22">
            <v>0</v>
          </cell>
          <cell r="M22">
            <v>102726</v>
          </cell>
          <cell r="N22">
            <v>205452</v>
          </cell>
        </row>
        <row r="23">
          <cell r="A23" t="str">
            <v>40신_19A</v>
          </cell>
          <cell r="B23" t="str">
            <v>40신_19</v>
          </cell>
          <cell r="C23" t="str">
            <v>19. 분전반 신설 (MCCB 2P 100/75AT)</v>
          </cell>
          <cell r="D23" t="str">
            <v>SUS 노출 1회로</v>
          </cell>
          <cell r="E23" t="str">
            <v>면</v>
          </cell>
          <cell r="F23">
            <v>48</v>
          </cell>
          <cell r="G23">
            <v>106877</v>
          </cell>
          <cell r="H23">
            <v>5130096</v>
          </cell>
          <cell r="I23">
            <v>16554</v>
          </cell>
          <cell r="J23">
            <v>794592</v>
          </cell>
          <cell r="K23">
            <v>0</v>
          </cell>
          <cell r="L23">
            <v>0</v>
          </cell>
          <cell r="M23">
            <v>123431</v>
          </cell>
          <cell r="N23">
            <v>5924688</v>
          </cell>
        </row>
        <row r="24">
          <cell r="A24" t="str">
            <v>40신_20A</v>
          </cell>
          <cell r="B24" t="str">
            <v>40신_20</v>
          </cell>
          <cell r="C24" t="str">
            <v>20. 접지장치 신설</v>
          </cell>
          <cell r="D24" t="str">
            <v>제1종 (60 ㎟)</v>
          </cell>
          <cell r="E24" t="str">
            <v>개소</v>
          </cell>
          <cell r="F24">
            <v>2</v>
          </cell>
          <cell r="G24">
            <v>164592</v>
          </cell>
          <cell r="H24">
            <v>329184</v>
          </cell>
          <cell r="I24">
            <v>352504</v>
          </cell>
          <cell r="J24">
            <v>705008</v>
          </cell>
          <cell r="K24">
            <v>8743</v>
          </cell>
          <cell r="L24">
            <v>17486</v>
          </cell>
          <cell r="M24">
            <v>525839</v>
          </cell>
          <cell r="N24">
            <v>1051678</v>
          </cell>
        </row>
        <row r="25">
          <cell r="A25" t="str">
            <v>40신_21A</v>
          </cell>
          <cell r="B25" t="str">
            <v>40신_21</v>
          </cell>
          <cell r="C25" t="str">
            <v>21. 접지장치 신설</v>
          </cell>
          <cell r="D25" t="str">
            <v>제2종 (60 ㎟)</v>
          </cell>
          <cell r="E25" t="str">
            <v>개소</v>
          </cell>
          <cell r="F25">
            <v>1</v>
          </cell>
          <cell r="G25">
            <v>114092</v>
          </cell>
          <cell r="H25">
            <v>114092</v>
          </cell>
          <cell r="I25">
            <v>186802</v>
          </cell>
          <cell r="J25">
            <v>186802</v>
          </cell>
          <cell r="K25">
            <v>3982</v>
          </cell>
          <cell r="L25">
            <v>3982</v>
          </cell>
          <cell r="M25">
            <v>304876</v>
          </cell>
          <cell r="N25">
            <v>304876</v>
          </cell>
        </row>
        <row r="26">
          <cell r="A26" t="str">
            <v>40신_22A</v>
          </cell>
          <cell r="B26" t="str">
            <v>40신_22</v>
          </cell>
          <cell r="C26" t="str">
            <v>22. 접지장치 신설</v>
          </cell>
          <cell r="D26" t="str">
            <v>제3종 (38 ㎟)</v>
          </cell>
          <cell r="E26" t="str">
            <v>개소</v>
          </cell>
          <cell r="F26">
            <v>17</v>
          </cell>
          <cell r="G26">
            <v>60768</v>
          </cell>
          <cell r="H26">
            <v>1033056</v>
          </cell>
          <cell r="I26">
            <v>88170</v>
          </cell>
          <cell r="J26">
            <v>1498890</v>
          </cell>
          <cell r="K26">
            <v>1068</v>
          </cell>
          <cell r="L26">
            <v>18156</v>
          </cell>
          <cell r="M26">
            <v>150006</v>
          </cell>
          <cell r="N26">
            <v>2550102</v>
          </cell>
        </row>
        <row r="27">
          <cell r="A27" t="str">
            <v>40신_23A</v>
          </cell>
          <cell r="B27" t="str">
            <v>40신_23</v>
          </cell>
          <cell r="C27" t="str">
            <v>23. 접지장치 신설</v>
          </cell>
          <cell r="D27" t="str">
            <v>제3종 (60 ㎟)</v>
          </cell>
          <cell r="E27" t="str">
            <v>개소</v>
          </cell>
          <cell r="F27">
            <v>4</v>
          </cell>
          <cell r="G27">
            <v>60289</v>
          </cell>
          <cell r="H27">
            <v>241156</v>
          </cell>
          <cell r="I27">
            <v>89238</v>
          </cell>
          <cell r="J27">
            <v>356952</v>
          </cell>
          <cell r="K27">
            <v>1068</v>
          </cell>
          <cell r="L27">
            <v>4272</v>
          </cell>
          <cell r="M27">
            <v>150595</v>
          </cell>
          <cell r="N27">
            <v>602380</v>
          </cell>
        </row>
        <row r="28">
          <cell r="A28" t="str">
            <v>40신_24A</v>
          </cell>
          <cell r="B28" t="str">
            <v>40신_24</v>
          </cell>
          <cell r="C28" t="str">
            <v>24. 접지장치 신설</v>
          </cell>
          <cell r="D28" t="str">
            <v>TEST 접지 (38 ㎟)</v>
          </cell>
          <cell r="E28" t="str">
            <v>개소</v>
          </cell>
          <cell r="F28">
            <v>1</v>
          </cell>
          <cell r="G28">
            <v>14768</v>
          </cell>
          <cell r="H28">
            <v>14768</v>
          </cell>
          <cell r="I28">
            <v>49946</v>
          </cell>
          <cell r="J28">
            <v>49946</v>
          </cell>
          <cell r="K28">
            <v>0</v>
          </cell>
          <cell r="L28">
            <v>0</v>
          </cell>
          <cell r="M28">
            <v>64714</v>
          </cell>
          <cell r="N28">
            <v>64714</v>
          </cell>
        </row>
        <row r="29">
          <cell r="A29" t="str">
            <v>40신_25A</v>
          </cell>
          <cell r="B29" t="str">
            <v>40신_25</v>
          </cell>
          <cell r="C29" t="str">
            <v>25. 접지단자반 신설</v>
          </cell>
          <cell r="D29" t="str">
            <v>5 CCT</v>
          </cell>
          <cell r="E29" t="str">
            <v>면</v>
          </cell>
          <cell r="F29">
            <v>1</v>
          </cell>
          <cell r="G29">
            <v>140000</v>
          </cell>
          <cell r="H29">
            <v>140000</v>
          </cell>
          <cell r="I29">
            <v>35244</v>
          </cell>
          <cell r="J29">
            <v>35244</v>
          </cell>
          <cell r="K29">
            <v>534</v>
          </cell>
          <cell r="L29">
            <v>534</v>
          </cell>
          <cell r="M29">
            <v>175778</v>
          </cell>
          <cell r="N29">
            <v>175778</v>
          </cell>
        </row>
        <row r="30">
          <cell r="A30" t="str">
            <v>40신_26A</v>
          </cell>
          <cell r="B30" t="str">
            <v>40신_26</v>
          </cell>
          <cell r="C30" t="str">
            <v>26. 조명기구 신설</v>
          </cell>
          <cell r="D30" t="str">
            <v>TYPE 'A' FHF 2/32W</v>
          </cell>
          <cell r="E30" t="str">
            <v>개소</v>
          </cell>
          <cell r="F30">
            <v>30</v>
          </cell>
          <cell r="G30">
            <v>72446</v>
          </cell>
          <cell r="H30">
            <v>2173380</v>
          </cell>
          <cell r="I30">
            <v>36846</v>
          </cell>
          <cell r="J30">
            <v>1105380</v>
          </cell>
          <cell r="K30">
            <v>1068</v>
          </cell>
          <cell r="L30">
            <v>32040</v>
          </cell>
          <cell r="M30">
            <v>110360</v>
          </cell>
          <cell r="N30">
            <v>3310800</v>
          </cell>
        </row>
        <row r="31">
          <cell r="A31" t="str">
            <v>40신_27A</v>
          </cell>
          <cell r="B31" t="str">
            <v>40신_27</v>
          </cell>
          <cell r="C31" t="str">
            <v>27. 조명기구 신설</v>
          </cell>
          <cell r="D31" t="str">
            <v>TYPE 'N' IL 60W</v>
          </cell>
          <cell r="E31" t="str">
            <v>개소</v>
          </cell>
          <cell r="F31">
            <v>11</v>
          </cell>
          <cell r="G31">
            <v>6580</v>
          </cell>
          <cell r="H31">
            <v>72380</v>
          </cell>
          <cell r="I31">
            <v>9612</v>
          </cell>
          <cell r="J31">
            <v>105732</v>
          </cell>
          <cell r="K31">
            <v>0</v>
          </cell>
          <cell r="L31">
            <v>0</v>
          </cell>
          <cell r="M31">
            <v>16192</v>
          </cell>
          <cell r="N31">
            <v>178112</v>
          </cell>
        </row>
        <row r="32">
          <cell r="A32" t="str">
            <v>40신_28A</v>
          </cell>
          <cell r="B32" t="str">
            <v>40신_28</v>
          </cell>
          <cell r="C32" t="str">
            <v>28. 조명기구 신설</v>
          </cell>
          <cell r="D32" t="str">
            <v>TYPE 'R' FHF 1/32W</v>
          </cell>
          <cell r="E32" t="str">
            <v>식</v>
          </cell>
          <cell r="F32">
            <v>1134</v>
          </cell>
          <cell r="G32">
            <v>0</v>
          </cell>
          <cell r="H32">
            <v>0</v>
          </cell>
          <cell r="I32">
            <v>11748</v>
          </cell>
          <cell r="J32">
            <v>13322232</v>
          </cell>
          <cell r="K32">
            <v>0</v>
          </cell>
          <cell r="L32">
            <v>0</v>
          </cell>
          <cell r="M32">
            <v>11748</v>
          </cell>
          <cell r="N32">
            <v>13322232</v>
          </cell>
          <cell r="O32" t="str">
            <v>관급</v>
          </cell>
        </row>
        <row r="33">
          <cell r="A33" t="str">
            <v>40신_29A</v>
          </cell>
          <cell r="B33" t="str">
            <v>40신_29</v>
          </cell>
          <cell r="C33" t="str">
            <v>29. 조명기구 신설</v>
          </cell>
          <cell r="D33" t="str">
            <v>TYPE 'S' MH 250W</v>
          </cell>
          <cell r="E33" t="str">
            <v>개소</v>
          </cell>
          <cell r="F33">
            <v>16</v>
          </cell>
          <cell r="G33">
            <v>98000</v>
          </cell>
          <cell r="H33">
            <v>1568000</v>
          </cell>
          <cell r="I33">
            <v>80101</v>
          </cell>
          <cell r="J33">
            <v>1281616</v>
          </cell>
          <cell r="K33">
            <v>2136</v>
          </cell>
          <cell r="L33">
            <v>34176</v>
          </cell>
          <cell r="M33">
            <v>180237</v>
          </cell>
          <cell r="N33">
            <v>2883792</v>
          </cell>
        </row>
        <row r="34">
          <cell r="A34" t="str">
            <v>40신_30A</v>
          </cell>
          <cell r="B34" t="str">
            <v>40신_30</v>
          </cell>
          <cell r="C34" t="str">
            <v>30. RACE WAY 신설</v>
          </cell>
          <cell r="D34" t="str">
            <v>70x40</v>
          </cell>
          <cell r="E34" t="str">
            <v>m</v>
          </cell>
          <cell r="F34">
            <v>3126</v>
          </cell>
          <cell r="G34">
            <v>6390</v>
          </cell>
          <cell r="H34">
            <v>19976939</v>
          </cell>
          <cell r="I34">
            <v>19406</v>
          </cell>
          <cell r="J34">
            <v>60663890</v>
          </cell>
          <cell r="K34">
            <v>576</v>
          </cell>
          <cell r="L34">
            <v>1802817</v>
          </cell>
          <cell r="M34">
            <v>26372</v>
          </cell>
          <cell r="N34">
            <v>82443646</v>
          </cell>
        </row>
        <row r="35">
          <cell r="A35" t="str">
            <v>40신_31A</v>
          </cell>
          <cell r="B35" t="str">
            <v>40신_31</v>
          </cell>
          <cell r="C35" t="str">
            <v>31. 개폐기 신설</v>
          </cell>
          <cell r="D35" t="str">
            <v>1구-15A-250V</v>
          </cell>
          <cell r="E35" t="str">
            <v>개소</v>
          </cell>
          <cell r="F35">
            <v>15</v>
          </cell>
          <cell r="G35">
            <v>2070</v>
          </cell>
          <cell r="H35">
            <v>31050</v>
          </cell>
          <cell r="I35">
            <v>3738</v>
          </cell>
          <cell r="J35">
            <v>56070</v>
          </cell>
          <cell r="K35">
            <v>0</v>
          </cell>
          <cell r="L35">
            <v>0</v>
          </cell>
          <cell r="M35">
            <v>5808</v>
          </cell>
          <cell r="N35">
            <v>87120</v>
          </cell>
        </row>
        <row r="36">
          <cell r="A36" t="str">
            <v>40신_32A</v>
          </cell>
          <cell r="B36" t="str">
            <v>40신_32</v>
          </cell>
          <cell r="C36" t="str">
            <v>32. 개폐기 신설</v>
          </cell>
          <cell r="D36" t="str">
            <v>2구-15A-250V</v>
          </cell>
          <cell r="E36" t="str">
            <v>개소</v>
          </cell>
          <cell r="F36">
            <v>6</v>
          </cell>
          <cell r="G36">
            <v>2931</v>
          </cell>
          <cell r="H36">
            <v>17586</v>
          </cell>
          <cell r="I36">
            <v>4806</v>
          </cell>
          <cell r="J36">
            <v>28836</v>
          </cell>
          <cell r="K36">
            <v>0</v>
          </cell>
          <cell r="L36">
            <v>0</v>
          </cell>
          <cell r="M36">
            <v>7737</v>
          </cell>
          <cell r="N36">
            <v>46422</v>
          </cell>
        </row>
        <row r="37">
          <cell r="A37" t="str">
            <v>40신_33A</v>
          </cell>
          <cell r="B37" t="str">
            <v>40신_33</v>
          </cell>
          <cell r="C37" t="str">
            <v>33. 콘센트 신설</v>
          </cell>
          <cell r="D37" t="str">
            <v>2P-15A-250W-1구</v>
          </cell>
          <cell r="E37" t="str">
            <v>개소</v>
          </cell>
          <cell r="F37">
            <v>4</v>
          </cell>
          <cell r="G37">
            <v>1080</v>
          </cell>
          <cell r="H37">
            <v>4320</v>
          </cell>
          <cell r="I37">
            <v>4806</v>
          </cell>
          <cell r="J37">
            <v>19224</v>
          </cell>
          <cell r="K37">
            <v>0</v>
          </cell>
          <cell r="L37">
            <v>0</v>
          </cell>
          <cell r="M37">
            <v>5886</v>
          </cell>
          <cell r="N37">
            <v>23544</v>
          </cell>
        </row>
        <row r="38">
          <cell r="A38" t="str">
            <v>40신_34A</v>
          </cell>
          <cell r="B38" t="str">
            <v>40신_34</v>
          </cell>
          <cell r="C38" t="str">
            <v>34. 콘센트 신설</v>
          </cell>
          <cell r="D38" t="str">
            <v>2P-15A-250W-1구</v>
          </cell>
          <cell r="E38" t="str">
            <v>개소</v>
          </cell>
          <cell r="F38">
            <v>234</v>
          </cell>
          <cell r="G38">
            <v>12100</v>
          </cell>
          <cell r="H38">
            <v>2831400</v>
          </cell>
          <cell r="I38">
            <v>4806</v>
          </cell>
          <cell r="J38">
            <v>1124604</v>
          </cell>
          <cell r="K38">
            <v>0</v>
          </cell>
          <cell r="L38">
            <v>0</v>
          </cell>
          <cell r="M38">
            <v>16906</v>
          </cell>
          <cell r="N38">
            <v>3956004</v>
          </cell>
        </row>
        <row r="39">
          <cell r="A39" t="str">
            <v>40신_35A</v>
          </cell>
          <cell r="B39" t="str">
            <v>40신_35</v>
          </cell>
          <cell r="C39" t="str">
            <v>35. 콘센트 신설</v>
          </cell>
          <cell r="D39" t="str">
            <v>2P-15A-250W-2구</v>
          </cell>
          <cell r="E39" t="str">
            <v>개소</v>
          </cell>
          <cell r="F39">
            <v>32</v>
          </cell>
          <cell r="G39">
            <v>1364</v>
          </cell>
          <cell r="H39">
            <v>43648</v>
          </cell>
          <cell r="I39">
            <v>4806</v>
          </cell>
          <cell r="J39">
            <v>153792</v>
          </cell>
          <cell r="K39">
            <v>0</v>
          </cell>
          <cell r="L39">
            <v>0</v>
          </cell>
          <cell r="M39">
            <v>6170</v>
          </cell>
          <cell r="N39">
            <v>197440</v>
          </cell>
        </row>
        <row r="40">
          <cell r="A40" t="str">
            <v>40신_36A</v>
          </cell>
          <cell r="B40" t="str">
            <v>40신_36</v>
          </cell>
          <cell r="C40" t="str">
            <v>36. 옥내 배관 배선</v>
          </cell>
          <cell r="D40" t="str">
            <v>각  종</v>
          </cell>
          <cell r="E40" t="str">
            <v>m</v>
          </cell>
          <cell r="F40">
            <v>1</v>
          </cell>
          <cell r="G40">
            <v>18132313</v>
          </cell>
          <cell r="H40">
            <v>18132313</v>
          </cell>
          <cell r="I40">
            <v>59513812</v>
          </cell>
          <cell r="J40">
            <v>59513812</v>
          </cell>
          <cell r="K40">
            <v>1785195</v>
          </cell>
          <cell r="L40">
            <v>1785195</v>
          </cell>
          <cell r="M40">
            <v>79431320</v>
          </cell>
          <cell r="N40">
            <v>79431320</v>
          </cell>
        </row>
        <row r="41">
          <cell r="A41" t="str">
            <v>40신_37A</v>
          </cell>
          <cell r="B41" t="str">
            <v>40신_37</v>
          </cell>
          <cell r="C41" t="str">
            <v>37. 케이블 신설</v>
          </cell>
          <cell r="D41" t="str">
            <v>CV 22㎟/1C외 각종</v>
          </cell>
          <cell r="E41" t="str">
            <v>m</v>
          </cell>
          <cell r="F41">
            <v>14895</v>
          </cell>
          <cell r="G41">
            <v>1112</v>
          </cell>
          <cell r="H41">
            <v>16574374</v>
          </cell>
          <cell r="I41">
            <v>1768</v>
          </cell>
          <cell r="J41">
            <v>26339447</v>
          </cell>
          <cell r="K41">
            <v>53</v>
          </cell>
          <cell r="L41">
            <v>790000</v>
          </cell>
          <cell r="M41">
            <v>2933</v>
          </cell>
          <cell r="N41">
            <v>43703821</v>
          </cell>
        </row>
        <row r="42">
          <cell r="A42" t="str">
            <v>40신_38A</v>
          </cell>
          <cell r="B42" t="str">
            <v>40신_38</v>
          </cell>
          <cell r="C42" t="str">
            <v>38. 케이블 DUCT 신설</v>
          </cell>
          <cell r="D42" t="str">
            <v>W600xH200</v>
          </cell>
          <cell r="E42" t="str">
            <v>m</v>
          </cell>
          <cell r="F42">
            <v>6</v>
          </cell>
          <cell r="G42">
            <v>54241</v>
          </cell>
          <cell r="H42">
            <v>325448</v>
          </cell>
          <cell r="I42">
            <v>107157</v>
          </cell>
          <cell r="J42">
            <v>642947</v>
          </cell>
          <cell r="K42">
            <v>3026</v>
          </cell>
          <cell r="L42">
            <v>18156</v>
          </cell>
          <cell r="M42">
            <v>164424</v>
          </cell>
          <cell r="N42">
            <v>986551</v>
          </cell>
        </row>
        <row r="43">
          <cell r="A43" t="str">
            <v>40신_39A</v>
          </cell>
          <cell r="B43" t="str">
            <v>40신_39</v>
          </cell>
          <cell r="C43" t="str">
            <v>39. 케이블 TRAY 신설</v>
          </cell>
          <cell r="D43" t="str">
            <v>300Wx100Hx1.2t</v>
          </cell>
          <cell r="E43" t="str">
            <v>m</v>
          </cell>
          <cell r="F43">
            <v>425</v>
          </cell>
          <cell r="G43">
            <v>23385</v>
          </cell>
          <cell r="H43">
            <v>9939015</v>
          </cell>
          <cell r="I43">
            <v>18401</v>
          </cell>
          <cell r="J43">
            <v>7820711</v>
          </cell>
          <cell r="K43">
            <v>547</v>
          </cell>
          <cell r="L43">
            <v>232828</v>
          </cell>
          <cell r="M43">
            <v>42333</v>
          </cell>
          <cell r="N43">
            <v>17992554</v>
          </cell>
        </row>
        <row r="44">
          <cell r="A44" t="str">
            <v>40신_40A</v>
          </cell>
          <cell r="B44" t="str">
            <v>40신_40</v>
          </cell>
          <cell r="C44" t="str">
            <v>40. 케이블 TRAY 신설</v>
          </cell>
          <cell r="D44" t="str">
            <v>600Wx100Hx1.2t</v>
          </cell>
          <cell r="E44" t="str">
            <v>m</v>
          </cell>
          <cell r="F44">
            <v>390</v>
          </cell>
          <cell r="G44">
            <v>34081</v>
          </cell>
          <cell r="H44">
            <v>13291785</v>
          </cell>
          <cell r="I44">
            <v>33473</v>
          </cell>
          <cell r="J44">
            <v>13054543</v>
          </cell>
          <cell r="K44">
            <v>999</v>
          </cell>
          <cell r="L44">
            <v>389827</v>
          </cell>
          <cell r="M44">
            <v>26736155</v>
          </cell>
          <cell r="N44">
            <v>26736155</v>
          </cell>
        </row>
        <row r="45">
          <cell r="A45" t="str">
            <v>40신_41A</v>
          </cell>
          <cell r="B45" t="str">
            <v>40신_41</v>
          </cell>
          <cell r="C45" t="str">
            <v>41. 옥외변대기초 신설</v>
          </cell>
          <cell r="D45" t="str">
            <v>15mx5.1mx0.5m</v>
          </cell>
          <cell r="E45" t="str">
            <v>개소</v>
          </cell>
          <cell r="F45">
            <v>1</v>
          </cell>
          <cell r="G45">
            <v>2113233</v>
          </cell>
          <cell r="H45">
            <v>2113233</v>
          </cell>
          <cell r="I45">
            <v>1170989</v>
          </cell>
          <cell r="J45">
            <v>1170989</v>
          </cell>
          <cell r="K45">
            <v>25384</v>
          </cell>
          <cell r="L45">
            <v>25384</v>
          </cell>
          <cell r="M45">
            <v>3309606</v>
          </cell>
          <cell r="N45">
            <v>3309606</v>
          </cell>
        </row>
        <row r="46">
          <cell r="A46" t="str">
            <v>40신_42A</v>
          </cell>
          <cell r="B46" t="str">
            <v>40신_42</v>
          </cell>
          <cell r="C46" t="str">
            <v>42. 휀스 신설</v>
          </cell>
          <cell r="D46" t="str">
            <v>경간:2m, 높이:1.8m</v>
          </cell>
          <cell r="E46" t="str">
            <v>경간</v>
          </cell>
          <cell r="F46">
            <v>11</v>
          </cell>
          <cell r="G46">
            <v>55176</v>
          </cell>
          <cell r="H46">
            <v>606936</v>
          </cell>
          <cell r="I46">
            <v>63997</v>
          </cell>
          <cell r="J46">
            <v>703967</v>
          </cell>
          <cell r="K46">
            <v>1055</v>
          </cell>
          <cell r="L46">
            <v>11605</v>
          </cell>
          <cell r="M46">
            <v>120228</v>
          </cell>
          <cell r="N46">
            <v>1322508</v>
          </cell>
        </row>
        <row r="47">
          <cell r="A47" t="str">
            <v>40신_43A</v>
          </cell>
          <cell r="B47" t="str">
            <v>40신_43</v>
          </cell>
          <cell r="C47" t="str">
            <v>43. 조명제어 설비 신설</v>
          </cell>
          <cell r="D47" t="str">
            <v>분전반용(LS-A~LS-E)</v>
          </cell>
          <cell r="E47" t="str">
            <v>면</v>
          </cell>
          <cell r="F47">
            <v>5</v>
          </cell>
          <cell r="G47">
            <v>1318600</v>
          </cell>
          <cell r="H47">
            <v>6593000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1318600</v>
          </cell>
          <cell r="N47">
            <v>6593000</v>
          </cell>
        </row>
        <row r="48">
          <cell r="A48" t="str">
            <v>40신_44A</v>
          </cell>
          <cell r="B48" t="str">
            <v>40신_44</v>
          </cell>
          <cell r="C48" t="str">
            <v>44. 조명제어 설비 신설</v>
          </cell>
          <cell r="D48" t="str">
            <v>모 장치(LCP-M)</v>
          </cell>
          <cell r="E48" t="str">
            <v>면</v>
          </cell>
          <cell r="F48">
            <v>1</v>
          </cell>
          <cell r="G48">
            <v>2109000</v>
          </cell>
          <cell r="H48">
            <v>2109000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2109000</v>
          </cell>
          <cell r="N48">
            <v>2109000</v>
          </cell>
        </row>
        <row r="49">
          <cell r="A49" t="str">
            <v>40신_45A</v>
          </cell>
          <cell r="B49" t="str">
            <v>40신_45</v>
          </cell>
          <cell r="C49" t="str">
            <v>45. 조명제어 설비 신설</v>
          </cell>
          <cell r="D49" t="str">
            <v>모 장치(LCP-M1)</v>
          </cell>
          <cell r="E49" t="str">
            <v>면</v>
          </cell>
          <cell r="F49">
            <v>1</v>
          </cell>
          <cell r="G49">
            <v>1104000</v>
          </cell>
          <cell r="H49">
            <v>1104000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1104000</v>
          </cell>
          <cell r="N49">
            <v>1104000</v>
          </cell>
        </row>
        <row r="50">
          <cell r="A50" t="str">
            <v>40신_46A</v>
          </cell>
          <cell r="B50" t="str">
            <v>40신_46</v>
          </cell>
          <cell r="C50" t="str">
            <v>43. 조명제어 설비 신설</v>
          </cell>
          <cell r="D50" t="str">
            <v>SETTING UNIT외 각종</v>
          </cell>
          <cell r="E50" t="str">
            <v>식</v>
          </cell>
          <cell r="F50">
            <v>1</v>
          </cell>
          <cell r="G50">
            <v>775000</v>
          </cell>
          <cell r="H50">
            <v>775000</v>
          </cell>
          <cell r="I50">
            <v>1000000</v>
          </cell>
          <cell r="J50">
            <v>1000000</v>
          </cell>
          <cell r="K50">
            <v>0</v>
          </cell>
          <cell r="L50">
            <v>0</v>
          </cell>
          <cell r="M50">
            <v>1775000</v>
          </cell>
          <cell r="N50">
            <v>1775000</v>
          </cell>
        </row>
        <row r="53">
          <cell r="C53" t="str">
            <v>합   계</v>
          </cell>
          <cell r="F53">
            <v>0</v>
          </cell>
          <cell r="H53">
            <v>121169807</v>
          </cell>
          <cell r="J53">
            <v>200568849</v>
          </cell>
          <cell r="L53">
            <v>5416766</v>
          </cell>
          <cell r="N53">
            <v>327155422</v>
          </cell>
        </row>
      </sheetData>
      <sheetData sheetId="1"/>
      <sheetData sheetId="2"/>
      <sheetData sheetId="3"/>
      <sheetData sheetId="4">
        <row r="4">
          <cell r="A4" t="str">
            <v>강제전선관ST 16C</v>
          </cell>
          <cell r="B4" t="str">
            <v>강제전선관</v>
          </cell>
          <cell r="C4" t="str">
            <v>ST 16C</v>
          </cell>
          <cell r="D4" t="str">
            <v>m</v>
          </cell>
          <cell r="G4">
            <v>172.5</v>
          </cell>
          <cell r="H4">
            <v>285.5</v>
          </cell>
          <cell r="J4">
            <v>458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503</v>
          </cell>
          <cell r="O4" t="str">
            <v>전품1-6</v>
          </cell>
        </row>
        <row r="5">
          <cell r="A5" t="str">
            <v>강제전선관ST 22C</v>
          </cell>
          <cell r="B5" t="str">
            <v>강제전선관</v>
          </cell>
          <cell r="C5" t="str">
            <v>ST 22C</v>
          </cell>
          <cell r="D5" t="str">
            <v>m</v>
          </cell>
          <cell r="G5">
            <v>29.5</v>
          </cell>
          <cell r="H5">
            <v>37</v>
          </cell>
          <cell r="J5">
            <v>66.5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73</v>
          </cell>
          <cell r="O5" t="str">
            <v>전품1-6</v>
          </cell>
        </row>
        <row r="6">
          <cell r="A6" t="str">
            <v>강제전선관ST 28C</v>
          </cell>
          <cell r="B6" t="str">
            <v>강제전선관</v>
          </cell>
          <cell r="C6" t="str">
            <v>ST 28C</v>
          </cell>
          <cell r="D6" t="str">
            <v>m</v>
          </cell>
          <cell r="G6">
            <v>72</v>
          </cell>
          <cell r="H6">
            <v>2196</v>
          </cell>
          <cell r="J6">
            <v>2268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2494</v>
          </cell>
          <cell r="O6" t="str">
            <v>전품1-6</v>
          </cell>
        </row>
        <row r="7">
          <cell r="A7" t="str">
            <v>강제전선관ST 36C</v>
          </cell>
          <cell r="B7" t="str">
            <v>강제전선관</v>
          </cell>
          <cell r="C7" t="str">
            <v>ST 36C</v>
          </cell>
          <cell r="D7" t="str">
            <v>m</v>
          </cell>
          <cell r="F7">
            <v>20</v>
          </cell>
          <cell r="H7">
            <v>132</v>
          </cell>
          <cell r="J7">
            <v>152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167</v>
          </cell>
          <cell r="O7" t="str">
            <v>전품1-6</v>
          </cell>
        </row>
        <row r="8">
          <cell r="A8" t="str">
            <v>강제전선관ST 42C</v>
          </cell>
          <cell r="B8" t="str">
            <v>강제전선관</v>
          </cell>
          <cell r="C8" t="str">
            <v>ST 42C</v>
          </cell>
          <cell r="D8" t="str">
            <v>m</v>
          </cell>
          <cell r="F8">
            <v>20</v>
          </cell>
          <cell r="H8">
            <v>144</v>
          </cell>
          <cell r="J8">
            <v>164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180</v>
          </cell>
          <cell r="O8" t="str">
            <v>전품1-6</v>
          </cell>
        </row>
        <row r="9">
          <cell r="A9" t="str">
            <v>강제전선관ST 54C</v>
          </cell>
          <cell r="B9" t="str">
            <v>강제전선관</v>
          </cell>
          <cell r="C9" t="str">
            <v>ST 54C</v>
          </cell>
          <cell r="D9" t="str">
            <v>m</v>
          </cell>
          <cell r="F9">
            <v>52</v>
          </cell>
          <cell r="H9">
            <v>432</v>
          </cell>
          <cell r="J9">
            <v>484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532</v>
          </cell>
          <cell r="O9" t="str">
            <v>전품1-6</v>
          </cell>
        </row>
        <row r="10">
          <cell r="A10" t="str">
            <v>강제전선관ST 70C</v>
          </cell>
          <cell r="B10" t="str">
            <v>강제전선관</v>
          </cell>
          <cell r="C10" t="str">
            <v>ST 70C</v>
          </cell>
          <cell r="D10" t="str">
            <v>m</v>
          </cell>
          <cell r="F10">
            <v>12</v>
          </cell>
          <cell r="J10">
            <v>12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13</v>
          </cell>
          <cell r="O10" t="str">
            <v>전품1-6</v>
          </cell>
        </row>
        <row r="11">
          <cell r="A11" t="str">
            <v>강제전선관ST 82C</v>
          </cell>
          <cell r="B11" t="str">
            <v>강제전선관</v>
          </cell>
          <cell r="C11" t="str">
            <v>ST 82C</v>
          </cell>
          <cell r="D11" t="str">
            <v>m</v>
          </cell>
          <cell r="F11">
            <v>4</v>
          </cell>
          <cell r="J11">
            <v>4</v>
          </cell>
          <cell r="K11" t="str">
            <v>x</v>
          </cell>
          <cell r="L11">
            <v>1.1000000000000001</v>
          </cell>
          <cell r="M11" t="str">
            <v>=</v>
          </cell>
          <cell r="N11">
            <v>4</v>
          </cell>
          <cell r="O11" t="str">
            <v>전품1-6</v>
          </cell>
        </row>
        <row r="12">
          <cell r="A12" t="str">
            <v>강제전선관ST 104C</v>
          </cell>
          <cell r="B12" t="str">
            <v>강제전선관</v>
          </cell>
          <cell r="C12" t="str">
            <v>ST 104C</v>
          </cell>
          <cell r="D12" t="str">
            <v>m</v>
          </cell>
          <cell r="F12">
            <v>4</v>
          </cell>
          <cell r="J12">
            <v>4</v>
          </cell>
          <cell r="K12" t="str">
            <v>x</v>
          </cell>
          <cell r="L12">
            <v>1.1000000000000001</v>
          </cell>
          <cell r="M12" t="str">
            <v>=</v>
          </cell>
          <cell r="N12">
            <v>4</v>
          </cell>
          <cell r="O12" t="str">
            <v>전품1-6</v>
          </cell>
        </row>
        <row r="13">
          <cell r="A13" t="str">
            <v>경질비닐전선관HI-PVC 22C</v>
          </cell>
          <cell r="B13" t="str">
            <v>경질비닐전선관</v>
          </cell>
          <cell r="C13" t="str">
            <v>HI-PVC 22C</v>
          </cell>
          <cell r="D13" t="str">
            <v>m</v>
          </cell>
          <cell r="E13">
            <v>50</v>
          </cell>
          <cell r="J13">
            <v>50</v>
          </cell>
          <cell r="K13" t="str">
            <v>x</v>
          </cell>
          <cell r="L13">
            <v>1.1000000000000001</v>
          </cell>
          <cell r="M13" t="str">
            <v>=</v>
          </cell>
          <cell r="N13">
            <v>55</v>
          </cell>
          <cell r="O13" t="str">
            <v>전품1-6</v>
          </cell>
        </row>
        <row r="14">
          <cell r="A14" t="str">
            <v>경질비닐전선관HI-PVC 36C</v>
          </cell>
          <cell r="B14" t="str">
            <v>경질비닐전선관</v>
          </cell>
          <cell r="C14" t="str">
            <v>HI-PVC 36C</v>
          </cell>
          <cell r="D14" t="str">
            <v>m</v>
          </cell>
          <cell r="E14">
            <v>150</v>
          </cell>
          <cell r="J14">
            <v>150</v>
          </cell>
          <cell r="K14" t="str">
            <v>x</v>
          </cell>
          <cell r="L14">
            <v>1.1000000000000001</v>
          </cell>
          <cell r="M14" t="str">
            <v>=</v>
          </cell>
          <cell r="N14">
            <v>165</v>
          </cell>
          <cell r="O14" t="str">
            <v>전품1-6</v>
          </cell>
        </row>
        <row r="15">
          <cell r="A15" t="str">
            <v>플랙시블 전선관고장력방수  28C</v>
          </cell>
          <cell r="B15" t="str">
            <v>플랙시블 전선관</v>
          </cell>
          <cell r="C15" t="str">
            <v>고장력방수  28C</v>
          </cell>
          <cell r="D15" t="str">
            <v>m</v>
          </cell>
          <cell r="H15">
            <v>317</v>
          </cell>
          <cell r="J15">
            <v>317</v>
          </cell>
          <cell r="K15" t="str">
            <v>x</v>
          </cell>
          <cell r="L15">
            <v>1.1000000000000001</v>
          </cell>
          <cell r="M15" t="str">
            <v>=</v>
          </cell>
          <cell r="N15">
            <v>348</v>
          </cell>
          <cell r="O15" t="str">
            <v>전품1-6</v>
          </cell>
        </row>
        <row r="16">
          <cell r="A16" t="str">
            <v>노말 밴드ST  36C</v>
          </cell>
          <cell r="B16" t="str">
            <v>노말 밴드</v>
          </cell>
          <cell r="C16" t="str">
            <v>ST  36C</v>
          </cell>
          <cell r="D16" t="str">
            <v>m</v>
          </cell>
          <cell r="F16">
            <v>6</v>
          </cell>
          <cell r="H16">
            <v>6</v>
          </cell>
          <cell r="J16">
            <v>12</v>
          </cell>
          <cell r="K16" t="str">
            <v>x</v>
          </cell>
          <cell r="L16">
            <v>1</v>
          </cell>
          <cell r="M16" t="str">
            <v>=</v>
          </cell>
          <cell r="N16">
            <v>12</v>
          </cell>
          <cell r="O16" t="str">
            <v>전품1-6</v>
          </cell>
        </row>
        <row r="17">
          <cell r="A17" t="str">
            <v>노말 밴드ST  42C</v>
          </cell>
          <cell r="B17" t="str">
            <v>노말 밴드</v>
          </cell>
          <cell r="C17" t="str">
            <v>ST  42C</v>
          </cell>
          <cell r="D17" t="str">
            <v>m</v>
          </cell>
          <cell r="F17">
            <v>5</v>
          </cell>
          <cell r="H17">
            <v>24</v>
          </cell>
          <cell r="J17">
            <v>29</v>
          </cell>
          <cell r="K17" t="str">
            <v>x</v>
          </cell>
          <cell r="L17">
            <v>1</v>
          </cell>
          <cell r="M17" t="str">
            <v>=</v>
          </cell>
          <cell r="N17">
            <v>29</v>
          </cell>
          <cell r="O17" t="str">
            <v>전품1-6</v>
          </cell>
        </row>
        <row r="18">
          <cell r="A18" t="str">
            <v>노말 밴드ST  54C</v>
          </cell>
          <cell r="B18" t="str">
            <v>노말 밴드</v>
          </cell>
          <cell r="C18" t="str">
            <v>ST  54C</v>
          </cell>
          <cell r="D18" t="str">
            <v>m</v>
          </cell>
          <cell r="F18">
            <v>7</v>
          </cell>
          <cell r="H18">
            <v>32</v>
          </cell>
          <cell r="J18">
            <v>39</v>
          </cell>
          <cell r="K18" t="str">
            <v>x</v>
          </cell>
          <cell r="L18">
            <v>1</v>
          </cell>
          <cell r="M18" t="str">
            <v>=</v>
          </cell>
          <cell r="N18">
            <v>39</v>
          </cell>
          <cell r="O18" t="str">
            <v>전품1-6</v>
          </cell>
        </row>
        <row r="19">
          <cell r="A19" t="str">
            <v>노말 밴드ST  70C</v>
          </cell>
          <cell r="B19" t="str">
            <v>노말 밴드</v>
          </cell>
          <cell r="C19" t="str">
            <v>ST  70C</v>
          </cell>
          <cell r="D19" t="str">
            <v>m</v>
          </cell>
          <cell r="F19">
            <v>6</v>
          </cell>
          <cell r="J19">
            <v>6</v>
          </cell>
          <cell r="K19" t="str">
            <v>x</v>
          </cell>
          <cell r="L19">
            <v>1</v>
          </cell>
          <cell r="M19" t="str">
            <v>=</v>
          </cell>
          <cell r="N19">
            <v>6</v>
          </cell>
          <cell r="O19" t="str">
            <v>전품1-6</v>
          </cell>
        </row>
        <row r="20">
          <cell r="A20" t="str">
            <v>노말 밴드ST  82C</v>
          </cell>
          <cell r="B20" t="str">
            <v>노말 밴드</v>
          </cell>
          <cell r="C20" t="str">
            <v>ST  82C</v>
          </cell>
          <cell r="D20" t="str">
            <v>m</v>
          </cell>
          <cell r="F20">
            <v>1</v>
          </cell>
          <cell r="J20">
            <v>1</v>
          </cell>
          <cell r="K20" t="str">
            <v>x</v>
          </cell>
          <cell r="L20">
            <v>1</v>
          </cell>
          <cell r="M20" t="str">
            <v>=</v>
          </cell>
          <cell r="N20">
            <v>1</v>
          </cell>
          <cell r="O20" t="str">
            <v>전품1-6</v>
          </cell>
        </row>
        <row r="21">
          <cell r="A21" t="str">
            <v>노말 밴드ST  104C</v>
          </cell>
          <cell r="B21" t="str">
            <v>노말 밴드</v>
          </cell>
          <cell r="C21" t="str">
            <v>ST  104C</v>
          </cell>
          <cell r="D21" t="str">
            <v>m</v>
          </cell>
          <cell r="F21">
            <v>1</v>
          </cell>
          <cell r="J21">
            <v>1</v>
          </cell>
          <cell r="K21" t="str">
            <v>x</v>
          </cell>
          <cell r="L21">
            <v>1</v>
          </cell>
          <cell r="M21" t="str">
            <v>=</v>
          </cell>
          <cell r="N21">
            <v>1</v>
          </cell>
          <cell r="O21" t="str">
            <v>전품1-6</v>
          </cell>
        </row>
        <row r="22">
          <cell r="A22" t="str">
            <v>전선관지지금구1개용 16C</v>
          </cell>
          <cell r="B22" t="str">
            <v>전선관지지금구</v>
          </cell>
          <cell r="C22" t="str">
            <v>1개용 16C</v>
          </cell>
          <cell r="D22" t="str">
            <v>개소</v>
          </cell>
          <cell r="G22">
            <v>166</v>
          </cell>
          <cell r="H22">
            <v>190.33333333333334</v>
          </cell>
          <cell r="J22">
            <v>356.33333333333337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391</v>
          </cell>
          <cell r="O22" t="str">
            <v>전품1-6</v>
          </cell>
        </row>
        <row r="23">
          <cell r="A23" t="str">
            <v>전선관지지금구1개용 22C</v>
          </cell>
          <cell r="B23" t="str">
            <v>전선관지지금구</v>
          </cell>
          <cell r="C23" t="str">
            <v>1개용 22C</v>
          </cell>
          <cell r="D23" t="str">
            <v>개소</v>
          </cell>
          <cell r="G23">
            <v>57</v>
          </cell>
          <cell r="J23">
            <v>57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62</v>
          </cell>
          <cell r="O23" t="str">
            <v>전품1-6</v>
          </cell>
        </row>
        <row r="24">
          <cell r="A24" t="str">
            <v>전선관지지금구1개용 28C</v>
          </cell>
          <cell r="B24" t="str">
            <v>전선관지지금구</v>
          </cell>
          <cell r="C24" t="str">
            <v>1개용 28C</v>
          </cell>
          <cell r="D24" t="str">
            <v>개소</v>
          </cell>
          <cell r="G24">
            <v>48</v>
          </cell>
          <cell r="H24">
            <v>1332</v>
          </cell>
          <cell r="J24">
            <v>1380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1518</v>
          </cell>
          <cell r="O24" t="str">
            <v>전품1-6</v>
          </cell>
        </row>
        <row r="25">
          <cell r="A25" t="str">
            <v>전선관지지금구1개용 36C</v>
          </cell>
          <cell r="B25" t="str">
            <v>전선관지지금구</v>
          </cell>
          <cell r="C25" t="str">
            <v>1개용 36C</v>
          </cell>
          <cell r="D25" t="str">
            <v>개소</v>
          </cell>
          <cell r="F25">
            <v>10</v>
          </cell>
          <cell r="H25">
            <v>56</v>
          </cell>
          <cell r="J25">
            <v>66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72</v>
          </cell>
          <cell r="O25" t="str">
            <v>전품1-6</v>
          </cell>
        </row>
        <row r="26">
          <cell r="A26" t="str">
            <v>전선관지지금구1개용 42C</v>
          </cell>
          <cell r="B26" t="str">
            <v>전선관지지금구</v>
          </cell>
          <cell r="C26" t="str">
            <v>1개용 42C</v>
          </cell>
          <cell r="D26" t="str">
            <v>개소</v>
          </cell>
          <cell r="F26">
            <v>10</v>
          </cell>
          <cell r="H26">
            <v>72</v>
          </cell>
          <cell r="J26">
            <v>82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90</v>
          </cell>
          <cell r="O26" t="str">
            <v>전품1-6</v>
          </cell>
        </row>
        <row r="27">
          <cell r="A27" t="str">
            <v>전선관지지금구1개용 54C</v>
          </cell>
          <cell r="B27" t="str">
            <v>전선관지지금구</v>
          </cell>
          <cell r="C27" t="str">
            <v>1개용 54C</v>
          </cell>
          <cell r="D27" t="str">
            <v>개소</v>
          </cell>
          <cell r="F27">
            <v>10</v>
          </cell>
          <cell r="H27">
            <v>216</v>
          </cell>
          <cell r="J27">
            <v>226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248</v>
          </cell>
          <cell r="O27" t="str">
            <v>전품1-6</v>
          </cell>
        </row>
        <row r="28">
          <cell r="A28" t="str">
            <v>전선관지지금구1개용 70C</v>
          </cell>
          <cell r="B28" t="str">
            <v>전선관지지금구</v>
          </cell>
          <cell r="C28" t="str">
            <v>1개용 70C</v>
          </cell>
          <cell r="D28" t="str">
            <v>개소</v>
          </cell>
          <cell r="F28">
            <v>6</v>
          </cell>
          <cell r="J28">
            <v>6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6</v>
          </cell>
          <cell r="O28" t="str">
            <v>전품1-6</v>
          </cell>
        </row>
        <row r="29">
          <cell r="A29" t="str">
            <v>전선관지지금구1개용 82C</v>
          </cell>
          <cell r="B29" t="str">
            <v>전선관지지금구</v>
          </cell>
          <cell r="C29" t="str">
            <v>1개용 82C</v>
          </cell>
          <cell r="D29" t="str">
            <v>개소</v>
          </cell>
          <cell r="F29">
            <v>2</v>
          </cell>
          <cell r="J29">
            <v>2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2</v>
          </cell>
          <cell r="O29" t="str">
            <v>전품1-6</v>
          </cell>
        </row>
        <row r="30">
          <cell r="A30" t="str">
            <v>전선관지지금구1개용 104C</v>
          </cell>
          <cell r="B30" t="str">
            <v>전선관지지금구</v>
          </cell>
          <cell r="C30" t="str">
            <v>1개용 104C</v>
          </cell>
          <cell r="D30" t="str">
            <v>개소</v>
          </cell>
          <cell r="F30">
            <v>2</v>
          </cell>
          <cell r="J30">
            <v>2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2</v>
          </cell>
          <cell r="O30" t="str">
            <v>전품1-6</v>
          </cell>
        </row>
        <row r="31">
          <cell r="A31" t="str">
            <v>새들28C</v>
          </cell>
          <cell r="B31" t="str">
            <v>새들</v>
          </cell>
          <cell r="C31" t="str">
            <v>28C</v>
          </cell>
          <cell r="D31" t="str">
            <v>EA</v>
          </cell>
          <cell r="H31">
            <v>936</v>
          </cell>
          <cell r="J31">
            <v>936</v>
          </cell>
          <cell r="K31" t="str">
            <v>x</v>
          </cell>
          <cell r="L31">
            <v>1.1000000000000001</v>
          </cell>
          <cell r="M31" t="str">
            <v>=</v>
          </cell>
          <cell r="N31">
            <v>1029</v>
          </cell>
          <cell r="O31" t="str">
            <v>전품1-6</v>
          </cell>
        </row>
        <row r="32">
          <cell r="A32" t="str">
            <v>케 이 블600V CV 5.5㎟/1C</v>
          </cell>
          <cell r="B32" t="str">
            <v>케 이 블</v>
          </cell>
          <cell r="C32" t="str">
            <v>600V CV 5.5㎟/1C</v>
          </cell>
          <cell r="D32" t="str">
            <v>m</v>
          </cell>
          <cell r="G32">
            <v>234</v>
          </cell>
          <cell r="H32">
            <v>5010</v>
          </cell>
          <cell r="J32">
            <v>5244</v>
          </cell>
          <cell r="K32" t="str">
            <v>x</v>
          </cell>
          <cell r="L32">
            <v>1.05</v>
          </cell>
          <cell r="M32" t="str">
            <v>=</v>
          </cell>
          <cell r="N32">
            <v>5506</v>
          </cell>
          <cell r="O32" t="str">
            <v>전품1-6</v>
          </cell>
        </row>
        <row r="33">
          <cell r="A33" t="str">
            <v>케 이 블600V CV 14㎟/1C</v>
          </cell>
          <cell r="B33" t="str">
            <v>케 이 블</v>
          </cell>
          <cell r="C33" t="str">
            <v>600V CV 14㎟/1C</v>
          </cell>
          <cell r="D33" t="str">
            <v>m</v>
          </cell>
          <cell r="F33">
            <v>1600</v>
          </cell>
          <cell r="J33">
            <v>1600</v>
          </cell>
          <cell r="K33" t="str">
            <v>x</v>
          </cell>
          <cell r="L33">
            <v>1.05</v>
          </cell>
          <cell r="M33" t="str">
            <v>=</v>
          </cell>
          <cell r="N33">
            <v>1680</v>
          </cell>
          <cell r="O33" t="str">
            <v>전품1-6</v>
          </cell>
        </row>
        <row r="34">
          <cell r="A34" t="str">
            <v>케 이 블600V CV 22㎟/1C</v>
          </cell>
          <cell r="B34" t="str">
            <v>케 이 블</v>
          </cell>
          <cell r="C34" t="str">
            <v>600V CV 22㎟/1C</v>
          </cell>
          <cell r="D34" t="str">
            <v>m</v>
          </cell>
          <cell r="F34">
            <v>4060</v>
          </cell>
          <cell r="J34">
            <v>4060</v>
          </cell>
          <cell r="K34" t="str">
            <v>x</v>
          </cell>
          <cell r="L34">
            <v>1.05</v>
          </cell>
          <cell r="M34" t="str">
            <v>=</v>
          </cell>
          <cell r="N34">
            <v>4263</v>
          </cell>
          <cell r="O34" t="str">
            <v>전품1-6</v>
          </cell>
        </row>
        <row r="35">
          <cell r="A35" t="str">
            <v>케 이 블600V CV 38㎟/1C</v>
          </cell>
          <cell r="B35" t="str">
            <v>케 이 블</v>
          </cell>
          <cell r="C35" t="str">
            <v>600V CV 38㎟/1C</v>
          </cell>
          <cell r="D35" t="str">
            <v>m</v>
          </cell>
          <cell r="F35">
            <v>680</v>
          </cell>
          <cell r="H35">
            <v>1152</v>
          </cell>
          <cell r="J35">
            <v>1832</v>
          </cell>
          <cell r="K35" t="str">
            <v>x</v>
          </cell>
          <cell r="L35">
            <v>1.05</v>
          </cell>
          <cell r="M35" t="str">
            <v>=</v>
          </cell>
          <cell r="N35">
            <v>1923</v>
          </cell>
          <cell r="O35" t="str">
            <v>전품1-6</v>
          </cell>
        </row>
        <row r="36">
          <cell r="A36" t="str">
            <v>케 이 블600V CV 100㎟/1C</v>
          </cell>
          <cell r="B36" t="str">
            <v>케 이 블</v>
          </cell>
          <cell r="C36" t="str">
            <v>600V CV 100㎟/1C</v>
          </cell>
          <cell r="D36" t="str">
            <v>m</v>
          </cell>
          <cell r="F36">
            <v>310</v>
          </cell>
          <cell r="J36">
            <v>310</v>
          </cell>
          <cell r="K36" t="str">
            <v>x</v>
          </cell>
          <cell r="L36">
            <v>1.05</v>
          </cell>
          <cell r="M36" t="str">
            <v>=</v>
          </cell>
          <cell r="N36">
            <v>325</v>
          </cell>
          <cell r="O36" t="str">
            <v>전품1-6</v>
          </cell>
        </row>
        <row r="37">
          <cell r="A37" t="str">
            <v>케 이 블600V CV 150㎟/1C</v>
          </cell>
          <cell r="B37" t="str">
            <v>케 이 블</v>
          </cell>
          <cell r="C37" t="str">
            <v>600V CV 150㎟/1C</v>
          </cell>
          <cell r="D37" t="str">
            <v>m</v>
          </cell>
          <cell r="E37">
            <v>84</v>
          </cell>
          <cell r="F37">
            <v>360</v>
          </cell>
          <cell r="J37">
            <v>444</v>
          </cell>
          <cell r="K37" t="str">
            <v>x</v>
          </cell>
          <cell r="L37">
            <v>1.05</v>
          </cell>
          <cell r="M37" t="str">
            <v>=</v>
          </cell>
          <cell r="N37">
            <v>466</v>
          </cell>
          <cell r="O37" t="str">
            <v>전품1-6</v>
          </cell>
        </row>
        <row r="38">
          <cell r="A38" t="str">
            <v>케 이 블600V CV 200㎟/1C</v>
          </cell>
          <cell r="B38" t="str">
            <v>케 이 블</v>
          </cell>
          <cell r="C38" t="str">
            <v>600V CV 200㎟/1C</v>
          </cell>
          <cell r="D38" t="str">
            <v>m</v>
          </cell>
          <cell r="E38">
            <v>53</v>
          </cell>
          <cell r="F38">
            <v>285</v>
          </cell>
          <cell r="J38">
            <v>338</v>
          </cell>
          <cell r="K38" t="str">
            <v>x</v>
          </cell>
          <cell r="L38">
            <v>1.05</v>
          </cell>
          <cell r="M38" t="str">
            <v>=</v>
          </cell>
          <cell r="N38">
            <v>354</v>
          </cell>
          <cell r="O38" t="str">
            <v>전품1-6</v>
          </cell>
        </row>
        <row r="39">
          <cell r="A39" t="str">
            <v>케 이 블CVV-S 1.25㎟/2C</v>
          </cell>
          <cell r="B39" t="str">
            <v>케 이 블</v>
          </cell>
          <cell r="C39" t="str">
            <v>CVV-S 1.25㎟/2C</v>
          </cell>
          <cell r="D39" t="str">
            <v>m</v>
          </cell>
          <cell r="G39">
            <v>360</v>
          </cell>
          <cell r="J39">
            <v>360</v>
          </cell>
          <cell r="K39" t="str">
            <v>x</v>
          </cell>
          <cell r="L39">
            <v>1.05</v>
          </cell>
          <cell r="M39" t="str">
            <v>=</v>
          </cell>
          <cell r="N39">
            <v>378</v>
          </cell>
          <cell r="O39" t="str">
            <v>전품1-6</v>
          </cell>
        </row>
        <row r="40">
          <cell r="A40" t="str">
            <v>전     선IV  1.6mm</v>
          </cell>
          <cell r="B40" t="str">
            <v>전     선</v>
          </cell>
          <cell r="C40" t="str">
            <v>IV  1.6mm</v>
          </cell>
          <cell r="D40" t="str">
            <v>m</v>
          </cell>
          <cell r="G40">
            <v>150.5</v>
          </cell>
          <cell r="H40">
            <v>285.5</v>
          </cell>
          <cell r="J40">
            <v>436</v>
          </cell>
          <cell r="K40" t="str">
            <v>x</v>
          </cell>
          <cell r="L40">
            <v>1.1000000000000001</v>
          </cell>
          <cell r="M40" t="str">
            <v>=</v>
          </cell>
          <cell r="N40">
            <v>479</v>
          </cell>
          <cell r="O40" t="str">
            <v>전품1-6</v>
          </cell>
        </row>
        <row r="41">
          <cell r="A41" t="str">
            <v>전     선IV  2.0mm</v>
          </cell>
          <cell r="B41" t="str">
            <v>전     선</v>
          </cell>
          <cell r="C41" t="str">
            <v>IV  2.0mm</v>
          </cell>
          <cell r="D41" t="str">
            <v>m</v>
          </cell>
          <cell r="G41">
            <v>14380.5</v>
          </cell>
          <cell r="H41">
            <v>571</v>
          </cell>
          <cell r="J41">
            <v>14951.5</v>
          </cell>
          <cell r="K41" t="str">
            <v>x</v>
          </cell>
          <cell r="L41">
            <v>1.1000000000000001</v>
          </cell>
          <cell r="M41" t="str">
            <v>=</v>
          </cell>
          <cell r="N41">
            <v>16446</v>
          </cell>
          <cell r="O41" t="str">
            <v>전품1-6</v>
          </cell>
        </row>
        <row r="42">
          <cell r="A42" t="str">
            <v>전     선IV  5.5㎟</v>
          </cell>
          <cell r="B42" t="str">
            <v>전     선</v>
          </cell>
          <cell r="C42" t="str">
            <v>IV  5.5㎟</v>
          </cell>
          <cell r="D42" t="str">
            <v>m</v>
          </cell>
          <cell r="G42">
            <v>210</v>
          </cell>
          <cell r="H42">
            <v>2499</v>
          </cell>
          <cell r="J42">
            <v>2709</v>
          </cell>
          <cell r="K42" t="str">
            <v>x</v>
          </cell>
          <cell r="L42">
            <v>1.1000000000000001</v>
          </cell>
          <cell r="M42" t="str">
            <v>=</v>
          </cell>
          <cell r="N42">
            <v>2979</v>
          </cell>
          <cell r="O42" t="str">
            <v>전품1-6</v>
          </cell>
        </row>
        <row r="43">
          <cell r="A43" t="str">
            <v>전     선IV  8㎟</v>
          </cell>
          <cell r="B43" t="str">
            <v>전     선</v>
          </cell>
          <cell r="C43" t="str">
            <v>IV  8㎟</v>
          </cell>
          <cell r="D43" t="str">
            <v>m</v>
          </cell>
          <cell r="F43">
            <v>1230</v>
          </cell>
          <cell r="H43">
            <v>576</v>
          </cell>
          <cell r="J43">
            <v>1806</v>
          </cell>
          <cell r="K43" t="str">
            <v>x</v>
          </cell>
          <cell r="L43">
            <v>1.1000000000000001</v>
          </cell>
          <cell r="M43" t="str">
            <v>=</v>
          </cell>
          <cell r="N43">
            <v>1986</v>
          </cell>
          <cell r="O43" t="str">
            <v>전품1-6</v>
          </cell>
        </row>
        <row r="44">
          <cell r="A44" t="str">
            <v>전     선IV  14㎟</v>
          </cell>
          <cell r="B44" t="str">
            <v>전     선</v>
          </cell>
          <cell r="C44" t="str">
            <v>IV  14㎟</v>
          </cell>
          <cell r="D44" t="str">
            <v>m</v>
          </cell>
          <cell r="F44">
            <v>60</v>
          </cell>
          <cell r="J44">
            <v>60</v>
          </cell>
          <cell r="K44" t="str">
            <v>x</v>
          </cell>
          <cell r="L44">
            <v>1.1000000000000001</v>
          </cell>
          <cell r="M44" t="str">
            <v>=</v>
          </cell>
          <cell r="N44">
            <v>66</v>
          </cell>
          <cell r="O44" t="str">
            <v>전품1-6</v>
          </cell>
        </row>
        <row r="45">
          <cell r="A45" t="str">
            <v>전     선IV  38㎟</v>
          </cell>
          <cell r="B45" t="str">
            <v>전     선</v>
          </cell>
          <cell r="C45" t="str">
            <v>IV  38㎟</v>
          </cell>
          <cell r="D45" t="str">
            <v>m</v>
          </cell>
          <cell r="F45">
            <v>335</v>
          </cell>
          <cell r="J45">
            <v>335</v>
          </cell>
          <cell r="K45" t="str">
            <v>x</v>
          </cell>
          <cell r="L45">
            <v>1.1000000000000001</v>
          </cell>
          <cell r="M45" t="str">
            <v>=</v>
          </cell>
          <cell r="N45">
            <v>368</v>
          </cell>
          <cell r="O45" t="str">
            <v>전품1-6</v>
          </cell>
        </row>
        <row r="46">
          <cell r="A46" t="str">
            <v>전     선IV  60㎟</v>
          </cell>
          <cell r="B46" t="str">
            <v>전     선</v>
          </cell>
          <cell r="C46" t="str">
            <v>IV  60㎟</v>
          </cell>
          <cell r="D46" t="str">
            <v>m</v>
          </cell>
          <cell r="F46">
            <v>135</v>
          </cell>
          <cell r="J46">
            <v>135</v>
          </cell>
          <cell r="K46" t="str">
            <v>x</v>
          </cell>
          <cell r="L46">
            <v>1.1000000000000001</v>
          </cell>
          <cell r="M46" t="str">
            <v>=</v>
          </cell>
          <cell r="N46">
            <v>148</v>
          </cell>
          <cell r="O46" t="str">
            <v>전품1-6</v>
          </cell>
        </row>
        <row r="47">
          <cell r="A47" t="str">
            <v>전     선GV  38㎟</v>
          </cell>
          <cell r="B47" t="str">
            <v>전     선</v>
          </cell>
          <cell r="C47" t="str">
            <v>GV  38㎟</v>
          </cell>
          <cell r="D47" t="str">
            <v>m</v>
          </cell>
          <cell r="E47">
            <v>50</v>
          </cell>
          <cell r="F47">
            <v>340</v>
          </cell>
          <cell r="J47">
            <v>390</v>
          </cell>
          <cell r="K47" t="str">
            <v>x</v>
          </cell>
          <cell r="L47">
            <v>1.1000000000000001</v>
          </cell>
          <cell r="M47" t="str">
            <v>=</v>
          </cell>
          <cell r="N47">
            <v>429</v>
          </cell>
          <cell r="O47" t="str">
            <v>전품1-6</v>
          </cell>
        </row>
        <row r="48">
          <cell r="A48" t="str">
            <v>전     선GV  60㎟</v>
          </cell>
          <cell r="B48" t="str">
            <v>전     선</v>
          </cell>
          <cell r="C48" t="str">
            <v>GV  60㎟</v>
          </cell>
          <cell r="D48" t="str">
            <v>m</v>
          </cell>
          <cell r="E48">
            <v>195</v>
          </cell>
          <cell r="F48">
            <v>80</v>
          </cell>
          <cell r="J48">
            <v>275</v>
          </cell>
          <cell r="K48" t="str">
            <v>x</v>
          </cell>
          <cell r="L48">
            <v>1.1000000000000001</v>
          </cell>
          <cell r="M48" t="str">
            <v>=</v>
          </cell>
          <cell r="N48">
            <v>302</v>
          </cell>
          <cell r="O48" t="str">
            <v>전품1-6</v>
          </cell>
        </row>
        <row r="49">
          <cell r="A49" t="str">
            <v>압착단자14 ㎟</v>
          </cell>
          <cell r="B49" t="str">
            <v>압착단자</v>
          </cell>
          <cell r="C49" t="str">
            <v>14 ㎟</v>
          </cell>
          <cell r="D49" t="str">
            <v>EA</v>
          </cell>
          <cell r="E49">
            <v>1</v>
          </cell>
          <cell r="F49">
            <v>32</v>
          </cell>
          <cell r="J49">
            <v>33</v>
          </cell>
          <cell r="K49" t="str">
            <v>x</v>
          </cell>
          <cell r="L49">
            <v>1</v>
          </cell>
          <cell r="M49" t="str">
            <v>=</v>
          </cell>
          <cell r="N49">
            <v>33</v>
          </cell>
          <cell r="O49" t="str">
            <v>전품1-6</v>
          </cell>
        </row>
        <row r="50">
          <cell r="A50" t="str">
            <v>압착단자22 ㎟</v>
          </cell>
          <cell r="B50" t="str">
            <v>압착단자</v>
          </cell>
          <cell r="C50" t="str">
            <v>22 ㎟</v>
          </cell>
          <cell r="D50" t="str">
            <v>EA</v>
          </cell>
          <cell r="F50">
            <v>48</v>
          </cell>
          <cell r="J50">
            <v>48</v>
          </cell>
          <cell r="K50" t="str">
            <v>x</v>
          </cell>
          <cell r="L50">
            <v>1</v>
          </cell>
          <cell r="M50" t="str">
            <v>=</v>
          </cell>
          <cell r="N50">
            <v>48</v>
          </cell>
          <cell r="O50" t="str">
            <v>전품1-6</v>
          </cell>
        </row>
        <row r="51">
          <cell r="A51" t="str">
            <v>압착단자38 ㎟</v>
          </cell>
          <cell r="B51" t="str">
            <v>압착단자</v>
          </cell>
          <cell r="C51" t="str">
            <v>38 ㎟</v>
          </cell>
          <cell r="D51" t="str">
            <v>EA</v>
          </cell>
          <cell r="F51">
            <v>12</v>
          </cell>
          <cell r="J51">
            <v>12</v>
          </cell>
          <cell r="K51" t="str">
            <v>x</v>
          </cell>
          <cell r="L51">
            <v>1</v>
          </cell>
          <cell r="M51" t="str">
            <v>=</v>
          </cell>
          <cell r="N51">
            <v>12</v>
          </cell>
          <cell r="O51" t="str">
            <v>전품1-6</v>
          </cell>
        </row>
        <row r="52">
          <cell r="A52" t="str">
            <v>압착단자100 ㎟</v>
          </cell>
          <cell r="B52" t="str">
            <v>압착단자</v>
          </cell>
          <cell r="C52" t="str">
            <v>100 ㎟</v>
          </cell>
          <cell r="D52" t="str">
            <v>EA</v>
          </cell>
          <cell r="F52">
            <v>12</v>
          </cell>
          <cell r="J52">
            <v>12</v>
          </cell>
          <cell r="K52" t="str">
            <v>x</v>
          </cell>
          <cell r="L52">
            <v>1</v>
          </cell>
          <cell r="M52" t="str">
            <v>=</v>
          </cell>
          <cell r="N52">
            <v>12</v>
          </cell>
          <cell r="O52" t="str">
            <v>전품1-6</v>
          </cell>
        </row>
        <row r="53">
          <cell r="A53" t="str">
            <v>압착단자150 ㎟</v>
          </cell>
          <cell r="B53" t="str">
            <v>압착단자</v>
          </cell>
          <cell r="C53" t="str">
            <v>150 ㎟</v>
          </cell>
          <cell r="D53" t="str">
            <v>EA</v>
          </cell>
          <cell r="F53">
            <v>12</v>
          </cell>
          <cell r="J53">
            <v>12</v>
          </cell>
          <cell r="K53" t="str">
            <v>x</v>
          </cell>
          <cell r="L53">
            <v>1</v>
          </cell>
          <cell r="M53" t="str">
            <v>=</v>
          </cell>
          <cell r="N53">
            <v>12</v>
          </cell>
          <cell r="O53" t="str">
            <v>전품1-6</v>
          </cell>
        </row>
        <row r="54">
          <cell r="A54" t="str">
            <v>압착단자200 ㎟</v>
          </cell>
          <cell r="B54" t="str">
            <v>압착단자</v>
          </cell>
          <cell r="C54" t="str">
            <v>200 ㎟</v>
          </cell>
          <cell r="D54" t="str">
            <v>EA</v>
          </cell>
          <cell r="F54">
            <v>10</v>
          </cell>
          <cell r="J54">
            <v>10</v>
          </cell>
          <cell r="K54" t="str">
            <v>x</v>
          </cell>
          <cell r="L54">
            <v>1</v>
          </cell>
          <cell r="M54" t="str">
            <v>=</v>
          </cell>
          <cell r="N54">
            <v>10</v>
          </cell>
          <cell r="O54" t="str">
            <v>전품1-6</v>
          </cell>
        </row>
        <row r="55">
          <cell r="A55" t="str">
            <v>동관단자(2HOLE)150 ㎟</v>
          </cell>
          <cell r="B55" t="str">
            <v>동관단자(2HOLE)</v>
          </cell>
          <cell r="C55" t="str">
            <v>150 ㎟</v>
          </cell>
          <cell r="D55" t="str">
            <v>EA</v>
          </cell>
          <cell r="E55">
            <v>10</v>
          </cell>
          <cell r="J55">
            <v>10</v>
          </cell>
          <cell r="K55" t="str">
            <v>x</v>
          </cell>
          <cell r="L55">
            <v>1</v>
          </cell>
          <cell r="M55" t="str">
            <v>=</v>
          </cell>
          <cell r="N55">
            <v>10</v>
          </cell>
          <cell r="O55" t="str">
            <v>전품1-6</v>
          </cell>
        </row>
        <row r="56">
          <cell r="A56" t="str">
            <v>동관단자(2HOLE)200 ㎟</v>
          </cell>
          <cell r="B56" t="str">
            <v>동관단자(2HOLE)</v>
          </cell>
          <cell r="C56" t="str">
            <v>200 ㎟</v>
          </cell>
          <cell r="D56" t="str">
            <v>EA</v>
          </cell>
          <cell r="E56">
            <v>7</v>
          </cell>
          <cell r="J56">
            <v>7</v>
          </cell>
          <cell r="K56" t="str">
            <v>x</v>
          </cell>
          <cell r="L56">
            <v>1</v>
          </cell>
          <cell r="M56" t="str">
            <v>=</v>
          </cell>
          <cell r="N56">
            <v>7</v>
          </cell>
          <cell r="O56" t="str">
            <v>전품1-6</v>
          </cell>
        </row>
        <row r="57">
          <cell r="A57" t="str">
            <v>케이블헤드(옥내용)6.9kV 60㎟/1C(3상분)</v>
          </cell>
          <cell r="B57" t="str">
            <v>케이블헤드(옥내용)</v>
          </cell>
          <cell r="C57" t="str">
            <v>6.9kV 60㎟/1C(3상분)</v>
          </cell>
          <cell r="D57" t="str">
            <v>KIT</v>
          </cell>
          <cell r="E57">
            <v>2</v>
          </cell>
          <cell r="J57">
            <v>2</v>
          </cell>
          <cell r="K57" t="str">
            <v>x</v>
          </cell>
          <cell r="L57">
            <v>1</v>
          </cell>
          <cell r="M57" t="str">
            <v>=</v>
          </cell>
          <cell r="N57">
            <v>2</v>
          </cell>
          <cell r="O57" t="str">
            <v>전품1-6</v>
          </cell>
        </row>
        <row r="58">
          <cell r="A58" t="str">
            <v>직선 접속재(저압)22㎟/1C(1접속)</v>
          </cell>
          <cell r="B58" t="str">
            <v>직선 접속재(저압)</v>
          </cell>
          <cell r="C58" t="str">
            <v>22㎟/1C(1접속)</v>
          </cell>
          <cell r="D58" t="str">
            <v>EA</v>
          </cell>
          <cell r="F58">
            <v>16</v>
          </cell>
          <cell r="J58">
            <v>16</v>
          </cell>
          <cell r="K58" t="str">
            <v>x</v>
          </cell>
          <cell r="L58">
            <v>1</v>
          </cell>
          <cell r="M58" t="str">
            <v>=</v>
          </cell>
          <cell r="N58">
            <v>16</v>
          </cell>
          <cell r="O58" t="str">
            <v>전품1-6</v>
          </cell>
        </row>
        <row r="59">
          <cell r="A59" t="str">
            <v>직선 접속재(저압)38㎟/1C(1접속)</v>
          </cell>
          <cell r="B59" t="str">
            <v>직선 접속재(저압)</v>
          </cell>
          <cell r="C59" t="str">
            <v>38㎟/1C(1접속)</v>
          </cell>
          <cell r="D59" t="str">
            <v>EA</v>
          </cell>
          <cell r="F59">
            <v>4</v>
          </cell>
          <cell r="J59">
            <v>4</v>
          </cell>
          <cell r="K59" t="str">
            <v>x</v>
          </cell>
          <cell r="L59">
            <v>1</v>
          </cell>
          <cell r="M59" t="str">
            <v>=</v>
          </cell>
          <cell r="N59">
            <v>4</v>
          </cell>
          <cell r="O59" t="str">
            <v>전품1-6</v>
          </cell>
        </row>
        <row r="60">
          <cell r="A60" t="str">
            <v>직선 접속재(저압)200㎟/1C(1접속)</v>
          </cell>
          <cell r="B60" t="str">
            <v>직선 접속재(저압)</v>
          </cell>
          <cell r="C60" t="str">
            <v>200㎟/1C(1접속)</v>
          </cell>
          <cell r="D60" t="str">
            <v>EA</v>
          </cell>
          <cell r="F60">
            <v>2</v>
          </cell>
          <cell r="J60">
            <v>2</v>
          </cell>
          <cell r="K60" t="str">
            <v>x</v>
          </cell>
          <cell r="L60">
            <v>1</v>
          </cell>
          <cell r="M60" t="str">
            <v>=</v>
          </cell>
          <cell r="N60">
            <v>2</v>
          </cell>
          <cell r="O60" t="str">
            <v>전품1-6</v>
          </cell>
        </row>
        <row r="61">
          <cell r="A61" t="str">
            <v>PIPE BONDING CLAMPST  16C</v>
          </cell>
          <cell r="B61" t="str">
            <v>PIPE BONDING CLAMP</v>
          </cell>
          <cell r="C61" t="str">
            <v>ST  16C</v>
          </cell>
          <cell r="D61" t="str">
            <v>EA</v>
          </cell>
          <cell r="G61">
            <v>101.11111111111111</v>
          </cell>
          <cell r="H61">
            <v>197.22222222222223</v>
          </cell>
          <cell r="J61">
            <v>298.33333333333337</v>
          </cell>
          <cell r="K61" t="str">
            <v>x</v>
          </cell>
          <cell r="L61">
            <v>1</v>
          </cell>
          <cell r="M61" t="str">
            <v>=</v>
          </cell>
          <cell r="N61">
            <v>298</v>
          </cell>
          <cell r="O61" t="str">
            <v>전품1-6</v>
          </cell>
        </row>
        <row r="62">
          <cell r="A62" t="str">
            <v>PIPE BONDING CLAMPST  22C</v>
          </cell>
          <cell r="B62" t="str">
            <v>PIPE BONDING CLAMP</v>
          </cell>
          <cell r="C62" t="str">
            <v>ST  22C</v>
          </cell>
          <cell r="D62" t="str">
            <v>EA</v>
          </cell>
          <cell r="G62">
            <v>19.444444444444443</v>
          </cell>
          <cell r="H62">
            <v>25.833333333333332</v>
          </cell>
          <cell r="J62">
            <v>45.277777777777771</v>
          </cell>
          <cell r="K62" t="str">
            <v>x</v>
          </cell>
          <cell r="L62">
            <v>1</v>
          </cell>
          <cell r="M62" t="str">
            <v>=</v>
          </cell>
          <cell r="N62">
            <v>45</v>
          </cell>
          <cell r="O62" t="str">
            <v>전품1-6</v>
          </cell>
        </row>
        <row r="63">
          <cell r="A63" t="str">
            <v>PIPE BONDING CLAMPST  28C</v>
          </cell>
          <cell r="B63" t="str">
            <v>PIPE BONDING CLAMP</v>
          </cell>
          <cell r="C63" t="str">
            <v>ST  28C</v>
          </cell>
          <cell r="D63" t="str">
            <v>EA</v>
          </cell>
          <cell r="G63">
            <v>40</v>
          </cell>
          <cell r="H63">
            <v>73.333333333333329</v>
          </cell>
          <cell r="J63">
            <v>113.33333333333333</v>
          </cell>
          <cell r="K63" t="str">
            <v>x</v>
          </cell>
          <cell r="L63">
            <v>1</v>
          </cell>
          <cell r="M63" t="str">
            <v>=</v>
          </cell>
          <cell r="N63">
            <v>113</v>
          </cell>
          <cell r="O63" t="str">
            <v>전품1-6</v>
          </cell>
        </row>
        <row r="64">
          <cell r="A64" t="str">
            <v>PIPE BONDING CLAMPST  36C</v>
          </cell>
          <cell r="B64" t="str">
            <v>PIPE BONDING CLAMP</v>
          </cell>
          <cell r="C64" t="str">
            <v>ST  36C</v>
          </cell>
          <cell r="D64" t="str">
            <v>EA</v>
          </cell>
          <cell r="H64">
            <v>1220</v>
          </cell>
          <cell r="J64">
            <v>1220</v>
          </cell>
          <cell r="K64" t="str">
            <v>x</v>
          </cell>
          <cell r="L64">
            <v>1</v>
          </cell>
          <cell r="M64" t="str">
            <v>=</v>
          </cell>
          <cell r="N64">
            <v>1220</v>
          </cell>
          <cell r="O64" t="str">
            <v>전품1-6</v>
          </cell>
        </row>
        <row r="65">
          <cell r="A65" t="str">
            <v>PIPE BONDING CLAMPST  42C</v>
          </cell>
          <cell r="B65" t="str">
            <v>PIPE BONDING CLAMP</v>
          </cell>
          <cell r="C65" t="str">
            <v>ST  42C</v>
          </cell>
          <cell r="D65" t="str">
            <v>EA</v>
          </cell>
          <cell r="H65">
            <v>80</v>
          </cell>
          <cell r="J65">
            <v>80</v>
          </cell>
          <cell r="K65" t="str">
            <v>x</v>
          </cell>
          <cell r="L65">
            <v>1</v>
          </cell>
          <cell r="M65" t="str">
            <v>=</v>
          </cell>
          <cell r="N65">
            <v>80</v>
          </cell>
          <cell r="O65" t="str">
            <v>전품1-6</v>
          </cell>
        </row>
        <row r="66">
          <cell r="A66" t="str">
            <v>PIPE BONDING CLAMPST  54C</v>
          </cell>
          <cell r="B66" t="str">
            <v>PIPE BONDING CLAMP</v>
          </cell>
          <cell r="C66" t="str">
            <v>ST  54C</v>
          </cell>
          <cell r="D66" t="str">
            <v>EA</v>
          </cell>
          <cell r="H66">
            <v>240</v>
          </cell>
          <cell r="J66">
            <v>240</v>
          </cell>
          <cell r="K66" t="str">
            <v>x</v>
          </cell>
          <cell r="L66">
            <v>1</v>
          </cell>
          <cell r="M66" t="str">
            <v>=</v>
          </cell>
          <cell r="N66">
            <v>240</v>
          </cell>
          <cell r="O66" t="str">
            <v>전품1-6</v>
          </cell>
        </row>
        <row r="67">
          <cell r="A67" t="str">
            <v>나 동 선2.0㎟</v>
          </cell>
          <cell r="B67" t="str">
            <v>나 동 선</v>
          </cell>
          <cell r="C67" t="str">
            <v>2.0㎟</v>
          </cell>
          <cell r="D67" t="str">
            <v>m</v>
          </cell>
          <cell r="G67">
            <v>24.083333333333329</v>
          </cell>
          <cell r="H67">
            <v>227.45833333333334</v>
          </cell>
          <cell r="J67">
            <v>251.54166666666669</v>
          </cell>
          <cell r="K67" t="str">
            <v>x</v>
          </cell>
          <cell r="L67">
            <v>1</v>
          </cell>
          <cell r="M67" t="str">
            <v>=</v>
          </cell>
          <cell r="N67">
            <v>251</v>
          </cell>
          <cell r="O67" t="str">
            <v>전품1-6</v>
          </cell>
        </row>
        <row r="68">
          <cell r="A68" t="str">
            <v>접지단자반 (SUS)5 CCT</v>
          </cell>
          <cell r="B68" t="str">
            <v>접지단자반 (SUS)</v>
          </cell>
          <cell r="C68" t="str">
            <v>5 CCT</v>
          </cell>
          <cell r="D68" t="str">
            <v>면</v>
          </cell>
          <cell r="E68">
            <v>1</v>
          </cell>
          <cell r="J68">
            <v>1</v>
          </cell>
          <cell r="K68" t="str">
            <v>x</v>
          </cell>
          <cell r="L68">
            <v>1</v>
          </cell>
          <cell r="M68" t="str">
            <v>=</v>
          </cell>
          <cell r="N68">
            <v>1</v>
          </cell>
          <cell r="O68" t="str">
            <v>전품1-6</v>
          </cell>
        </row>
        <row r="69">
          <cell r="A69" t="str">
            <v>접지크램프60㎟</v>
          </cell>
          <cell r="B69" t="str">
            <v>접지크램프</v>
          </cell>
          <cell r="C69" t="str">
            <v>60㎟</v>
          </cell>
          <cell r="D69" t="str">
            <v>EA</v>
          </cell>
          <cell r="E69">
            <v>3</v>
          </cell>
          <cell r="J69">
            <v>3</v>
          </cell>
          <cell r="K69" t="str">
            <v>x</v>
          </cell>
          <cell r="L69">
            <v>1</v>
          </cell>
          <cell r="M69" t="str">
            <v>=</v>
          </cell>
          <cell r="N69">
            <v>3</v>
          </cell>
          <cell r="O69" t="str">
            <v>전품1-6</v>
          </cell>
        </row>
        <row r="70">
          <cell r="A70" t="str">
            <v>접지장치1종(60㎟)</v>
          </cell>
          <cell r="B70" t="str">
            <v>접지장치</v>
          </cell>
          <cell r="C70" t="str">
            <v>1종(60㎟)</v>
          </cell>
          <cell r="D70" t="str">
            <v>개소</v>
          </cell>
          <cell r="E70">
            <v>2</v>
          </cell>
          <cell r="J70">
            <v>2</v>
          </cell>
          <cell r="K70" t="str">
            <v>x</v>
          </cell>
          <cell r="L70">
            <v>1</v>
          </cell>
          <cell r="M70" t="str">
            <v>=</v>
          </cell>
          <cell r="N70">
            <v>2</v>
          </cell>
          <cell r="O70" t="str">
            <v>전품1-6</v>
          </cell>
        </row>
        <row r="71">
          <cell r="A71" t="str">
            <v>접지장치2종(60㎟)</v>
          </cell>
          <cell r="B71" t="str">
            <v>접지장치</v>
          </cell>
          <cell r="C71" t="str">
            <v>2종(60㎟)</v>
          </cell>
          <cell r="D71" t="str">
            <v>개소</v>
          </cell>
          <cell r="E71">
            <v>1</v>
          </cell>
          <cell r="J71">
            <v>1</v>
          </cell>
          <cell r="K71" t="str">
            <v>x</v>
          </cell>
          <cell r="L71">
            <v>1</v>
          </cell>
          <cell r="M71" t="str">
            <v>=</v>
          </cell>
          <cell r="N71">
            <v>1</v>
          </cell>
          <cell r="O71" t="str">
            <v>전품1-6</v>
          </cell>
        </row>
        <row r="72">
          <cell r="A72" t="str">
            <v>접지장치3종(38 ㎟)</v>
          </cell>
          <cell r="B72" t="str">
            <v>접지장치</v>
          </cell>
          <cell r="C72" t="str">
            <v>3종(38 ㎟)</v>
          </cell>
          <cell r="D72" t="str">
            <v>개소</v>
          </cell>
          <cell r="F72">
            <v>17</v>
          </cell>
          <cell r="J72">
            <v>17</v>
          </cell>
          <cell r="K72" t="str">
            <v>x</v>
          </cell>
          <cell r="L72">
            <v>1</v>
          </cell>
          <cell r="M72" t="str">
            <v>=</v>
          </cell>
          <cell r="N72">
            <v>17</v>
          </cell>
          <cell r="O72" t="str">
            <v>전품1-6</v>
          </cell>
        </row>
        <row r="73">
          <cell r="A73" t="str">
            <v>접지장치3종(60 ㎟)</v>
          </cell>
          <cell r="B73" t="str">
            <v>접지장치</v>
          </cell>
          <cell r="C73" t="str">
            <v>3종(60 ㎟)</v>
          </cell>
          <cell r="D73" t="str">
            <v>개소</v>
          </cell>
          <cell r="F73">
            <v>4</v>
          </cell>
          <cell r="J73">
            <v>4</v>
          </cell>
          <cell r="K73" t="str">
            <v>x</v>
          </cell>
          <cell r="L73">
            <v>1</v>
          </cell>
          <cell r="M73" t="str">
            <v>=</v>
          </cell>
          <cell r="N73">
            <v>4</v>
          </cell>
          <cell r="O73" t="str">
            <v>전품1-6</v>
          </cell>
        </row>
        <row r="74">
          <cell r="A74" t="str">
            <v>접지장치TEST (38㎟)</v>
          </cell>
          <cell r="B74" t="str">
            <v>접지장치</v>
          </cell>
          <cell r="C74" t="str">
            <v>TEST (38㎟)</v>
          </cell>
          <cell r="D74" t="str">
            <v>개소</v>
          </cell>
          <cell r="E74">
            <v>1</v>
          </cell>
          <cell r="J74">
            <v>1</v>
          </cell>
          <cell r="K74" t="str">
            <v>x</v>
          </cell>
          <cell r="L74">
            <v>1</v>
          </cell>
          <cell r="M74" t="str">
            <v>=</v>
          </cell>
          <cell r="N74">
            <v>1</v>
          </cell>
          <cell r="O74" t="str">
            <v>전품1-6</v>
          </cell>
        </row>
        <row r="75">
          <cell r="A75" t="str">
            <v>CABLE DUCT (W/COVER)W600xH200</v>
          </cell>
          <cell r="B75" t="str">
            <v>CABLE DUCT (W/COVER)</v>
          </cell>
          <cell r="C75" t="str">
            <v>W600xH200</v>
          </cell>
          <cell r="D75" t="str">
            <v>m</v>
          </cell>
          <cell r="E75">
            <v>6</v>
          </cell>
          <cell r="J75">
            <v>6</v>
          </cell>
          <cell r="K75" t="str">
            <v>x</v>
          </cell>
          <cell r="L75">
            <v>1</v>
          </cell>
          <cell r="M75" t="str">
            <v>=</v>
          </cell>
          <cell r="N75">
            <v>6</v>
          </cell>
          <cell r="O75" t="str">
            <v>전품1-6</v>
          </cell>
        </row>
        <row r="76">
          <cell r="A76" t="str">
            <v>DUCT 지지금구W600</v>
          </cell>
          <cell r="B76" t="str">
            <v>DUCT 지지금구</v>
          </cell>
          <cell r="C76" t="str">
            <v>W600</v>
          </cell>
          <cell r="D76" t="str">
            <v>개소</v>
          </cell>
          <cell r="E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전품1-6</v>
          </cell>
        </row>
        <row r="77">
          <cell r="A77" t="str">
            <v>옥외변대 기초15mx5.1mx0.5m</v>
          </cell>
          <cell r="B77" t="str">
            <v>옥외변대 기초</v>
          </cell>
          <cell r="C77" t="str">
            <v>15mx5.1mx0.5m</v>
          </cell>
          <cell r="D77" t="str">
            <v>㎥</v>
          </cell>
          <cell r="E77">
            <v>17.55</v>
          </cell>
          <cell r="J77">
            <v>17.55</v>
          </cell>
          <cell r="K77" t="str">
            <v>x</v>
          </cell>
          <cell r="L77">
            <v>1</v>
          </cell>
          <cell r="M77" t="str">
            <v>=</v>
          </cell>
          <cell r="N77">
            <v>17</v>
          </cell>
          <cell r="O77" t="str">
            <v>전품1-6</v>
          </cell>
        </row>
        <row r="78">
          <cell r="A78" t="str">
            <v>CABLE TRENCH</v>
          </cell>
          <cell r="B78" t="str">
            <v>CABLE TRENCH</v>
          </cell>
          <cell r="D78" t="str">
            <v>식</v>
          </cell>
          <cell r="E78">
            <v>1</v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전품1-6</v>
          </cell>
        </row>
        <row r="79">
          <cell r="A79" t="str">
            <v>CABLE TRAY (PUNCH)분체도장300Wx100Hx1.2t</v>
          </cell>
          <cell r="B79" t="str">
            <v>CABLE TRAY (PUNCH)분체도장</v>
          </cell>
          <cell r="C79" t="str">
            <v>300Wx100Hx1.2t</v>
          </cell>
          <cell r="D79" t="str">
            <v>m</v>
          </cell>
          <cell r="F79">
            <v>425</v>
          </cell>
          <cell r="J79">
            <v>425</v>
          </cell>
          <cell r="K79" t="str">
            <v>x</v>
          </cell>
          <cell r="L79">
            <v>1</v>
          </cell>
          <cell r="M79" t="str">
            <v>=</v>
          </cell>
          <cell r="N79">
            <v>425</v>
          </cell>
          <cell r="O79" t="str">
            <v>전품1-6</v>
          </cell>
        </row>
        <row r="80">
          <cell r="A80" t="str">
            <v>CABLE TRAY (PUNCH)분체도장600Wx100Hx1.2t</v>
          </cell>
          <cell r="B80" t="str">
            <v>CABLE TRAY (PUNCH)분체도장</v>
          </cell>
          <cell r="C80" t="str">
            <v>600Wx100Hx1.2t</v>
          </cell>
          <cell r="D80" t="str">
            <v>m</v>
          </cell>
          <cell r="F80">
            <v>390</v>
          </cell>
          <cell r="J80">
            <v>390</v>
          </cell>
          <cell r="K80" t="str">
            <v>x</v>
          </cell>
          <cell r="L80">
            <v>1</v>
          </cell>
          <cell r="M80" t="str">
            <v>=</v>
          </cell>
          <cell r="N80">
            <v>390</v>
          </cell>
          <cell r="O80" t="str">
            <v>전품1-6</v>
          </cell>
        </row>
        <row r="81">
          <cell r="A81" t="str">
            <v>TRAY 지지금구W300</v>
          </cell>
          <cell r="B81" t="str">
            <v>TRAY 지지금구</v>
          </cell>
          <cell r="C81" t="str">
            <v>W300</v>
          </cell>
          <cell r="D81" t="str">
            <v>개소</v>
          </cell>
          <cell r="F81">
            <v>66</v>
          </cell>
          <cell r="J81">
            <v>66</v>
          </cell>
          <cell r="K81" t="str">
            <v>x</v>
          </cell>
          <cell r="L81">
            <v>1</v>
          </cell>
          <cell r="M81" t="str">
            <v>=</v>
          </cell>
          <cell r="N81">
            <v>66</v>
          </cell>
          <cell r="O81" t="str">
            <v>전품1-6</v>
          </cell>
        </row>
        <row r="82">
          <cell r="A82" t="str">
            <v>TRAY 지지금구W600</v>
          </cell>
          <cell r="B82" t="str">
            <v>TRAY 지지금구</v>
          </cell>
          <cell r="C82" t="str">
            <v>W600</v>
          </cell>
          <cell r="D82" t="str">
            <v>개소</v>
          </cell>
          <cell r="F82">
            <v>66</v>
          </cell>
          <cell r="J82">
            <v>66</v>
          </cell>
          <cell r="K82" t="str">
            <v>x</v>
          </cell>
          <cell r="L82">
            <v>1</v>
          </cell>
          <cell r="M82" t="str">
            <v>=</v>
          </cell>
          <cell r="N82">
            <v>66</v>
          </cell>
          <cell r="O82" t="str">
            <v>전품1-6</v>
          </cell>
        </row>
        <row r="83">
          <cell r="A83" t="str">
            <v>TRAY 행거 지지대W:0.35m, H:3m</v>
          </cell>
          <cell r="B83" t="str">
            <v>TRAY 행거 지지대</v>
          </cell>
          <cell r="C83" t="str">
            <v>W:0.35m, H:3m</v>
          </cell>
          <cell r="D83" t="str">
            <v>개소</v>
          </cell>
          <cell r="F83">
            <v>132</v>
          </cell>
          <cell r="J83">
            <v>132</v>
          </cell>
          <cell r="K83" t="str">
            <v>x</v>
          </cell>
          <cell r="L83">
            <v>1</v>
          </cell>
          <cell r="M83" t="str">
            <v>=</v>
          </cell>
          <cell r="N83">
            <v>132</v>
          </cell>
          <cell r="O83" t="str">
            <v>전품1-6</v>
          </cell>
        </row>
        <row r="84">
          <cell r="A84" t="str">
            <v>TRAY 행거 지지대W:0.65m, H:4m</v>
          </cell>
          <cell r="B84" t="str">
            <v>TRAY 행거 지지대</v>
          </cell>
          <cell r="C84" t="str">
            <v>W:0.65m, H:4m</v>
          </cell>
          <cell r="D84" t="str">
            <v>개소</v>
          </cell>
          <cell r="F84">
            <v>132</v>
          </cell>
          <cell r="J84">
            <v>132</v>
          </cell>
          <cell r="K84" t="str">
            <v>x</v>
          </cell>
          <cell r="L84">
            <v>1</v>
          </cell>
          <cell r="M84" t="str">
            <v>=</v>
          </cell>
          <cell r="N84">
            <v>132</v>
          </cell>
          <cell r="O84" t="str">
            <v>전품1-7</v>
          </cell>
        </row>
        <row r="85">
          <cell r="A85" t="str">
            <v>PULL BOX (용융도금)300x300x150x1.2t</v>
          </cell>
          <cell r="B85" t="str">
            <v>PULL BOX (용융도금)</v>
          </cell>
          <cell r="C85" t="str">
            <v>300x300x150x1.2t</v>
          </cell>
          <cell r="D85" t="str">
            <v>EA</v>
          </cell>
          <cell r="F85">
            <v>2</v>
          </cell>
          <cell r="J85">
            <v>2</v>
          </cell>
          <cell r="K85" t="str">
            <v>x</v>
          </cell>
          <cell r="L85">
            <v>1</v>
          </cell>
          <cell r="M85" t="str">
            <v>=</v>
          </cell>
          <cell r="N85">
            <v>2</v>
          </cell>
          <cell r="O85" t="str">
            <v>전품1-6</v>
          </cell>
        </row>
        <row r="86">
          <cell r="A86" t="str">
            <v>RACEWAY BODY70 x 40</v>
          </cell>
          <cell r="B86" t="str">
            <v>RACEWAY BODY</v>
          </cell>
          <cell r="C86" t="str">
            <v>70 x 40</v>
          </cell>
          <cell r="D86" t="str">
            <v>m</v>
          </cell>
          <cell r="G86">
            <v>3126</v>
          </cell>
          <cell r="J86">
            <v>3126</v>
          </cell>
          <cell r="K86" t="str">
            <v>x</v>
          </cell>
          <cell r="L86">
            <v>1</v>
          </cell>
          <cell r="M86" t="str">
            <v>=</v>
          </cell>
          <cell r="N86">
            <v>3126</v>
          </cell>
          <cell r="O86" t="str">
            <v>전품1-6</v>
          </cell>
        </row>
        <row r="87">
          <cell r="A87" t="str">
            <v>RACEWAY COVER70 x 40</v>
          </cell>
          <cell r="B87" t="str">
            <v>RACEWAY COVER</v>
          </cell>
          <cell r="C87" t="str">
            <v>70 x 40</v>
          </cell>
          <cell r="D87" t="str">
            <v>m</v>
          </cell>
          <cell r="G87">
            <v>3126</v>
          </cell>
          <cell r="J87">
            <v>3126</v>
          </cell>
          <cell r="K87" t="str">
            <v>x</v>
          </cell>
          <cell r="L87">
            <v>1</v>
          </cell>
          <cell r="M87" t="str">
            <v>=</v>
          </cell>
          <cell r="N87">
            <v>3126</v>
          </cell>
          <cell r="O87" t="str">
            <v>전품1-6</v>
          </cell>
        </row>
        <row r="88">
          <cell r="A88" t="str">
            <v>END CAP70 x 40</v>
          </cell>
          <cell r="B88" t="str">
            <v>END CAP</v>
          </cell>
          <cell r="C88" t="str">
            <v>70 x 40</v>
          </cell>
          <cell r="D88" t="str">
            <v>EA</v>
          </cell>
          <cell r="G88">
            <v>14</v>
          </cell>
          <cell r="J88">
            <v>14</v>
          </cell>
          <cell r="K88" t="str">
            <v>x</v>
          </cell>
          <cell r="L88">
            <v>1</v>
          </cell>
          <cell r="M88" t="str">
            <v>=</v>
          </cell>
          <cell r="N88">
            <v>14</v>
          </cell>
          <cell r="O88" t="str">
            <v>전품1-6</v>
          </cell>
        </row>
        <row r="89">
          <cell r="A89" t="str">
            <v>A형 행가70 x 40</v>
          </cell>
          <cell r="B89" t="str">
            <v>A형 행가</v>
          </cell>
          <cell r="C89" t="str">
            <v>70 x 40</v>
          </cell>
          <cell r="D89" t="str">
            <v>EA</v>
          </cell>
          <cell r="G89">
            <v>1564</v>
          </cell>
          <cell r="J89">
            <v>1564</v>
          </cell>
          <cell r="K89" t="str">
            <v>x</v>
          </cell>
          <cell r="L89">
            <v>1</v>
          </cell>
          <cell r="M89" t="str">
            <v>=</v>
          </cell>
          <cell r="N89">
            <v>1564</v>
          </cell>
          <cell r="O89" t="str">
            <v>전품1-6</v>
          </cell>
        </row>
        <row r="90">
          <cell r="A90" t="str">
            <v>RACE WAY 지지대4m</v>
          </cell>
          <cell r="B90" t="str">
            <v>RACE WAY 지지대</v>
          </cell>
          <cell r="C90" t="str">
            <v>4m</v>
          </cell>
          <cell r="D90" t="str">
            <v>개소</v>
          </cell>
          <cell r="G90">
            <v>520</v>
          </cell>
          <cell r="J90">
            <v>520</v>
          </cell>
          <cell r="K90" t="str">
            <v>x</v>
          </cell>
          <cell r="L90">
            <v>1</v>
          </cell>
          <cell r="M90" t="str">
            <v>=</v>
          </cell>
          <cell r="N90">
            <v>520</v>
          </cell>
          <cell r="O90" t="str">
            <v>전품1-6</v>
          </cell>
        </row>
        <row r="91">
          <cell r="A91" t="str">
            <v>RACE WAY 지지대5m</v>
          </cell>
          <cell r="B91" t="str">
            <v>RACE WAY 지지대</v>
          </cell>
          <cell r="C91" t="str">
            <v>5m</v>
          </cell>
          <cell r="D91" t="str">
            <v>개소</v>
          </cell>
          <cell r="G91">
            <v>598</v>
          </cell>
          <cell r="J91">
            <v>598</v>
          </cell>
          <cell r="K91" t="str">
            <v>x</v>
          </cell>
          <cell r="L91">
            <v>1</v>
          </cell>
          <cell r="M91" t="str">
            <v>=</v>
          </cell>
          <cell r="N91">
            <v>598</v>
          </cell>
          <cell r="O91" t="str">
            <v>전품1-6</v>
          </cell>
        </row>
        <row r="92">
          <cell r="A92" t="str">
            <v>RACE WAY 지지대6m</v>
          </cell>
          <cell r="B92" t="str">
            <v>RACE WAY 지지대</v>
          </cell>
          <cell r="C92" t="str">
            <v>6m</v>
          </cell>
          <cell r="D92" t="str">
            <v>개소</v>
          </cell>
          <cell r="G92">
            <v>260</v>
          </cell>
          <cell r="J92">
            <v>260</v>
          </cell>
          <cell r="K92" t="str">
            <v>x</v>
          </cell>
          <cell r="L92">
            <v>1</v>
          </cell>
          <cell r="M92" t="str">
            <v>=</v>
          </cell>
          <cell r="N92">
            <v>260</v>
          </cell>
          <cell r="O92" t="str">
            <v>전품1-6</v>
          </cell>
        </row>
        <row r="93">
          <cell r="A93" t="str">
            <v>RACE WAY 지지대7m</v>
          </cell>
          <cell r="B93" t="str">
            <v>RACE WAY 지지대</v>
          </cell>
          <cell r="C93" t="str">
            <v>7m</v>
          </cell>
          <cell r="D93" t="str">
            <v>개소</v>
          </cell>
          <cell r="G93">
            <v>78</v>
          </cell>
          <cell r="J93">
            <v>78</v>
          </cell>
          <cell r="K93" t="str">
            <v>x</v>
          </cell>
          <cell r="L93">
            <v>1</v>
          </cell>
          <cell r="M93" t="str">
            <v>=</v>
          </cell>
          <cell r="N93">
            <v>78</v>
          </cell>
          <cell r="O93" t="str">
            <v>전품1-7</v>
          </cell>
        </row>
        <row r="94">
          <cell r="A94" t="str">
            <v>JUNCTION BOX"+" 형</v>
          </cell>
          <cell r="B94" t="str">
            <v>JUNCTION BOX</v>
          </cell>
          <cell r="C94" t="str">
            <v>"+" 형</v>
          </cell>
          <cell r="D94" t="str">
            <v>EA</v>
          </cell>
          <cell r="G94">
            <v>60</v>
          </cell>
          <cell r="J94">
            <v>60</v>
          </cell>
          <cell r="K94" t="str">
            <v>x</v>
          </cell>
          <cell r="L94">
            <v>1</v>
          </cell>
          <cell r="M94" t="str">
            <v>=</v>
          </cell>
          <cell r="N94">
            <v>60</v>
          </cell>
          <cell r="O94" t="str">
            <v>전품1-6</v>
          </cell>
        </row>
        <row r="95">
          <cell r="A95" t="str">
            <v>JUNCTION BOX"T" 형</v>
          </cell>
          <cell r="B95" t="str">
            <v>JUNCTION BOX</v>
          </cell>
          <cell r="C95" t="str">
            <v>"T" 형</v>
          </cell>
          <cell r="D95" t="str">
            <v>EA</v>
          </cell>
          <cell r="G95">
            <v>17</v>
          </cell>
          <cell r="J95">
            <v>17</v>
          </cell>
          <cell r="K95" t="str">
            <v>x</v>
          </cell>
          <cell r="L95">
            <v>1</v>
          </cell>
          <cell r="M95" t="str">
            <v>=</v>
          </cell>
          <cell r="N95">
            <v>17</v>
          </cell>
          <cell r="O95" t="str">
            <v>전품1-6</v>
          </cell>
        </row>
        <row r="96">
          <cell r="A96" t="str">
            <v>기구용 금구"B" 형</v>
          </cell>
          <cell r="B96" t="str">
            <v>기구용 금구</v>
          </cell>
          <cell r="C96" t="str">
            <v>"B" 형</v>
          </cell>
          <cell r="D96" t="str">
            <v>EA</v>
          </cell>
          <cell r="G96">
            <v>4530</v>
          </cell>
          <cell r="J96">
            <v>4530</v>
          </cell>
          <cell r="K96" t="str">
            <v>x</v>
          </cell>
          <cell r="L96">
            <v>1</v>
          </cell>
          <cell r="M96" t="str">
            <v>=</v>
          </cell>
          <cell r="N96">
            <v>4530</v>
          </cell>
          <cell r="O96" t="str">
            <v>전품1-6</v>
          </cell>
        </row>
        <row r="97">
          <cell r="A97" t="str">
            <v>JOINER70 x 40</v>
          </cell>
          <cell r="B97" t="str">
            <v>JOINER</v>
          </cell>
          <cell r="C97" t="str">
            <v>70 x 40</v>
          </cell>
          <cell r="D97" t="str">
            <v>EA</v>
          </cell>
          <cell r="G97">
            <v>1042</v>
          </cell>
          <cell r="J97">
            <v>1042</v>
          </cell>
          <cell r="K97" t="str">
            <v>x</v>
          </cell>
          <cell r="L97">
            <v>1</v>
          </cell>
          <cell r="M97" t="str">
            <v>=</v>
          </cell>
          <cell r="N97">
            <v>1042</v>
          </cell>
          <cell r="O97" t="str">
            <v>전품1-6</v>
          </cell>
        </row>
        <row r="98">
          <cell r="A98" t="str">
            <v>스위치 (WIDE형)1구-15A-250V</v>
          </cell>
          <cell r="B98" t="str">
            <v>스위치 (WIDE형)</v>
          </cell>
          <cell r="C98" t="str">
            <v>1구-15A-250V</v>
          </cell>
          <cell r="D98" t="str">
            <v>EA</v>
          </cell>
          <cell r="G98">
            <v>15</v>
          </cell>
          <cell r="J98">
            <v>15</v>
          </cell>
          <cell r="K98" t="str">
            <v>x</v>
          </cell>
          <cell r="L98">
            <v>1</v>
          </cell>
          <cell r="M98" t="str">
            <v>=</v>
          </cell>
          <cell r="N98">
            <v>15</v>
          </cell>
          <cell r="O98" t="str">
            <v>전품1-6</v>
          </cell>
        </row>
        <row r="99">
          <cell r="A99" t="str">
            <v>스위치 (WIDE형)2구-15A-250V</v>
          </cell>
          <cell r="B99" t="str">
            <v>스위치 (WIDE형)</v>
          </cell>
          <cell r="C99" t="str">
            <v>2구-15A-250V</v>
          </cell>
          <cell r="D99" t="str">
            <v>EA</v>
          </cell>
          <cell r="G99">
            <v>6</v>
          </cell>
          <cell r="J99">
            <v>6</v>
          </cell>
          <cell r="K99" t="str">
            <v>x</v>
          </cell>
          <cell r="L99">
            <v>1</v>
          </cell>
          <cell r="M99" t="str">
            <v>=</v>
          </cell>
          <cell r="N99">
            <v>6</v>
          </cell>
          <cell r="O99" t="str">
            <v>전품1-6</v>
          </cell>
        </row>
        <row r="100">
          <cell r="A100" t="str">
            <v>콘센트 (접지)2P-15A-250V-1구</v>
          </cell>
          <cell r="B100" t="str">
            <v>콘센트 (접지)</v>
          </cell>
          <cell r="C100" t="str">
            <v>2P-15A-250V-1구</v>
          </cell>
          <cell r="D100" t="str">
            <v>EA</v>
          </cell>
          <cell r="H100">
            <v>4</v>
          </cell>
          <cell r="J100">
            <v>4</v>
          </cell>
          <cell r="K100" t="str">
            <v>x</v>
          </cell>
          <cell r="L100">
            <v>1</v>
          </cell>
          <cell r="M100" t="str">
            <v>=</v>
          </cell>
          <cell r="N100">
            <v>4</v>
          </cell>
          <cell r="O100" t="str">
            <v>전품1-6</v>
          </cell>
        </row>
        <row r="101">
          <cell r="A101" t="str">
            <v>콘센트 (접지,방수형)2P-15A-250V-1구</v>
          </cell>
          <cell r="B101" t="str">
            <v>콘센트 (접지,방수형)</v>
          </cell>
          <cell r="C101" t="str">
            <v>2P-15A-250V-1구</v>
          </cell>
          <cell r="D101" t="str">
            <v>EA</v>
          </cell>
          <cell r="H101">
            <v>234</v>
          </cell>
          <cell r="J101">
            <v>234</v>
          </cell>
          <cell r="K101" t="str">
            <v>x</v>
          </cell>
          <cell r="L101">
            <v>1</v>
          </cell>
          <cell r="M101" t="str">
            <v>=</v>
          </cell>
          <cell r="N101">
            <v>234</v>
          </cell>
          <cell r="O101" t="str">
            <v>전품1-6</v>
          </cell>
        </row>
        <row r="102">
          <cell r="A102" t="str">
            <v>콘센트 (접지)2P-15A-250V-2구</v>
          </cell>
          <cell r="B102" t="str">
            <v>콘센트 (접지)</v>
          </cell>
          <cell r="C102" t="str">
            <v>2P-15A-250V-2구</v>
          </cell>
          <cell r="D102" t="str">
            <v>EA</v>
          </cell>
          <cell r="H102">
            <v>32</v>
          </cell>
          <cell r="J102">
            <v>32</v>
          </cell>
          <cell r="K102" t="str">
            <v>x</v>
          </cell>
          <cell r="L102">
            <v>1</v>
          </cell>
          <cell r="M102" t="str">
            <v>=</v>
          </cell>
          <cell r="N102">
            <v>32</v>
          </cell>
          <cell r="O102" t="str">
            <v>전품1-6</v>
          </cell>
        </row>
        <row r="103">
          <cell r="A103" t="str">
            <v>노출스위치박스(1개용)16C 1방</v>
          </cell>
          <cell r="B103" t="str">
            <v>노출스위치박스(1개용)</v>
          </cell>
          <cell r="C103" t="str">
            <v>16C 1방</v>
          </cell>
          <cell r="D103" t="str">
            <v>EA</v>
          </cell>
          <cell r="G103">
            <v>21</v>
          </cell>
          <cell r="H103">
            <v>40</v>
          </cell>
          <cell r="J103">
            <v>61</v>
          </cell>
          <cell r="K103" t="str">
            <v>x</v>
          </cell>
          <cell r="L103">
            <v>1</v>
          </cell>
          <cell r="M103" t="str">
            <v>=</v>
          </cell>
          <cell r="N103">
            <v>61</v>
          </cell>
          <cell r="O103" t="str">
            <v>전품1-6</v>
          </cell>
        </row>
        <row r="104">
          <cell r="A104" t="str">
            <v>환형노출박스(3방출)28C</v>
          </cell>
          <cell r="B104" t="str">
            <v>환형노출박스(3방출)</v>
          </cell>
          <cell r="C104" t="str">
            <v>28C</v>
          </cell>
          <cell r="D104" t="str">
            <v>EA</v>
          </cell>
          <cell r="H104">
            <v>210</v>
          </cell>
          <cell r="J104">
            <v>210</v>
          </cell>
          <cell r="K104" t="str">
            <v>x</v>
          </cell>
          <cell r="L104">
            <v>1</v>
          </cell>
          <cell r="M104" t="str">
            <v>=</v>
          </cell>
          <cell r="N104">
            <v>210</v>
          </cell>
          <cell r="O104" t="str">
            <v>전품1-6</v>
          </cell>
        </row>
        <row r="105">
          <cell r="A105" t="str">
            <v>환형노출박스(4방출)28C</v>
          </cell>
          <cell r="B105" t="str">
            <v>환형노출박스(4방출)</v>
          </cell>
          <cell r="C105" t="str">
            <v>28C</v>
          </cell>
          <cell r="D105" t="str">
            <v>EA</v>
          </cell>
          <cell r="H105">
            <v>12</v>
          </cell>
          <cell r="J105">
            <v>12</v>
          </cell>
          <cell r="K105" t="str">
            <v>x</v>
          </cell>
          <cell r="L105">
            <v>1</v>
          </cell>
          <cell r="M105" t="str">
            <v>=</v>
          </cell>
          <cell r="N105">
            <v>12</v>
          </cell>
          <cell r="O105" t="str">
            <v>전품1-6</v>
          </cell>
        </row>
        <row r="106">
          <cell r="A106" t="str">
            <v>JOINT BOX</v>
          </cell>
          <cell r="B106" t="str">
            <v>JOINT BOX</v>
          </cell>
          <cell r="D106" t="str">
            <v>EA</v>
          </cell>
          <cell r="H106">
            <v>21</v>
          </cell>
          <cell r="J106">
            <v>21</v>
          </cell>
          <cell r="K106" t="str">
            <v>x</v>
          </cell>
          <cell r="L106">
            <v>1</v>
          </cell>
          <cell r="M106" t="str">
            <v>=</v>
          </cell>
          <cell r="N106">
            <v>21</v>
          </cell>
          <cell r="O106" t="str">
            <v>전품1-6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등</v>
          </cell>
          <cell r="G107">
            <v>30</v>
          </cell>
          <cell r="J107">
            <v>30</v>
          </cell>
          <cell r="K107" t="str">
            <v>x</v>
          </cell>
          <cell r="L107">
            <v>1</v>
          </cell>
          <cell r="M107" t="str">
            <v>=</v>
          </cell>
          <cell r="N107">
            <v>30</v>
          </cell>
          <cell r="O107" t="str">
            <v>전품1-6</v>
          </cell>
        </row>
        <row r="108">
          <cell r="A108" t="str">
            <v>조명기구 N TYPE직부등 IL 60W</v>
          </cell>
          <cell r="B108" t="str">
            <v>조명기구 N TYPE</v>
          </cell>
          <cell r="C108" t="str">
            <v>직부등 IL 60W</v>
          </cell>
          <cell r="D108" t="str">
            <v>등</v>
          </cell>
          <cell r="G108">
            <v>11</v>
          </cell>
          <cell r="J108">
            <v>11</v>
          </cell>
          <cell r="K108" t="str">
            <v>x</v>
          </cell>
          <cell r="L108">
            <v>1</v>
          </cell>
          <cell r="M108" t="str">
            <v>=</v>
          </cell>
          <cell r="N108">
            <v>11</v>
          </cell>
          <cell r="O108" t="str">
            <v>전품1-6</v>
          </cell>
        </row>
        <row r="109">
          <cell r="A109" t="str">
            <v>조명기구 R TYPE방진방습등 FL 1/32W</v>
          </cell>
          <cell r="B109" t="str">
            <v>조명기구 R TYPE</v>
          </cell>
          <cell r="C109" t="str">
            <v>방진방습등 FL 1/32W</v>
          </cell>
          <cell r="D109" t="str">
            <v>등</v>
          </cell>
          <cell r="G109">
            <v>1134</v>
          </cell>
          <cell r="J109">
            <v>1134</v>
          </cell>
          <cell r="K109" t="str">
            <v>x</v>
          </cell>
          <cell r="L109">
            <v>1</v>
          </cell>
          <cell r="M109" t="str">
            <v>=</v>
          </cell>
          <cell r="N109">
            <v>1134</v>
          </cell>
          <cell r="O109" t="str">
            <v>전품1-6</v>
          </cell>
        </row>
        <row r="110">
          <cell r="A110" t="str">
            <v>조명기구 S TYPE투광기 MH 250W</v>
          </cell>
          <cell r="B110" t="str">
            <v>조명기구 S TYPE</v>
          </cell>
          <cell r="C110" t="str">
            <v>투광기 MH 250W</v>
          </cell>
          <cell r="D110" t="str">
            <v>등</v>
          </cell>
          <cell r="G110">
            <v>16</v>
          </cell>
          <cell r="J110">
            <v>16</v>
          </cell>
          <cell r="K110" t="str">
            <v>x</v>
          </cell>
          <cell r="L110">
            <v>1</v>
          </cell>
          <cell r="M110" t="str">
            <v>=</v>
          </cell>
          <cell r="N110">
            <v>16</v>
          </cell>
          <cell r="O110" t="str">
            <v>전품1-6</v>
          </cell>
        </row>
        <row r="111">
          <cell r="A111" t="str">
            <v>고압반HV-1(DS-AS)</v>
          </cell>
          <cell r="B111" t="str">
            <v>고압반</v>
          </cell>
          <cell r="C111" t="str">
            <v>HV-1(DS-AS)</v>
          </cell>
          <cell r="D111" t="str">
            <v>면</v>
          </cell>
          <cell r="E111">
            <v>1</v>
          </cell>
          <cell r="J111">
            <v>1</v>
          </cell>
          <cell r="K111" t="str">
            <v>x</v>
          </cell>
          <cell r="L111">
            <v>1</v>
          </cell>
          <cell r="M111" t="str">
            <v>=</v>
          </cell>
          <cell r="N111">
            <v>1</v>
          </cell>
          <cell r="O111" t="str">
            <v>전품1-6</v>
          </cell>
        </row>
        <row r="112">
          <cell r="A112" t="str">
            <v>변압기반TR-1 3상 200KVA 380/220V</v>
          </cell>
          <cell r="B112" t="str">
            <v>변압기반</v>
          </cell>
          <cell r="C112" t="str">
            <v>TR-1 3상 200KVA 380/220V</v>
          </cell>
          <cell r="D112" t="str">
            <v>면</v>
          </cell>
          <cell r="E112">
            <v>1</v>
          </cell>
          <cell r="J112">
            <v>1</v>
          </cell>
          <cell r="K112" t="str">
            <v>x</v>
          </cell>
          <cell r="L112">
            <v>1</v>
          </cell>
          <cell r="M112" t="str">
            <v>=</v>
          </cell>
          <cell r="N112">
            <v>1</v>
          </cell>
          <cell r="O112" t="str">
            <v>전품1-6</v>
          </cell>
        </row>
        <row r="113">
          <cell r="A113" t="str">
            <v>변압기반TR-2 3상 300KVA 380/220V</v>
          </cell>
          <cell r="B113" t="str">
            <v>변압기반</v>
          </cell>
          <cell r="C113" t="str">
            <v>TR-2 3상 300KVA 380/220V</v>
          </cell>
          <cell r="D113" t="str">
            <v>면</v>
          </cell>
          <cell r="E113">
            <v>1</v>
          </cell>
          <cell r="J113">
            <v>1</v>
          </cell>
          <cell r="K113" t="str">
            <v>x</v>
          </cell>
          <cell r="L113">
            <v>1</v>
          </cell>
          <cell r="M113" t="str">
            <v>=</v>
          </cell>
          <cell r="N113">
            <v>1</v>
          </cell>
          <cell r="O113" t="str">
            <v>전품1-6</v>
          </cell>
        </row>
        <row r="114">
          <cell r="A114" t="str">
            <v>변압기반TR-3 3상 300KVA 220V</v>
          </cell>
          <cell r="B114" t="str">
            <v>변압기반</v>
          </cell>
          <cell r="C114" t="str">
            <v>TR-3 3상 300KVA 220V</v>
          </cell>
          <cell r="D114" t="str">
            <v>면</v>
          </cell>
          <cell r="E114">
            <v>1</v>
          </cell>
          <cell r="J114">
            <v>1</v>
          </cell>
          <cell r="K114" t="str">
            <v>x</v>
          </cell>
          <cell r="L114">
            <v>1</v>
          </cell>
          <cell r="M114" t="str">
            <v>=</v>
          </cell>
          <cell r="N114">
            <v>1</v>
          </cell>
          <cell r="O114" t="str">
            <v>전품1-6</v>
          </cell>
        </row>
        <row r="115">
          <cell r="A115" t="str">
            <v>변압기반TR-4 3상 300KVA 440V</v>
          </cell>
          <cell r="B115" t="str">
            <v>변압기반</v>
          </cell>
          <cell r="C115" t="str">
            <v>TR-4 3상 300KVA 440V</v>
          </cell>
          <cell r="D115" t="str">
            <v>면</v>
          </cell>
          <cell r="E115">
            <v>1</v>
          </cell>
          <cell r="J115">
            <v>1</v>
          </cell>
          <cell r="K115" t="str">
            <v>x</v>
          </cell>
          <cell r="L115">
            <v>1</v>
          </cell>
          <cell r="M115" t="str">
            <v>=</v>
          </cell>
          <cell r="N115">
            <v>1</v>
          </cell>
          <cell r="O115" t="str">
            <v>전품1-6</v>
          </cell>
        </row>
        <row r="116">
          <cell r="A116" t="str">
            <v>저압반LV-1</v>
          </cell>
          <cell r="B116" t="str">
            <v>저압반</v>
          </cell>
          <cell r="C116" t="str">
            <v>LV-1</v>
          </cell>
          <cell r="D116" t="str">
            <v>면</v>
          </cell>
          <cell r="E116">
            <v>1</v>
          </cell>
          <cell r="J116">
            <v>1</v>
          </cell>
          <cell r="K116" t="str">
            <v>x</v>
          </cell>
          <cell r="L116">
            <v>1</v>
          </cell>
          <cell r="M116" t="str">
            <v>=</v>
          </cell>
          <cell r="N116">
            <v>1</v>
          </cell>
          <cell r="O116" t="str">
            <v>전품1-6</v>
          </cell>
        </row>
        <row r="117">
          <cell r="A117" t="str">
            <v>저압반LV-2</v>
          </cell>
          <cell r="B117" t="str">
            <v>저압반</v>
          </cell>
          <cell r="C117" t="str">
            <v>LV-2</v>
          </cell>
          <cell r="D117" t="str">
            <v>면</v>
          </cell>
          <cell r="E117">
            <v>1</v>
          </cell>
          <cell r="J117">
            <v>1</v>
          </cell>
          <cell r="K117" t="str">
            <v>x</v>
          </cell>
          <cell r="L117">
            <v>1</v>
          </cell>
          <cell r="M117" t="str">
            <v>=</v>
          </cell>
          <cell r="N117">
            <v>1</v>
          </cell>
          <cell r="O117" t="str">
            <v>전품1-6</v>
          </cell>
        </row>
        <row r="118">
          <cell r="A118" t="str">
            <v>저압반LV-3</v>
          </cell>
          <cell r="B118" t="str">
            <v>저압반</v>
          </cell>
          <cell r="C118" t="str">
            <v>LV-3</v>
          </cell>
          <cell r="D118" t="str">
            <v>면</v>
          </cell>
          <cell r="E118">
            <v>1</v>
          </cell>
          <cell r="J118">
            <v>1</v>
          </cell>
          <cell r="K118" t="str">
            <v>x</v>
          </cell>
          <cell r="L118">
            <v>1</v>
          </cell>
          <cell r="M118" t="str">
            <v>=</v>
          </cell>
          <cell r="N118">
            <v>1</v>
          </cell>
          <cell r="O118" t="str">
            <v>전품1-6</v>
          </cell>
        </row>
        <row r="119">
          <cell r="A119" t="str">
            <v>저압반LV-4</v>
          </cell>
          <cell r="B119" t="str">
            <v>저압반</v>
          </cell>
          <cell r="C119" t="str">
            <v>LV-4</v>
          </cell>
          <cell r="D119" t="str">
            <v>면</v>
          </cell>
          <cell r="E119">
            <v>1</v>
          </cell>
          <cell r="J119">
            <v>1</v>
          </cell>
          <cell r="K119" t="str">
            <v>x</v>
          </cell>
          <cell r="L119">
            <v>1</v>
          </cell>
          <cell r="M119" t="str">
            <v>=</v>
          </cell>
          <cell r="N119">
            <v>1</v>
          </cell>
          <cell r="O119" t="str">
            <v>전품1-6</v>
          </cell>
        </row>
        <row r="120">
          <cell r="A120" t="str">
            <v>분전반LS-A</v>
          </cell>
          <cell r="B120" t="str">
            <v>분전반</v>
          </cell>
          <cell r="C120" t="str">
            <v>LS-A</v>
          </cell>
          <cell r="D120" t="str">
            <v>면</v>
          </cell>
          <cell r="G120">
            <v>1</v>
          </cell>
          <cell r="J120">
            <v>1</v>
          </cell>
          <cell r="K120" t="str">
            <v>x</v>
          </cell>
          <cell r="L120">
            <v>1</v>
          </cell>
          <cell r="M120" t="str">
            <v>=</v>
          </cell>
          <cell r="N120">
            <v>1</v>
          </cell>
          <cell r="O120" t="str">
            <v>전품1-6</v>
          </cell>
        </row>
        <row r="121">
          <cell r="A121" t="str">
            <v>분전반LS-B</v>
          </cell>
          <cell r="B121" t="str">
            <v>분전반</v>
          </cell>
          <cell r="C121" t="str">
            <v>LS-B</v>
          </cell>
          <cell r="D121" t="str">
            <v>면</v>
          </cell>
          <cell r="G121">
            <v>1</v>
          </cell>
          <cell r="J121">
            <v>1</v>
          </cell>
          <cell r="K121" t="str">
            <v>x</v>
          </cell>
          <cell r="L121">
            <v>1</v>
          </cell>
          <cell r="M121" t="str">
            <v>=</v>
          </cell>
          <cell r="N121">
            <v>1</v>
          </cell>
          <cell r="O121" t="str">
            <v>전품1-6</v>
          </cell>
        </row>
        <row r="122">
          <cell r="A122" t="str">
            <v>분전반LS-C</v>
          </cell>
          <cell r="B122" t="str">
            <v>분전반</v>
          </cell>
          <cell r="C122" t="str">
            <v>LS-C</v>
          </cell>
          <cell r="D122" t="str">
            <v>면</v>
          </cell>
          <cell r="G122">
            <v>1</v>
          </cell>
          <cell r="J122">
            <v>1</v>
          </cell>
          <cell r="K122" t="str">
            <v>x</v>
          </cell>
          <cell r="L122">
            <v>1</v>
          </cell>
          <cell r="M122" t="str">
            <v>=</v>
          </cell>
          <cell r="N122">
            <v>1</v>
          </cell>
          <cell r="O122" t="str">
            <v>전품1-6</v>
          </cell>
        </row>
        <row r="123">
          <cell r="A123" t="str">
            <v>분전반LS-D</v>
          </cell>
          <cell r="B123" t="str">
            <v>분전반</v>
          </cell>
          <cell r="C123" t="str">
            <v>LS-D</v>
          </cell>
          <cell r="D123" t="str">
            <v>면</v>
          </cell>
          <cell r="G123">
            <v>1</v>
          </cell>
          <cell r="J123">
            <v>1</v>
          </cell>
          <cell r="K123" t="str">
            <v>x</v>
          </cell>
          <cell r="L123">
            <v>1</v>
          </cell>
          <cell r="M123" t="str">
            <v>=</v>
          </cell>
          <cell r="N123">
            <v>1</v>
          </cell>
          <cell r="O123" t="str">
            <v>전품1-6</v>
          </cell>
        </row>
        <row r="124">
          <cell r="A124" t="str">
            <v>분전반LS-E</v>
          </cell>
          <cell r="B124" t="str">
            <v>분전반</v>
          </cell>
          <cell r="C124" t="str">
            <v>LS-E</v>
          </cell>
          <cell r="D124" t="str">
            <v>면</v>
          </cell>
          <cell r="G124">
            <v>1</v>
          </cell>
          <cell r="J124">
            <v>1</v>
          </cell>
          <cell r="K124" t="str">
            <v>x</v>
          </cell>
          <cell r="L124">
            <v>1</v>
          </cell>
          <cell r="M124" t="str">
            <v>=</v>
          </cell>
          <cell r="N124">
            <v>1</v>
          </cell>
          <cell r="O124" t="str">
            <v>전품1-6</v>
          </cell>
        </row>
        <row r="125">
          <cell r="A125" t="str">
            <v>분전반LS-F</v>
          </cell>
          <cell r="B125" t="str">
            <v>분전반</v>
          </cell>
          <cell r="C125" t="str">
            <v>LS-F</v>
          </cell>
          <cell r="D125" t="str">
            <v>면</v>
          </cell>
          <cell r="G125">
            <v>1</v>
          </cell>
          <cell r="J125">
            <v>1</v>
          </cell>
          <cell r="K125" t="str">
            <v>x</v>
          </cell>
          <cell r="L125">
            <v>1</v>
          </cell>
          <cell r="M125" t="str">
            <v>=</v>
          </cell>
          <cell r="N125">
            <v>1</v>
          </cell>
          <cell r="O125" t="str">
            <v>전품1-6</v>
          </cell>
        </row>
        <row r="126">
          <cell r="A126" t="str">
            <v>분전반LS-G</v>
          </cell>
          <cell r="B126" t="str">
            <v>분전반</v>
          </cell>
          <cell r="C126" t="str">
            <v>LS-G</v>
          </cell>
          <cell r="D126" t="str">
            <v>면</v>
          </cell>
          <cell r="G126">
            <v>1</v>
          </cell>
          <cell r="J126">
            <v>1</v>
          </cell>
          <cell r="K126" t="str">
            <v>x</v>
          </cell>
          <cell r="L126">
            <v>1</v>
          </cell>
          <cell r="M126" t="str">
            <v>=</v>
          </cell>
          <cell r="N126">
            <v>1</v>
          </cell>
          <cell r="O126" t="str">
            <v>전품1-6</v>
          </cell>
        </row>
        <row r="127">
          <cell r="A127" t="str">
            <v>분전반LS-W1</v>
          </cell>
          <cell r="B127" t="str">
            <v>분전반</v>
          </cell>
          <cell r="C127" t="str">
            <v>LS-W1</v>
          </cell>
          <cell r="D127" t="str">
            <v>면</v>
          </cell>
          <cell r="H127">
            <v>1</v>
          </cell>
          <cell r="J127">
            <v>1</v>
          </cell>
          <cell r="K127" t="str">
            <v>x</v>
          </cell>
          <cell r="L127">
            <v>1</v>
          </cell>
          <cell r="M127" t="str">
            <v>=</v>
          </cell>
          <cell r="N127">
            <v>1</v>
          </cell>
          <cell r="O127" t="str">
            <v>전품1-6</v>
          </cell>
        </row>
        <row r="128">
          <cell r="A128" t="str">
            <v>분전반LS-W2</v>
          </cell>
          <cell r="B128" t="str">
            <v>분전반</v>
          </cell>
          <cell r="C128" t="str">
            <v>LS-W2</v>
          </cell>
          <cell r="D128" t="str">
            <v>면</v>
          </cell>
          <cell r="H128">
            <v>1</v>
          </cell>
          <cell r="J128">
            <v>1</v>
          </cell>
          <cell r="K128" t="str">
            <v>x</v>
          </cell>
          <cell r="L128">
            <v>1</v>
          </cell>
          <cell r="M128" t="str">
            <v>=</v>
          </cell>
          <cell r="N128">
            <v>1</v>
          </cell>
          <cell r="O128" t="str">
            <v>전품1-6</v>
          </cell>
        </row>
        <row r="129">
          <cell r="A129" t="str">
            <v>분전반LS-W3</v>
          </cell>
          <cell r="B129" t="str">
            <v>분전반</v>
          </cell>
          <cell r="C129" t="str">
            <v>LS-W3</v>
          </cell>
          <cell r="D129" t="str">
            <v>면</v>
          </cell>
          <cell r="H129">
            <v>1</v>
          </cell>
          <cell r="J129">
            <v>1</v>
          </cell>
          <cell r="K129" t="str">
            <v>x</v>
          </cell>
          <cell r="L129">
            <v>1</v>
          </cell>
          <cell r="M129" t="str">
            <v>=</v>
          </cell>
          <cell r="N129">
            <v>1</v>
          </cell>
          <cell r="O129" t="str">
            <v>전품1-6</v>
          </cell>
        </row>
        <row r="130">
          <cell r="A130" t="str">
            <v>분전반LS-W4</v>
          </cell>
          <cell r="B130" t="str">
            <v>분전반</v>
          </cell>
          <cell r="C130" t="str">
            <v>LS-W4</v>
          </cell>
          <cell r="D130" t="str">
            <v>면</v>
          </cell>
          <cell r="H130">
            <v>1</v>
          </cell>
          <cell r="J130">
            <v>1</v>
          </cell>
          <cell r="K130" t="str">
            <v>x</v>
          </cell>
          <cell r="L130">
            <v>1</v>
          </cell>
          <cell r="M130" t="str">
            <v>=</v>
          </cell>
          <cell r="N130">
            <v>1</v>
          </cell>
          <cell r="O130" t="str">
            <v>전품1-6</v>
          </cell>
        </row>
        <row r="131">
          <cell r="A131" t="str">
            <v>분전반LS-W5</v>
          </cell>
          <cell r="B131" t="str">
            <v>분전반</v>
          </cell>
          <cell r="C131" t="str">
            <v>LS-W5</v>
          </cell>
          <cell r="D131" t="str">
            <v>면</v>
          </cell>
          <cell r="H131">
            <v>1</v>
          </cell>
          <cell r="J131">
            <v>1</v>
          </cell>
          <cell r="K131" t="str">
            <v>x</v>
          </cell>
          <cell r="L131">
            <v>1</v>
          </cell>
          <cell r="M131" t="str">
            <v>=</v>
          </cell>
          <cell r="N131">
            <v>1</v>
          </cell>
          <cell r="O131" t="str">
            <v>전품1-6</v>
          </cell>
        </row>
        <row r="132">
          <cell r="A132" t="str">
            <v>분전반LS-W6</v>
          </cell>
          <cell r="B132" t="str">
            <v>분전반</v>
          </cell>
          <cell r="C132" t="str">
            <v>LS-W6</v>
          </cell>
          <cell r="D132" t="str">
            <v>면</v>
          </cell>
          <cell r="H132">
            <v>1</v>
          </cell>
          <cell r="J132">
            <v>1</v>
          </cell>
          <cell r="K132" t="str">
            <v>x</v>
          </cell>
          <cell r="L132">
            <v>1</v>
          </cell>
          <cell r="M132" t="str">
            <v>=</v>
          </cell>
          <cell r="N132">
            <v>1</v>
          </cell>
          <cell r="O132" t="str">
            <v>전품1-6</v>
          </cell>
        </row>
        <row r="133">
          <cell r="A133" t="str">
            <v>분전반LS-W7</v>
          </cell>
          <cell r="B133" t="str">
            <v>분전반</v>
          </cell>
          <cell r="C133" t="str">
            <v>LS-W7</v>
          </cell>
          <cell r="D133" t="str">
            <v>면</v>
          </cell>
          <cell r="H133">
            <v>1</v>
          </cell>
          <cell r="J133">
            <v>1</v>
          </cell>
          <cell r="K133" t="str">
            <v>x</v>
          </cell>
          <cell r="L133">
            <v>1</v>
          </cell>
          <cell r="M133" t="str">
            <v>=</v>
          </cell>
          <cell r="N133">
            <v>1</v>
          </cell>
          <cell r="O133" t="str">
            <v>전품1-6</v>
          </cell>
        </row>
        <row r="134">
          <cell r="A134" t="str">
            <v>분전반LS-W8</v>
          </cell>
          <cell r="B134" t="str">
            <v>분전반</v>
          </cell>
          <cell r="C134" t="str">
            <v>LS-W8</v>
          </cell>
          <cell r="D134" t="str">
            <v>면</v>
          </cell>
          <cell r="H134">
            <v>1</v>
          </cell>
          <cell r="J134">
            <v>1</v>
          </cell>
          <cell r="K134" t="str">
            <v>x</v>
          </cell>
          <cell r="L134">
            <v>1</v>
          </cell>
          <cell r="M134" t="str">
            <v>=</v>
          </cell>
          <cell r="N134">
            <v>1</v>
          </cell>
          <cell r="O134" t="str">
            <v>전품1-6</v>
          </cell>
        </row>
        <row r="135">
          <cell r="A135" t="str">
            <v>분전반LS-M1</v>
          </cell>
          <cell r="B135" t="str">
            <v>분전반</v>
          </cell>
          <cell r="C135" t="str">
            <v>LS-M1</v>
          </cell>
          <cell r="D135" t="str">
            <v>면</v>
          </cell>
          <cell r="F135">
            <v>1</v>
          </cell>
          <cell r="J135">
            <v>1</v>
          </cell>
          <cell r="K135" t="str">
            <v>x</v>
          </cell>
          <cell r="L135">
            <v>1</v>
          </cell>
          <cell r="M135" t="str">
            <v>=</v>
          </cell>
          <cell r="N135">
            <v>1</v>
          </cell>
          <cell r="O135" t="str">
            <v>전품1-6</v>
          </cell>
        </row>
        <row r="136">
          <cell r="A136" t="str">
            <v>분전반LS-M2</v>
          </cell>
          <cell r="B136" t="str">
            <v>분전반</v>
          </cell>
          <cell r="C136" t="str">
            <v>LS-M2</v>
          </cell>
          <cell r="D136" t="str">
            <v>면</v>
          </cell>
          <cell r="F136">
            <v>1</v>
          </cell>
          <cell r="J136">
            <v>1</v>
          </cell>
          <cell r="K136" t="str">
            <v>x</v>
          </cell>
          <cell r="L136">
            <v>1</v>
          </cell>
          <cell r="M136" t="str">
            <v>=</v>
          </cell>
          <cell r="N136">
            <v>1</v>
          </cell>
          <cell r="O136" t="str">
            <v>전품1-6</v>
          </cell>
        </row>
        <row r="137">
          <cell r="A137" t="str">
            <v>분전반LS-M3</v>
          </cell>
          <cell r="B137" t="str">
            <v>분전반</v>
          </cell>
          <cell r="C137" t="str">
            <v>LS-M3</v>
          </cell>
          <cell r="D137" t="str">
            <v>면</v>
          </cell>
          <cell r="F137">
            <v>1</v>
          </cell>
          <cell r="J137">
            <v>1</v>
          </cell>
          <cell r="K137" t="str">
            <v>x</v>
          </cell>
          <cell r="L137">
            <v>1</v>
          </cell>
          <cell r="M137" t="str">
            <v>=</v>
          </cell>
          <cell r="N137">
            <v>1</v>
          </cell>
          <cell r="O137" t="str">
            <v>전품1-6</v>
          </cell>
        </row>
        <row r="138">
          <cell r="A138" t="str">
            <v>분전반LS-P</v>
          </cell>
          <cell r="B138" t="str">
            <v>분전반</v>
          </cell>
          <cell r="C138" t="str">
            <v>LS-P</v>
          </cell>
          <cell r="D138" t="str">
            <v>면</v>
          </cell>
          <cell r="F138">
            <v>1</v>
          </cell>
          <cell r="J138">
            <v>1</v>
          </cell>
          <cell r="K138" t="str">
            <v>x</v>
          </cell>
          <cell r="L138">
            <v>1</v>
          </cell>
          <cell r="M138" t="str">
            <v>=</v>
          </cell>
          <cell r="N138">
            <v>1</v>
          </cell>
          <cell r="O138" t="str">
            <v>전품1-6</v>
          </cell>
        </row>
        <row r="139">
          <cell r="A139" t="str">
            <v>MCCB BOXMCCB 3P 50/30AT</v>
          </cell>
          <cell r="B139" t="str">
            <v>MCCB BOX</v>
          </cell>
          <cell r="C139" t="str">
            <v>MCCB 3P 50/30AT</v>
          </cell>
          <cell r="D139" t="str">
            <v>면</v>
          </cell>
          <cell r="F139">
            <v>2</v>
          </cell>
          <cell r="J139">
            <v>2</v>
          </cell>
          <cell r="K139" t="str">
            <v>x</v>
          </cell>
          <cell r="L139">
            <v>1</v>
          </cell>
          <cell r="M139" t="str">
            <v>=</v>
          </cell>
          <cell r="N139">
            <v>2</v>
          </cell>
          <cell r="O139" t="str">
            <v>전품1-6</v>
          </cell>
        </row>
        <row r="140">
          <cell r="A140" t="str">
            <v>MCCB BOXMCCB 2P 100/75AT</v>
          </cell>
          <cell r="B140" t="str">
            <v>MCCB BOX</v>
          </cell>
          <cell r="C140" t="str">
            <v>MCCB 2P 100/75AT</v>
          </cell>
          <cell r="D140" t="str">
            <v>면</v>
          </cell>
          <cell r="F140">
            <v>48</v>
          </cell>
          <cell r="J140">
            <v>48</v>
          </cell>
          <cell r="K140" t="str">
            <v>x</v>
          </cell>
          <cell r="L140">
            <v>1</v>
          </cell>
          <cell r="M140" t="str">
            <v>=</v>
          </cell>
          <cell r="N140">
            <v>48</v>
          </cell>
          <cell r="O140" t="str">
            <v>전품1-6</v>
          </cell>
        </row>
        <row r="141">
          <cell r="A141" t="str">
            <v>휀스경간:2m, 높이:1.8m</v>
          </cell>
          <cell r="B141" t="str">
            <v>휀스</v>
          </cell>
          <cell r="C141" t="str">
            <v>경간:2m, 높이:1.8m</v>
          </cell>
          <cell r="D141" t="str">
            <v>개소</v>
          </cell>
          <cell r="E141">
            <v>11</v>
          </cell>
          <cell r="J141">
            <v>11</v>
          </cell>
          <cell r="K141" t="str">
            <v>x</v>
          </cell>
          <cell r="L141">
            <v>1</v>
          </cell>
          <cell r="M141" t="str">
            <v>=</v>
          </cell>
          <cell r="N141">
            <v>11</v>
          </cell>
          <cell r="O141" t="str">
            <v>전품1-6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원가계산"/>
      <sheetName val="원가계산기준"/>
      <sheetName val="총괄집계표"/>
      <sheetName val="집계표"/>
      <sheetName val="단가산출서"/>
      <sheetName val="수량산출-재료"/>
      <sheetName val="수량산출-노무"/>
      <sheetName val="산출2-전력"/>
      <sheetName val="산출2-분전반"/>
      <sheetName val="산출2-기기동력"/>
      <sheetName val="산출2-동력"/>
      <sheetName val="산출2-풀박스"/>
      <sheetName val="산출2-피뢰침"/>
      <sheetName val="산출2-전등"/>
      <sheetName val="산출2-조명기구"/>
      <sheetName val="산출2-전등TRAY"/>
      <sheetName val="산출2-전열"/>
      <sheetName val="산출2-조명제어"/>
      <sheetName val="산출2-TRAY"/>
      <sheetName val="산출3-유도등"/>
      <sheetName val="공통단가"/>
      <sheetName val="견적단가"/>
      <sheetName val="노임단가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2)"/>
      <sheetName val="Sheet1"/>
      <sheetName val="한진견적갑지"/>
    </sheetNames>
    <definedNames>
      <definedName name="매크로11"/>
    </definedNames>
    <sheetDataSet>
      <sheetData sheetId="0"/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통전1교-A1토공"/>
      <sheetName val="통전1교-A2토공"/>
      <sheetName val="사천2교-A1토공"/>
      <sheetName val="사천2교-A2토공"/>
      <sheetName val="Sheet2"/>
      <sheetName val="Sheet3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부대공집계(옛날)"/>
      <sheetName val="부대공집계표"/>
      <sheetName val="오수공"/>
      <sheetName val="우수공"/>
      <sheetName val="구내배관"/>
      <sheetName val="BYPASS날개벽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abut집계"/>
      <sheetName val="상-교대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용수개거 내역수량집계표"/>
      <sheetName val="용수개거연장조서"/>
      <sheetName val="용수개거재료집계표"/>
      <sheetName val="용수개거단위수량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교대집계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총괄토공집계"/>
      <sheetName val="1 line"/>
      <sheetName val="교대수량집계표"/>
      <sheetName val="교대수량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간선계산"/>
      <sheetName val="토공집계표"/>
      <sheetName val="구조물깨기수량집계"/>
      <sheetName val="교량깨기"/>
      <sheetName val="#REF"/>
      <sheetName val="단면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</sheetNames>
    <sheetDataSet>
      <sheetData sheetId="0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YesNoImpact"/>
      <sheetName val="내역서"/>
      <sheetName val="국변도서작성"/>
      <sheetName val="도시기본계획"/>
      <sheetName val="도시계획"/>
      <sheetName val="토지구획정리"/>
      <sheetName val="토지구획조사"/>
      <sheetName val="취락지역개발"/>
      <sheetName val="지구단위계획"/>
      <sheetName val="주택단지"/>
      <sheetName val="산업단지"/>
      <sheetName val="관광지계획"/>
      <sheetName val="유통단지"/>
      <sheetName val="체육시설"/>
      <sheetName val="국립공원"/>
      <sheetName val="도립공원"/>
      <sheetName val="군립공원"/>
      <sheetName val="자전거도로"/>
      <sheetName val="도시공원"/>
      <sheetName val="어린이공원"/>
      <sheetName val="타당성(시가지개발)"/>
      <sheetName val="타당성(도시시설개발)"/>
      <sheetName val="타당성(지역개발)"/>
      <sheetName val="체육시설1"/>
      <sheetName val="교통영향평가"/>
      <sheetName val="교통직접경비"/>
      <sheetName val="인구영향평가"/>
      <sheetName val="환경영향평가"/>
      <sheetName val="측량"/>
      <sheetName val="재해영향평가"/>
      <sheetName val="에너지사용계획"/>
      <sheetName val="문화재지표조사"/>
      <sheetName val="Energy"/>
      <sheetName val="Hamvec"/>
      <sheetName val="건설공사감리"/>
      <sheetName val="설계감리"/>
      <sheetName val="기타"/>
      <sheetName val="Sheet13"/>
      <sheetName val="Sheet14"/>
      <sheetName val="VB_Code"/>
      <sheetName val="노임단가"/>
      <sheetName val="shn"/>
      <sheetName val="용역비산정2001"/>
      <sheetName val="INPUT(덕도방향-시점)"/>
      <sheetName val="Macro(전선)"/>
      <sheetName val="일위대가시트"/>
      <sheetName val="CODE"/>
      <sheetName val="별표"/>
      <sheetName val="원형1호맨홀토공수량"/>
      <sheetName val="계화배수"/>
      <sheetName val="중기사용료"/>
      <sheetName val="적용노임"/>
      <sheetName val="일반자재"/>
      <sheetName val="Sheet1"/>
      <sheetName val="SLAB&quot;1&quot;"/>
      <sheetName val="COPING"/>
      <sheetName val="암거공"/>
      <sheetName val="00하노임"/>
      <sheetName val="input"/>
      <sheetName val="B부대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진대지(2칸)"/>
      <sheetName val="Sheet1"/>
      <sheetName val="Sheet2"/>
      <sheetName val="Sheet3"/>
      <sheetName val="Sheet1 (2)"/>
      <sheetName val="대로근거"/>
      <sheetName val="중로근거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표지"/>
      <sheetName val="설계조건"/>
      <sheetName val="LOAD"/>
      <sheetName val="MODELING"/>
      <sheetName val="INPUTDATA"/>
      <sheetName val="OUTPUT1"/>
      <sheetName val="OUTPUT2"/>
      <sheetName val="BMD_SFD"/>
      <sheetName val="단면검토"/>
      <sheetName val="사용성"/>
      <sheetName val="우각부"/>
    </sheetNames>
    <sheetDataSet>
      <sheetData sheetId="0" refreshError="1">
        <row r="4">
          <cell r="S4">
            <v>100</v>
          </cell>
        </row>
        <row r="5">
          <cell r="S5">
            <v>100</v>
          </cell>
        </row>
        <row r="6">
          <cell r="S6">
            <v>100</v>
          </cell>
        </row>
        <row r="7">
          <cell r="S7">
            <v>100</v>
          </cell>
        </row>
        <row r="8">
          <cell r="S8">
            <v>100</v>
          </cell>
        </row>
        <row r="9">
          <cell r="S9">
            <v>100</v>
          </cell>
        </row>
        <row r="15">
          <cell r="H15">
            <v>0.3</v>
          </cell>
        </row>
        <row r="23">
          <cell r="S23">
            <v>3000</v>
          </cell>
        </row>
        <row r="24">
          <cell r="S24">
            <v>2000000</v>
          </cell>
        </row>
      </sheetData>
      <sheetData sheetId="1"/>
      <sheetData sheetId="2"/>
      <sheetData sheetId="3"/>
      <sheetData sheetId="4" refreshError="1">
        <row r="11">
          <cell r="W11">
            <v>1.7999999999999998</v>
          </cell>
        </row>
        <row r="27">
          <cell r="Q27">
            <v>1.8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호시설검토"/>
      <sheetName val="부대내역"/>
      <sheetName val="단면가정"/>
      <sheetName val="부재력정리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터널조도"/>
      <sheetName val="INPUT"/>
      <sheetName val="내역"/>
      <sheetName val="전기"/>
      <sheetName val="정부노임단가"/>
      <sheetName val="설계조건"/>
      <sheetName val="공통가설"/>
      <sheetName val="과천MAIN"/>
      <sheetName val="조도계산서"/>
      <sheetName val="기별(종합)"/>
      <sheetName val="포장복구집계"/>
      <sheetName val="공사비예산서(토목분)"/>
      <sheetName val="COPING"/>
      <sheetName val="손익분석"/>
      <sheetName val="단가비교표"/>
      <sheetName val="INPUT(덕도방향-시점)"/>
      <sheetName val="Macro(전선)"/>
      <sheetName val="SLAB&quot;1&quot;"/>
      <sheetName val="조건표"/>
      <sheetName val="ITEM"/>
      <sheetName val="MOTOR"/>
      <sheetName val="11.우각부 보강"/>
      <sheetName val="9GNG운반"/>
      <sheetName val="동원(3)"/>
      <sheetName val="예정(3)"/>
      <sheetName val="공량산출서"/>
      <sheetName val="현장관리비"/>
      <sheetName val="실행철강하도"/>
      <sheetName val="11.1 단면hwp"/>
      <sheetName val="교량전기"/>
      <sheetName val="말뚝물량"/>
      <sheetName val="3.일반설비"/>
      <sheetName val="#REF"/>
      <sheetName val="표지"/>
      <sheetName val="단가"/>
      <sheetName val="CODE"/>
      <sheetName val="DATE"/>
      <sheetName val="당초수량"/>
      <sheetName val="전선"/>
      <sheetName val="직공비"/>
      <sheetName val="송라터널총괄"/>
      <sheetName val="견적"/>
      <sheetName val="간선계산"/>
      <sheetName val="CABLE SIZE-3"/>
      <sheetName val="Sheet1 (2)"/>
      <sheetName val="입출재고현황 (2)"/>
      <sheetName val="BID"/>
      <sheetName val="guard(mac)"/>
      <sheetName val="단면 (2)"/>
      <sheetName val="내역서"/>
      <sheetName val="비용"/>
      <sheetName val="부표총괄"/>
      <sheetName val="품셈1-17"/>
      <sheetName val="북방3터널"/>
      <sheetName val="성남여성복지내역"/>
      <sheetName val="Sheet1"/>
      <sheetName val="__MAIN"/>
      <sheetName val="일위대가(계측기설치)"/>
      <sheetName val="11.자재단가"/>
      <sheetName val="工완성공사율"/>
      <sheetName val="Macro(차단기)"/>
      <sheetName val="노임단가"/>
      <sheetName val="단가산출"/>
      <sheetName val="KMT물량"/>
      <sheetName val="말뚝설계"/>
      <sheetName val="3련 BOX"/>
      <sheetName val="노임"/>
      <sheetName val="1-1"/>
      <sheetName val="제품"/>
      <sheetName val="기본DATA"/>
      <sheetName val="예산서"/>
      <sheetName val="Sheet5"/>
      <sheetName val="건축내역"/>
      <sheetName val="자판실행"/>
      <sheetName val="CAT_5"/>
      <sheetName val="입찰안"/>
      <sheetName val="사용성검토"/>
      <sheetName val="LABTOTAL"/>
      <sheetName val="Manual Valve List"/>
      <sheetName val="원가계산서"/>
      <sheetName val="부하계산서"/>
      <sheetName val="단가 및 재료비"/>
      <sheetName val="중기사용료산출근거"/>
      <sheetName val="표지 (2)"/>
      <sheetName val="전단면보수"/>
      <sheetName val="반단면보수"/>
      <sheetName val="콘크리트패칭"/>
      <sheetName val="아스.노면팻칭"/>
      <sheetName val="아스.노면절삭"/>
      <sheetName val="교각계산"/>
      <sheetName val="단면가정"/>
      <sheetName val="설계변경원가계산총괄표"/>
      <sheetName val="교각1"/>
      <sheetName val="단면치수"/>
      <sheetName val="단가대비"/>
      <sheetName val="중기일위대가"/>
      <sheetName val="물가자료"/>
      <sheetName val="sum1 (2)"/>
      <sheetName val="단가표"/>
      <sheetName val="내촌육교방음벽수량집계표"/>
      <sheetName val="설 계"/>
      <sheetName val="하중계산"/>
      <sheetName val="3CHBDC"/>
      <sheetName val="FORM-0"/>
      <sheetName val="기계내역"/>
      <sheetName val="CIVIL"/>
      <sheetName val="조명시설"/>
      <sheetName val="산출근거"/>
      <sheetName val="식생블럭단위수량"/>
      <sheetName val="역T형"/>
      <sheetName val="일위대가시트"/>
      <sheetName val="전차선로 물량표"/>
      <sheetName val="TB-내역서"/>
      <sheetName val="케이블및전선관규격표"/>
      <sheetName val="안정검토"/>
      <sheetName val="단면설계"/>
      <sheetName val="ABUT수량-A1"/>
      <sheetName val="작성기준"/>
      <sheetName val="기둥(하중)"/>
      <sheetName val="인건-측정"/>
      <sheetName val="간접비내역-1"/>
      <sheetName val="순공사비산출내역"/>
      <sheetName val="일위대가표1"/>
      <sheetName val="단가산출서 "/>
      <sheetName val="MAIN"/>
      <sheetName val="인건비"/>
      <sheetName val="PART_DISCOUNT"/>
      <sheetName val="대전노은1차_조적_집계표"/>
      <sheetName val="TEST1"/>
      <sheetName val="01"/>
      <sheetName val="JUCK"/>
      <sheetName val="CTDG"/>
      <sheetName val="THVT"/>
      <sheetName val="Data&amp;Result"/>
      <sheetName val="설비"/>
      <sheetName val="COST"/>
      <sheetName val="일위대가(목록)"/>
      <sheetName val="재료비"/>
      <sheetName val="SILICATE"/>
      <sheetName val="방송일위대가"/>
      <sheetName val="자재단가비교표"/>
      <sheetName val="1.설계조건"/>
      <sheetName val="Sheet3"/>
      <sheetName val="가점"/>
      <sheetName val="index"/>
      <sheetName val="etc"/>
      <sheetName val="원가입력"/>
      <sheetName val="노무비"/>
      <sheetName val="수안보-MBR1"/>
      <sheetName val="PARAMETER"/>
      <sheetName val="LEGEND"/>
      <sheetName val="옹벽기초자료"/>
      <sheetName val="현황산출서"/>
      <sheetName val="LOPCALC"/>
      <sheetName val="2.가정단면"/>
      <sheetName val=" 견적서"/>
      <sheetName val="2000년1차"/>
      <sheetName val="신규(07년01월)"/>
      <sheetName val="A-4"/>
      <sheetName val="열린교실"/>
      <sheetName val="BSD (2)"/>
      <sheetName val="갑지1"/>
      <sheetName val="70%"/>
      <sheetName val="날개벽(시점좌측)"/>
      <sheetName val="결재판"/>
      <sheetName val="Total"/>
      <sheetName val="표준건축비"/>
      <sheetName val="개요"/>
      <sheetName val="일반전기"/>
      <sheetName val="점수계산1-2"/>
      <sheetName val="대로근거"/>
      <sheetName val="중로근거"/>
      <sheetName val="추원 상가(1)"/>
      <sheetName val="(포장)BOQ-실적공사"/>
      <sheetName val="설계"/>
      <sheetName val="통합"/>
      <sheetName val="단가조사서"/>
      <sheetName val="공사비집계"/>
      <sheetName val="AS복구"/>
      <sheetName val="중기터파기"/>
      <sheetName val="변수값"/>
      <sheetName val="중기상차"/>
      <sheetName val="주방환기"/>
      <sheetName val="시멘트"/>
      <sheetName val="차도조도계산"/>
      <sheetName val="사급자재"/>
      <sheetName val="플랜트 설치"/>
      <sheetName val="001"/>
      <sheetName val="1월"/>
      <sheetName val="삼성전기"/>
      <sheetName val="내역표지"/>
      <sheetName val="I一般比"/>
      <sheetName val="견적990322"/>
      <sheetName val="EACT10"/>
      <sheetName val="ilch"/>
      <sheetName val="Sikje_ingun"/>
      <sheetName val="TREE_D"/>
      <sheetName val="재료집계"/>
      <sheetName val="집수정"/>
      <sheetName val="CATCH BASIN"/>
      <sheetName val="구의33고"/>
      <sheetName val="투찰"/>
      <sheetName val="일위대가목록"/>
      <sheetName val="DAN"/>
      <sheetName val="토목내역서"/>
      <sheetName val="공정코드"/>
      <sheetName val="MCC제원"/>
      <sheetName val="GAEYO"/>
      <sheetName val="眞비상(진주)"/>
      <sheetName val="공사개요"/>
      <sheetName val="WORK"/>
      <sheetName val="입력DATA"/>
      <sheetName val="건축집계"/>
      <sheetName val="연부97-1"/>
      <sheetName val="회로내역(승인)"/>
      <sheetName val="선로정수계산"/>
      <sheetName val="현황CODE"/>
      <sheetName val="손익현황"/>
      <sheetName val="gvl"/>
      <sheetName val="수원역(전체분)설계서"/>
      <sheetName val="적용률"/>
      <sheetName val="PS-2A구조물방수"/>
      <sheetName val="제수"/>
      <sheetName val="공기"/>
      <sheetName val="bearing"/>
      <sheetName val="증감대비"/>
      <sheetName val="BQ(실행)"/>
      <sheetName val="General Data"/>
      <sheetName val="시추주상도"/>
      <sheetName val="기초단가"/>
      <sheetName val="부속동"/>
      <sheetName val="실행자재"/>
      <sheetName val="남양시작동자105노65기1.3화1.2"/>
      <sheetName val="관람석제출"/>
      <sheetName val="예가표"/>
      <sheetName val="계산근거"/>
      <sheetName val="취수탑"/>
      <sheetName val="청산공사"/>
      <sheetName val="백암비스타내역"/>
      <sheetName val="L_RPTB02_01"/>
      <sheetName val="MAT"/>
      <sheetName val="포장직선구간"/>
      <sheetName val="원형1호맨홀토공수량"/>
      <sheetName val="봉양~조차장간고하개명(신설)"/>
      <sheetName val="4)유동표"/>
      <sheetName val="수습"/>
      <sheetName val="1"/>
      <sheetName val="1SPAN"/>
      <sheetName val="명세서"/>
      <sheetName val="현장관리비집계표"/>
      <sheetName val="기둥"/>
      <sheetName val="저판(버림100)"/>
      <sheetName val="자압"/>
      <sheetName val="DANGA"/>
      <sheetName val="조경일람"/>
      <sheetName val="경비"/>
      <sheetName val="뚝토공"/>
      <sheetName val="공사비 내역"/>
      <sheetName val="일위대가"/>
      <sheetName val="홈통받이수량"/>
      <sheetName val="CLAUSE"/>
      <sheetName val="산업"/>
      <sheetName val="Y-WORK"/>
      <sheetName val="기본 상수"/>
      <sheetName val="배수공"/>
      <sheetName val="sw1"/>
      <sheetName val="Cost bd-&quot;A&quot;"/>
      <sheetName val="산1"/>
      <sheetName val="기둥(원형)"/>
      <sheetName val="당초"/>
      <sheetName val="진주방향"/>
      <sheetName val="깨기"/>
      <sheetName val="copy"/>
      <sheetName val="서식"/>
      <sheetName val="일반공사"/>
      <sheetName val="유기공정"/>
      <sheetName val="주형"/>
      <sheetName val="금액내역서"/>
      <sheetName val="토공"/>
      <sheetName val="산출근거1"/>
      <sheetName val="산근"/>
      <sheetName val="본관토공 및 포장공 산출조서"/>
      <sheetName val="재료"/>
      <sheetName val="내역총괄"/>
      <sheetName val="내역총괄2"/>
      <sheetName val="내역총괄3"/>
      <sheetName val="간지"/>
      <sheetName val="양산물금"/>
      <sheetName val="직노"/>
      <sheetName val="실행내역"/>
      <sheetName val="각종양식"/>
      <sheetName val="기준액"/>
      <sheetName val="tggwan(mac)"/>
      <sheetName val="토공A"/>
      <sheetName val="부하(성남)"/>
      <sheetName val="FOOTING단면력"/>
      <sheetName val="간접비"/>
      <sheetName val="ⴭⴭⴭⴭⴭ"/>
      <sheetName val="일위대가목차"/>
      <sheetName val="우각부보강"/>
      <sheetName val="배수장공사비명세서"/>
      <sheetName val="LIST"/>
      <sheetName val="원가"/>
      <sheetName val="BASIC (2)"/>
      <sheetName val="가시설흙막이"/>
      <sheetName val="동관마찰손실표"/>
      <sheetName val="실행비교"/>
      <sheetName val="Dae_Jiju"/>
      <sheetName val="품목"/>
      <sheetName val="RE9604"/>
      <sheetName val="품목납기"/>
      <sheetName val="관기성공.내"/>
      <sheetName val="횡배수관토공수량"/>
      <sheetName val="하중"/>
      <sheetName val="원가계산(총괄)"/>
      <sheetName val="우석문틀"/>
      <sheetName val="단가조서"/>
      <sheetName val="1.취수장"/>
      <sheetName val="집행(2-1)"/>
      <sheetName val="4 &amp; 10-inch, CO2 Combo &amp; Sweep"/>
      <sheetName val="매원개착터널총괄"/>
      <sheetName val="신내택지내역서"/>
      <sheetName val="조도계산서 (도서)"/>
      <sheetName val="POOM_MOTO"/>
      <sheetName val="POOM_MOTO2"/>
      <sheetName val="Sheet7"/>
      <sheetName val="타공종이기"/>
      <sheetName val="수량산출"/>
      <sheetName val="견적시담(송포2공구)"/>
      <sheetName val="실행내역서 "/>
      <sheetName val="98수문일위"/>
      <sheetName val="6PILE  (돌출)"/>
      <sheetName val="지급자재"/>
      <sheetName val="약품공급2"/>
      <sheetName val="가공비"/>
      <sheetName val="1공구 건정토건 토공"/>
      <sheetName val="estm_mech"/>
      <sheetName val="부대내역"/>
      <sheetName val="물량산출 (전력간선,전열)"/>
      <sheetName val="물량산출 (전등)"/>
      <sheetName val="CPM챠트"/>
      <sheetName val="YANG"/>
      <sheetName val="일위(철거)"/>
      <sheetName val="민감도분석"/>
      <sheetName val="ROI"/>
      <sheetName val="工관리비율"/>
      <sheetName val="ACDIM6D"/>
      <sheetName val="PROCESS"/>
      <sheetName val="PROJECT BRIEF(EX.NEW)"/>
      <sheetName val="날개벽수량표"/>
      <sheetName val="물가시세"/>
      <sheetName val="LS re sales"/>
      <sheetName val="MixBed"/>
      <sheetName val="CondPol"/>
      <sheetName val="Menu"/>
      <sheetName val="AILC004"/>
      <sheetName val="견적기준"/>
      <sheetName val="UNIT"/>
      <sheetName val="PIPE"/>
      <sheetName val="FLANGE"/>
      <sheetName val="VALVE"/>
      <sheetName val="일대목차"/>
      <sheetName val="단위수량"/>
      <sheetName val="현황"/>
      <sheetName val="5.모델링"/>
      <sheetName val="노무비 근거"/>
      <sheetName val="소비자가"/>
      <sheetName val="토목"/>
      <sheetName val="기초공"/>
      <sheetName val="기준자료"/>
      <sheetName val="출근부"/>
      <sheetName val="Breakdown"/>
      <sheetName val="UnitRate"/>
      <sheetName val="견적조건"/>
      <sheetName val="세부추진"/>
      <sheetName val="상용보강"/>
      <sheetName val="표면정지 집계"/>
      <sheetName val="PET MAT집계"/>
      <sheetName val="입력1"/>
      <sheetName val="Summary Sheets"/>
      <sheetName val="COA-17"/>
      <sheetName val="C-18"/>
      <sheetName val="콤보박스와 리스트박스의 연결"/>
      <sheetName val="데이타"/>
      <sheetName val="대전월평내역"/>
      <sheetName val="품셈기준"/>
      <sheetName val="보할공정"/>
      <sheetName val="C1ㅇ"/>
      <sheetName val="기준"/>
      <sheetName val="Sheet4"/>
      <sheetName val="일위대가표"/>
      <sheetName val="PBS"/>
      <sheetName val="Sat tron"/>
      <sheetName val="MATRLDATA"/>
      <sheetName val="기본"/>
      <sheetName val="도급예산내역서총괄표"/>
      <sheetName val="PW3"/>
      <sheetName val="PW4"/>
      <sheetName val="SC1"/>
      <sheetName val="PE"/>
      <sheetName val="PM"/>
      <sheetName val="TR"/>
      <sheetName val="내역(을)"/>
      <sheetName val="품셈TABLE"/>
      <sheetName val="예산M11A"/>
      <sheetName val="부안일위"/>
      <sheetName val="환율적용표"/>
      <sheetName val="NOMUBI"/>
      <sheetName val="토공산출(주차장)"/>
      <sheetName val="경비_원본"/>
      <sheetName val="단락전류-A"/>
      <sheetName val="광로3 - 48m"/>
      <sheetName val="배수장공사비"/>
      <sheetName val="참조"/>
      <sheetName val="운영및유지보수"/>
      <sheetName val="부재리스트"/>
      <sheetName val="철거산출근거"/>
      <sheetName val="배수관공"/>
      <sheetName val="소상 &quot;1&quot;"/>
      <sheetName val="찍기"/>
      <sheetName val="6.1.3단가산출서(노임단가)_신호무선전송"/>
      <sheetName val="차액보증"/>
      <sheetName val="Option"/>
      <sheetName val="금액"/>
      <sheetName val="IMPEADENCE MAP 취수장"/>
      <sheetName val="체감식(합정로)_"/>
      <sheetName val="체감식__(원본)"/>
      <sheetName val="진입로_(원본)"/>
      <sheetName val="11_우각부_보강"/>
      <sheetName val="11_1_단면hwp"/>
      <sheetName val="아스_노면팻칭"/>
      <sheetName val="아스_노면절삭"/>
      <sheetName val="CABLE_SIZE-3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L형 옹벽"/>
      <sheetName val="장문교(대전)"/>
      <sheetName val="현장관리비 산출내역"/>
      <sheetName val="SPEC"/>
      <sheetName val="단중표"/>
      <sheetName val="기계경비(시간당)"/>
      <sheetName val="램머"/>
      <sheetName val="154TW"/>
      <sheetName val="_15_0"/>
      <sheetName val="Assump"/>
      <sheetName val="교통처리우회도로"/>
      <sheetName val="맨홀수량집계"/>
      <sheetName val="3BL공동구 수량"/>
      <sheetName val="단위중량"/>
      <sheetName val="갑지"/>
      <sheetName val="별표 "/>
      <sheetName val="수목데이타 "/>
      <sheetName val="장비부하"/>
      <sheetName val="일위대가 "/>
      <sheetName val="일위대가집계표"/>
      <sheetName val="견적대비"/>
      <sheetName val="케이블"/>
      <sheetName val="공종구간"/>
      <sheetName val="6동"/>
      <sheetName val="내역변"/>
      <sheetName val="견적서"/>
      <sheetName val="기계경비"/>
      <sheetName val="인건비(환율)"/>
      <sheetName val="특별교실"/>
      <sheetName val="공문"/>
      <sheetName val="부재치수입력"/>
      <sheetName val="수량3"/>
      <sheetName val="COVER"/>
      <sheetName val="매입부가세율(동림)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piping"/>
      <sheetName val="9-1차이내역"/>
      <sheetName val="No-&gt;Code"/>
      <sheetName val="CALCULATION"/>
      <sheetName val="CF"/>
      <sheetName val="을"/>
      <sheetName val="SIHEUNG"/>
      <sheetName val="국공유지및사유지"/>
      <sheetName val="L-type"/>
      <sheetName val="데리네이타현황"/>
      <sheetName val="삼보지질"/>
      <sheetName val="투찰판"/>
      <sheetName val="토목주소"/>
      <sheetName val="프랜트면허"/>
      <sheetName val="원가총괄"/>
      <sheetName val="품셈(기초)"/>
      <sheetName val="F-Assump"/>
      <sheetName val="COPING설계"/>
      <sheetName val="터파기및재료"/>
      <sheetName val="SG"/>
      <sheetName val="현대물량"/>
      <sheetName val="1차증가원가계산"/>
      <sheetName val="본사일보"/>
      <sheetName val="산5-7"/>
      <sheetName val="인건비 "/>
      <sheetName val="산출내역서집계표"/>
      <sheetName val="갑지(추정)"/>
      <sheetName val="분전함신설"/>
      <sheetName val="접지1종"/>
      <sheetName val="#3_일위대가목록"/>
      <sheetName val="일위"/>
      <sheetName val="허용전류-IEC"/>
      <sheetName val="Eq. Mobilization"/>
      <sheetName val="2.4.1 여수토수량산출"/>
      <sheetName val="장비"/>
      <sheetName val="TYPE-A"/>
      <sheetName val="Hours.CodeST"/>
      <sheetName val="단가및재료비"/>
      <sheetName val="부대공Ⅱ"/>
      <sheetName val="49단"/>
      <sheetName val="22단"/>
      <sheetName val="부서현황"/>
      <sheetName val="#3E1_GCR"/>
      <sheetName val="LP-S"/>
      <sheetName val="OD5000"/>
      <sheetName val="c_balju"/>
      <sheetName val="배수공 주요자재 집계표"/>
      <sheetName val="견적업체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종합기별"/>
      <sheetName val="노무비명세서"/>
      <sheetName val="소요자재명세서"/>
      <sheetName val="COPING-1"/>
      <sheetName val="역T형교대-2수량"/>
      <sheetName val="안정계산"/>
      <sheetName val="단면검토"/>
      <sheetName val="자료입력"/>
      <sheetName val="도장수량(하1)"/>
      <sheetName val="포장공"/>
      <sheetName val="건축"/>
      <sheetName val="매출"/>
      <sheetName val="Input Page"/>
      <sheetName val="주식"/>
      <sheetName val="TB_내역서"/>
      <sheetName val="요율"/>
      <sheetName val="XL4Poppy"/>
      <sheetName val="집계표"/>
      <sheetName val="전계가"/>
      <sheetName val="와동25-3(변경)"/>
      <sheetName val="매입세율"/>
      <sheetName val="계화배수"/>
      <sheetName val="전장품(관리용)"/>
      <sheetName val="Piping(Methanol)"/>
      <sheetName val="FORM_0"/>
      <sheetName val="무담보1"/>
      <sheetName val="정산입력"/>
      <sheetName val="참고"/>
      <sheetName val="Tables"/>
      <sheetName val="사다리"/>
      <sheetName val="CONCRETE"/>
      <sheetName val="투찰(하수)"/>
      <sheetName val="가설건물"/>
      <sheetName val="-15.0"/>
      <sheetName val="unit 4"/>
      <sheetName val="잡비"/>
      <sheetName val="2000년하반기"/>
      <sheetName val="SP-B1"/>
      <sheetName val="지중자재단가"/>
      <sheetName val="MANUFACTORY"/>
      <sheetName val="변경총괄지(1)"/>
      <sheetName val="교통대책내역"/>
      <sheetName val="단가산출서"/>
      <sheetName val="품산출서"/>
      <sheetName val="ITEMLIST990101"/>
      <sheetName val="Macro1"/>
      <sheetName val="OPT7"/>
      <sheetName val="제안서"/>
      <sheetName val="행정표준(1)"/>
      <sheetName val="행정표준(2)"/>
      <sheetName val="표지판단위"/>
      <sheetName val="반중력식옹벽"/>
      <sheetName val="2.단면가정"/>
      <sheetName val="철근단면적"/>
      <sheetName val="Imp-Data"/>
      <sheetName val="Macro(전동기)"/>
      <sheetName val="매립"/>
      <sheetName val="J直材4"/>
      <sheetName val="DESIGN"/>
      <sheetName val="관급"/>
      <sheetName val="MFAB"/>
      <sheetName val="MFRT"/>
      <sheetName val="MPKG"/>
      <sheetName val="MPRD"/>
      <sheetName val="96정변2"/>
      <sheetName val="목차"/>
      <sheetName val="CABLE"/>
      <sheetName val="사통"/>
      <sheetName val="Front"/>
      <sheetName val="KHRCPB_99"/>
      <sheetName val="Supplier Code"/>
      <sheetName val="말뚝지지력산정"/>
      <sheetName val="자압1"/>
      <sheetName val="기술자료 (광화문)"/>
      <sheetName val="데이터"/>
      <sheetName val="초기화면"/>
      <sheetName val="견"/>
      <sheetName val="단면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25">
          <cell r="I25">
            <v>18629</v>
          </cell>
        </row>
      </sheetData>
      <sheetData sheetId="45"/>
      <sheetData sheetId="46"/>
      <sheetData sheetId="4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총괄"/>
      <sheetName val="1지형측량"/>
      <sheetName val="총괄"/>
      <sheetName val="2급"/>
      <sheetName val="3급"/>
      <sheetName val="4급"/>
      <sheetName val="수준1급"/>
      <sheetName val="지형"/>
      <sheetName val="원가계산-토지적성"/>
      <sheetName val="2토지적성"/>
      <sheetName val="원가계산-교통"/>
      <sheetName val="3교통영향"/>
      <sheetName val="원가계산-환경"/>
      <sheetName val="4환경성검토"/>
      <sheetName val="원가계산-지구단위"/>
      <sheetName val="5지구단위개요"/>
      <sheetName val="5지구단위"/>
      <sheetName val="원가계산-문화재"/>
      <sheetName val="6문화재"/>
      <sheetName val="중기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9회로"/>
      <sheetName val="9회로-1"/>
      <sheetName val="8회로 전기"/>
      <sheetName val="8회로-1"/>
      <sheetName val="7회로"/>
      <sheetName val="6회로"/>
      <sheetName val="6회로-1"/>
      <sheetName val="5회로"/>
      <sheetName val="3회로"/>
      <sheetName val="2회로"/>
      <sheetName val="조명3전기2"/>
      <sheetName val="#REF"/>
      <sheetName val="수질정화시설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(대외) (2)"/>
      <sheetName val="기둥(원형)"/>
    </sheetNames>
    <sheetDataSet>
      <sheetData sheetId="0"/>
      <sheetData sheetId="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"/>
      <sheetName val="내역집"/>
      <sheetName val="일위대가"/>
      <sheetName val="일위대가(토질)"/>
      <sheetName val="실시설계비"/>
      <sheetName val="주요자재비"/>
      <sheetName val="노임단가(토질)"/>
      <sheetName val="1. 시설결정"/>
      <sheetName val="노임단가(도시관리)"/>
      <sheetName val="갑지 (환경)"/>
      <sheetName val="총괄(환경)"/>
      <sheetName val="도급액(환경)"/>
      <sheetName val="일위대가 (환경)"/>
      <sheetName val="인력견적서"/>
      <sheetName val="산정기준"/>
      <sheetName val="내역서(문화)"/>
      <sheetName val="일위대가표(문화)"/>
      <sheetName val="적용인력(문화)"/>
      <sheetName val="기준인력(문화)"/>
      <sheetName val="노임단가(문화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4">
          <cell r="B4">
            <v>276303</v>
          </cell>
        </row>
        <row r="5">
          <cell r="B5">
            <v>208903</v>
          </cell>
        </row>
        <row r="6">
          <cell r="B6">
            <v>174734</v>
          </cell>
        </row>
        <row r="7">
          <cell r="B7">
            <v>116562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제원"/>
      <sheetName val="갑지"/>
      <sheetName val="총괄"/>
      <sheetName val="내역서 "/>
      <sheetName val="일위대가표"/>
      <sheetName val="측량산근"/>
      <sheetName val="공공측량심사비"/>
      <sheetName val="하천정비산근"/>
      <sheetName val="환경검토산근"/>
      <sheetName val="사전재해산근"/>
      <sheetName val="인쇄비단가"/>
      <sheetName val="시험단가"/>
      <sheetName val="출장비단가"/>
      <sheetName val="직접인건비"/>
      <sheetName val="자재단가"/>
      <sheetName val="노임단가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내역서 "/>
      <sheetName val="일위대가표"/>
      <sheetName val="단가산출근거"/>
      <sheetName val="공공측량심사비"/>
      <sheetName val="하천제원"/>
      <sheetName val="자재단가"/>
      <sheetName val="노임단가"/>
      <sheetName val="시험단가"/>
      <sheetName val="측량단가"/>
      <sheetName val="환경검토"/>
      <sheetName val="사전재해"/>
      <sheetName val="직접인건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>
        <row r="7">
          <cell r="B7">
            <v>19.899999999999999</v>
          </cell>
        </row>
      </sheetData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증감"/>
      <sheetName val="표지"/>
      <sheetName val="TOTAL1"/>
      <sheetName val="TOTAL2"/>
      <sheetName val="TOTAL3 "/>
      <sheetName val="일위대가"/>
      <sheetName val="수량증감"/>
      <sheetName val="단가결정조서"/>
      <sheetName val="물량증감"/>
      <sheetName val="Sheet1"/>
      <sheetName val="Sheet9"/>
      <sheetName val="Sheet8"/>
      <sheetName val="Sheet7"/>
      <sheetName val="Sheet6"/>
      <sheetName val="Sheet5"/>
      <sheetName val="Sheet4"/>
      <sheetName val="Sheet3"/>
      <sheetName val="TOTAL3"/>
      <sheetName val="B부대공"/>
      <sheetName val="환경평가"/>
      <sheetName val="인구"/>
      <sheetName val="물가시세표지"/>
      <sheetName val="물가시세표"/>
      <sheetName val="노임단가표지"/>
      <sheetName val="노임단가"/>
      <sheetName val="일위대가조견표"/>
      <sheetName val="물가시세비교"/>
      <sheetName val="9GNG운반"/>
      <sheetName val="일위대가(가설)"/>
      <sheetName val="공비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1 (2)"/>
      <sheetName val="Sheet2"/>
      <sheetName val="Sheet3"/>
      <sheetName val="Sheet1 (3)"/>
      <sheetName val="Sheet2 (3)"/>
      <sheetName val="Sheet3 (3)"/>
      <sheetName val="차선도색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수량집계"/>
      <sheetName val="철근량집계"/>
      <sheetName val="타공정이기"/>
      <sheetName val="조령1교"/>
      <sheetName val="토공라멘"/>
      <sheetName val="조령1교-가시설"/>
      <sheetName val="자재단가비교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총괄"/>
      <sheetName val="1지형측량"/>
      <sheetName val="총괄"/>
      <sheetName val="2급"/>
      <sheetName val="3급"/>
      <sheetName val="4급"/>
      <sheetName val="수준1급"/>
      <sheetName val="지형"/>
      <sheetName val="원가계산-토지적성"/>
      <sheetName val="2토지적성"/>
      <sheetName val="원가계산-교통"/>
      <sheetName val="3교통영향"/>
      <sheetName val="원가계산-환경"/>
      <sheetName val="4환경성검토"/>
      <sheetName val="원가계산-지구단위"/>
      <sheetName val="5지구단위개요"/>
      <sheetName val="5지구단위"/>
      <sheetName val="원가계산-문화재"/>
      <sheetName val="6문화재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집계"/>
      <sheetName val="몰탈,연장집계"/>
      <sheetName val="연장집계"/>
      <sheetName val="연장산출"/>
      <sheetName val="절단집계"/>
      <sheetName val="절단수량"/>
      <sheetName val="맨홀집계"/>
      <sheetName val="맨홀수량"/>
      <sheetName val="맨홀단위"/>
      <sheetName val="맨홀H"/>
      <sheetName val="평균높이"/>
      <sheetName val="5지구단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수량집계"/>
      <sheetName val="철근량집계"/>
      <sheetName val="타공정이기"/>
      <sheetName val="조령1교"/>
      <sheetName val="토공라멘"/>
      <sheetName val="조령1교-가시설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공사비"/>
      <sheetName val="내역서"/>
      <sheetName val="일위대가"/>
      <sheetName val="적용기준"/>
      <sheetName val="단가조사"/>
      <sheetName val="기계경비"/>
      <sheetName val="지주목시비량산출서"/>
      <sheetName val="부숙톱밥"/>
      <sheetName val="곡선형파고라"/>
      <sheetName val="연식의자"/>
      <sheetName val="등의자"/>
      <sheetName val="평의자"/>
      <sheetName val="판석포장"/>
      <sheetName val="조경경계블럭"/>
      <sheetName val="인공토물량"/>
      <sheetName val="자연석쌓기"/>
      <sheetName val="표지"/>
      <sheetName val="목차"/>
      <sheetName val="시방서"/>
      <sheetName val="원가계산서"/>
      <sheetName val="설계예산서"/>
      <sheetName val="1)내역서"/>
      <sheetName val="2)일위대가표"/>
      <sheetName val="단가산출서"/>
      <sheetName val="1)시중노임단가"/>
      <sheetName val="2)물가시세표"/>
      <sheetName val="3)중기사용료"/>
      <sheetName val="4)수량산출서"/>
      <sheetName val="5)견적서"/>
      <sheetName val="총공사비 (2)"/>
      <sheetName val="맨홀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(생초-총괄)"/>
      <sheetName val="철근(생초-산청)"/>
      <sheetName val="철근(생초-수동)"/>
      <sheetName val="철근(고읍-총괄)"/>
      <sheetName val="철근(고읍-산청)"/>
      <sheetName val="철근(고읍-수동)"/>
      <sheetName val="철근(본통-총괄)"/>
      <sheetName val="철근(본통-산청)"/>
      <sheetName val="철근(본통-수동)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TOTAL1"/>
      <sheetName val="TOTAL2"/>
      <sheetName val="TOTAL3 "/>
      <sheetName val="증감대비"/>
      <sheetName val="증감대비1"/>
      <sheetName val="일위대가 (2)"/>
      <sheetName val="T토공"/>
      <sheetName val="구조물1"/>
      <sheetName val="B부대공"/>
      <sheetName val="수량증감"/>
      <sheetName val="단가결정조서"/>
      <sheetName val="물량증감"/>
      <sheetName val="Sheet1"/>
      <sheetName val="TOTAL3"/>
      <sheetName val="단면 (2)"/>
      <sheetName val="단가조사"/>
      <sheetName val="지구단위계획"/>
      <sheetName val="교각1"/>
      <sheetName val="물가시세표지"/>
      <sheetName val="물가시세표"/>
      <sheetName val="물가시세비교"/>
      <sheetName val="노임단가표지"/>
      <sheetName val="노임단가"/>
      <sheetName val="일위대가조견표"/>
      <sheetName val="일위대가"/>
      <sheetName val="버스운행안내"/>
      <sheetName val="예방접종계획"/>
      <sheetName val="근태계획서"/>
      <sheetName val="포장복구집계"/>
      <sheetName val="제수변수량"/>
      <sheetName val="공기변수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부대공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甲"/>
      <sheetName val="견적단가"/>
      <sheetName val="토질조사수량"/>
      <sheetName val="단가적용"/>
      <sheetName val="#1"/>
      <sheetName val="#2"/>
      <sheetName val="#3"/>
      <sheetName val="#4"/>
      <sheetName val="#5"/>
      <sheetName val="#6"/>
      <sheetName val="#7"/>
      <sheetName val="#8"/>
      <sheetName val="#9"/>
      <sheetName val="#10"/>
      <sheetName val="중기비"/>
      <sheetName val="장비비"/>
      <sheetName val="자재비"/>
      <sheetName val="노무비1"/>
      <sheetName val="노무비2"/>
      <sheetName val="지오토모"/>
      <sheetName val="탄성파탐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겊표지"/>
      <sheetName val="토공집계"/>
      <sheetName val="콘크리트집계"/>
      <sheetName val="철근집계"/>
      <sheetName val="종횡배수관"/>
    </sheetNames>
    <definedNames>
      <definedName name="Macro10"/>
      <definedName name="Macro13"/>
      <definedName name="Macro2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ard(mac)"/>
      <sheetName val="1.설계조건"/>
    </sheetNames>
    <sheetDataSet>
      <sheetData sheetId="0">
        <row r="1">
          <cell r="A1" t="str">
            <v>chekjum</v>
          </cell>
        </row>
      </sheetData>
      <sheetData sheetId="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선(일반동력)"/>
      <sheetName val="Macro(차단기)"/>
      <sheetName val="Macro(전선)"/>
      <sheetName val="Macro(전동기)"/>
      <sheetName val="변압기(전등,전열)"/>
      <sheetName val="laroux1"/>
      <sheetName val="input"/>
    </sheetNames>
    <sheetDataSet>
      <sheetData sheetId="0"/>
      <sheetData sheetId="1"/>
      <sheetData sheetId="2">
        <row r="1">
          <cell r="A1" t="str">
            <v>DISTANCE(전압강하)</v>
          </cell>
        </row>
      </sheetData>
      <sheetData sheetId="3"/>
      <sheetData sheetId="4"/>
      <sheetData sheetId="5" refreshError="1"/>
      <sheetData sheetId="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01"/>
      <sheetName val="code"/>
      <sheetName val="노임단가"/>
      <sheetName val="물가자료"/>
      <sheetName val="돌담교 상부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설명서"/>
      <sheetName val="공정표"/>
      <sheetName val="내역총괄"/>
      <sheetName val="총괄중"/>
      <sheetName val="관급자재"/>
      <sheetName val="내역서"/>
      <sheetName val="분수내역"/>
      <sheetName val="일위목록표"/>
      <sheetName val="일위대가"/>
      <sheetName val="기초대가"/>
      <sheetName val="노임"/>
      <sheetName val="가격조사 "/>
      <sheetName val="중기단가목록"/>
      <sheetName val="중기단가"/>
      <sheetName val="단가산출목록"/>
      <sheetName val="단가산출"/>
      <sheetName val="수량총괄"/>
      <sheetName val="분수수량집계"/>
      <sheetName val="토적표"/>
      <sheetName val="마운딩"/>
      <sheetName val="자재산출"/>
      <sheetName val="지주목,비료수량"/>
      <sheetName val="수량산출서"/>
      <sheetName val="분수수량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1-1"/>
      <sheetName val="SLAB&quot;1&quot;"/>
      <sheetName val="COPING"/>
      <sheetName val="내역"/>
      <sheetName val="성남여성복지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노임단가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DATA"/>
    </sheetNames>
    <sheetDataSet>
      <sheetData sheetId="0" refreshError="1"/>
      <sheetData sheetId="1"/>
      <sheetData sheetId="2" refreshError="1"/>
      <sheetData sheetId="3"/>
      <sheetData sheetId="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단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단면가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둥(원형)"/>
    </sheetNames>
    <sheetDataSet>
      <sheetData sheetId="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____"/>
      <sheetName val="___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소일위대가코드표"/>
      <sheetName val="炷舅?XLS"/>
      <sheetName val="ls"/>
      <sheetName val="토공사"/>
      <sheetName val="간접"/>
      <sheetName val="품셈집계표"/>
      <sheetName val="자재조사표(참고용)"/>
      <sheetName val="일반부표집계표"/>
      <sheetName val="설명"/>
      <sheetName val="원가계산"/>
      <sheetName val="수목일위"/>
      <sheetName val=""/>
      <sheetName val="기타 정보통신공사"/>
      <sheetName val="건축2"/>
      <sheetName val="수목데이타"/>
      <sheetName val="수목표준대가"/>
      <sheetName val="6호기"/>
      <sheetName val="원내역"/>
      <sheetName val="단가대비표"/>
      <sheetName val="노임단가"/>
      <sheetName val="단가조사"/>
      <sheetName val="Sheet1"/>
      <sheetName val="Customer Databas"/>
      <sheetName val="AS포장복구 "/>
      <sheetName val="2000.11월설계내역"/>
      <sheetName val="품셈TABLE"/>
      <sheetName val="표지 (2)"/>
      <sheetName val="공종단가"/>
      <sheetName val="참고"/>
      <sheetName val="공사개요"/>
      <sheetName val="장비별표(오거보링)(Ø400)(12M)"/>
      <sheetName val="1"/>
      <sheetName val="2"/>
      <sheetName val="3"/>
      <sheetName val="4"/>
      <sheetName val="5"/>
      <sheetName val="갑  지"/>
      <sheetName val="전익자재"/>
      <sheetName val="시설물일위"/>
      <sheetName val="가설공사"/>
      <sheetName val="단가결정"/>
      <sheetName val="내역아"/>
      <sheetName val="울타리"/>
      <sheetName val="문학간접"/>
      <sheetName val="금액내역서"/>
      <sheetName val="참조"/>
      <sheetName val="자재단가조사표-수목"/>
      <sheetName val="䈘목(중국단풍-)"/>
      <sheetName val="접속도로1"/>
      <sheetName val="평가데이터"/>
      <sheetName val="unit 4"/>
      <sheetName val="화재 탐지 설비"/>
      <sheetName val="Total"/>
      <sheetName val="총괄내역"/>
      <sheetName val="이름표지정"/>
      <sheetName val="가설공사비"/>
      <sheetName val="도로구조공사비"/>
      <sheetName val="도로토공공사비"/>
      <sheetName val="여수토공사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량산출서"/>
      <sheetName val="간선계산"/>
      <sheetName val="기초일위"/>
      <sheetName val="시설일위"/>
      <sheetName val="조명일위"/>
      <sheetName val="1차증가원가계산"/>
      <sheetName val="직재"/>
      <sheetName val="재집"/>
      <sheetName val="금액"/>
      <sheetName val="골조시행"/>
      <sheetName val="단가"/>
      <sheetName val="DT"/>
      <sheetName val="롤러"/>
      <sheetName val="펌프차타설"/>
      <sheetName val="배수내역"/>
      <sheetName val="준검 내역서"/>
      <sheetName val="데리네이타현황"/>
      <sheetName val="일위대가"/>
      <sheetName val="총괄내역서"/>
      <sheetName val="9811"/>
      <sheetName val="노무,재료"/>
      <sheetName val="일위대가(가설)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건축-물가변동"/>
      <sheetName val="현장관리비"/>
      <sheetName val="내역"/>
      <sheetName val="DANGA"/>
      <sheetName val="Sheet1 (2)"/>
      <sheetName val="49"/>
      <sheetName val="공종별원가계산"/>
      <sheetName val="단가 및 재료비"/>
      <sheetName val="단가산출2"/>
      <sheetName val="가감수량"/>
      <sheetName val="맨홀수량산출"/>
      <sheetName val="공종목록표"/>
      <sheetName val="기본단가표"/>
      <sheetName val="교사기준면적(초등)"/>
      <sheetName val="data"/>
      <sheetName val="직접경비"/>
      <sheetName val="직접인건비"/>
      <sheetName val="금융비용"/>
      <sheetName val="2000년1차"/>
      <sheetName val="2000전체분"/>
      <sheetName val="남양내역"/>
      <sheetName val="Sheet4"/>
      <sheetName val="A"/>
      <sheetName val="별표집계"/>
      <sheetName val="자재단가"/>
      <sheetName val="9509"/>
      <sheetName val="전체"/>
      <sheetName val="전주2本1"/>
      <sheetName val="조명시설"/>
      <sheetName val="1.설계조건"/>
      <sheetName val="품셈"/>
      <sheetName val="견적시담(송포2공구)"/>
      <sheetName val="노임이"/>
      <sheetName val="기계경비적용기준"/>
      <sheetName val="단가산출"/>
      <sheetName val="산출내역서집계표"/>
      <sheetName val="DC-O-4-S(설명서)"/>
      <sheetName val="횡배수관토공수량"/>
      <sheetName val="시멘트"/>
      <sheetName val="물가자료"/>
      <sheetName val="BID"/>
      <sheetName val="연습"/>
      <sheetName val="토공산출(주차장)"/>
      <sheetName val="현장관리"/>
      <sheetName val="공통가설"/>
      <sheetName val="매입"/>
      <sheetName val="토공산출 (아파트)"/>
      <sheetName val="단가산출1"/>
      <sheetName val="EACT10"/>
      <sheetName val="Mc1"/>
      <sheetName val="기초자료입력"/>
      <sheetName val="교육종류"/>
      <sheetName val="2.대외공문"/>
      <sheetName val="입찰"/>
      <sheetName val="현경"/>
      <sheetName val="2공구산출내역"/>
      <sheetName val="노임(1차)"/>
      <sheetName val="일위대가-1"/>
      <sheetName val="INPUT"/>
      <sheetName val="개인"/>
      <sheetName val="전기"/>
      <sheetName val="정렬"/>
      <sheetName val="5 일위목록"/>
      <sheetName val="7 단가조사"/>
      <sheetName val="6 일위대가"/>
      <sheetName val="E.P.T수량산출서"/>
      <sheetName val="파일의이용"/>
      <sheetName val="참조M"/>
      <sheetName val="전기혼잡제경비(45)"/>
      <sheetName val="간접비"/>
      <sheetName val="평가내역"/>
      <sheetName val="ABUT수량-A1"/>
      <sheetName val="시설물기초"/>
      <sheetName val="Ⅶ-2.현장경비산출"/>
      <sheetName val="철콘"/>
      <sheetName val="개소별수량산출"/>
      <sheetName val="10공구일위"/>
      <sheetName val="수목단가"/>
      <sheetName val="시설수량표"/>
      <sheetName val="식재수량표"/>
      <sheetName val="123"/>
      <sheetName val="GAS"/>
      <sheetName val="식재일위"/>
      <sheetName val="년도별시공"/>
      <sheetName val="비목군분류일위"/>
      <sheetName val="현장"/>
      <sheetName val="수안보-MBR1"/>
      <sheetName val="일위"/>
      <sheetName val="내역(APT)"/>
      <sheetName val="골조대비내역"/>
      <sheetName val="설계명세서"/>
      <sheetName val="예산명세서"/>
      <sheetName val="자료입력"/>
      <sheetName val="세부내역"/>
      <sheetName val="토목주소"/>
      <sheetName val="공사비예산서(토목분)"/>
      <sheetName val="중기사용료산출근거"/>
      <sheetName val="일위목록"/>
      <sheetName val="공내역"/>
      <sheetName val="자재 집계표"/>
      <sheetName val="말고개터널조명전압강하"/>
      <sheetName val="수량산출"/>
      <sheetName val="삭제금지단가"/>
      <sheetName val="기계설비-물가변동"/>
      <sheetName val="공사요율산출표"/>
      <sheetName val="에너지동"/>
      <sheetName val="준공정산"/>
      <sheetName val="부하계산서"/>
      <sheetName val="공구원가계산"/>
      <sheetName val="총괄표"/>
      <sheetName val="대가표(품셈)"/>
      <sheetName val="공사별 가중치 산출근거(토목)"/>
      <sheetName val="가중치근거(조경)"/>
      <sheetName val="견적"/>
      <sheetName val="실행간접비용"/>
      <sheetName val="合成単価作成表-BLDG"/>
      <sheetName val="1차 내역서"/>
      <sheetName val="입력자료"/>
      <sheetName val="자료"/>
      <sheetName val="간선"/>
      <sheetName val="전압"/>
      <sheetName val="조도"/>
      <sheetName val="동력"/>
      <sheetName val="부하계산"/>
      <sheetName val="견적율"/>
      <sheetName val="토공수량"/>
      <sheetName val="카렌스센터계량기설치공사"/>
      <sheetName val="DB@Acess"/>
      <sheetName val="Civil"/>
      <sheetName val="계수시트"/>
      <sheetName val="기초자료"/>
      <sheetName val="설계서"/>
      <sheetName val="공사기본내용입력"/>
      <sheetName val="공통"/>
      <sheetName val="식재"/>
      <sheetName val="시설물"/>
      <sheetName val="식재출력용"/>
      <sheetName val="유지관리"/>
      <sheetName val="가도공"/>
      <sheetName val="상 부"/>
      <sheetName val="부대공Ⅱ"/>
      <sheetName val="조건"/>
      <sheetName val="동해title"/>
      <sheetName val="경산"/>
      <sheetName val="예가표"/>
      <sheetName val="설계내역일위"/>
      <sheetName val="현관"/>
      <sheetName val="인원"/>
      <sheetName val="날개벽(좌,우=60도-4개)"/>
      <sheetName val="밸브설치"/>
      <sheetName val="일반부표"/>
      <sheetName val="관공일위대가"/>
      <sheetName val="일위대가목차"/>
      <sheetName val="운동장 (2)"/>
      <sheetName val="JUCKEYK"/>
      <sheetName val="단위단가"/>
      <sheetName val="충주"/>
      <sheetName val="단가표 (2)"/>
      <sheetName val="입찰안"/>
      <sheetName val="귀래 설계 공내역서"/>
      <sheetName val="기성청구"/>
      <sheetName val="정화조방수미장"/>
      <sheetName val="중기일위대가"/>
      <sheetName val="MOTOR"/>
      <sheetName val="조명율표"/>
      <sheetName val="설계예산서"/>
      <sheetName val="코드"/>
      <sheetName val="D&amp;P특기사항"/>
      <sheetName val="금융"/>
      <sheetName val="내역서01"/>
      <sheetName val="전선 및 전선관"/>
      <sheetName val="지주목시비량산출서"/>
      <sheetName val="설계내"/>
      <sheetName val="SG"/>
      <sheetName val="예산갑지"/>
      <sheetName val="퍼스트"/>
      <sheetName val="EQT-ESTN"/>
      <sheetName val="공종집계"/>
      <sheetName val="설계내역서"/>
      <sheetName val="토공집계"/>
      <sheetName val="지수"/>
      <sheetName val="대치판정"/>
      <sheetName val="총괄표1"/>
      <sheetName val="퇴직금(울산천상)"/>
      <sheetName val="BH"/>
      <sheetName val="EQUIP-H"/>
      <sheetName val="투찰금액"/>
      <sheetName val="동력부하계산"/>
      <sheetName val="제수"/>
      <sheetName val="공기"/>
      <sheetName val="정부노임단가"/>
      <sheetName val="자단"/>
      <sheetName val="인공산출"/>
      <sheetName val="담장산출"/>
      <sheetName val="약품설비"/>
      <sheetName val="사급자재"/>
      <sheetName val="주요항목별"/>
      <sheetName val="일위집계표"/>
      <sheetName val="소야공정계획표"/>
      <sheetName val="1안"/>
      <sheetName val="공통비총괄표"/>
      <sheetName val="내역서2안"/>
      <sheetName val="단가비교"/>
      <sheetName val="JUCK"/>
      <sheetName val="인건비"/>
      <sheetName val="설계내역"/>
      <sheetName val="03하반기내역서"/>
      <sheetName val="04상반기"/>
      <sheetName val="약품공급2"/>
      <sheetName val="공작물조직표(용배수)"/>
      <sheetName val="기기리스트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날개벽수량표"/>
      <sheetName val="산출근거"/>
      <sheetName val="1호인버트수량"/>
      <sheetName val="석축설면"/>
      <sheetName val="법면단"/>
      <sheetName val="설계조건"/>
      <sheetName val="안정계산"/>
      <sheetName val="단면검토"/>
      <sheetName val="SCHE"/>
      <sheetName val="평교-내역"/>
      <sheetName val="bearing"/>
      <sheetName val="노무비단가"/>
      <sheetName val="4-10"/>
      <sheetName val="기타_정보통신공사"/>
      <sheetName val="2000_11월설계내역"/>
      <sheetName val="Customer_Databas"/>
      <sheetName val="AS포장복구_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토공산출_(아파트)"/>
      <sheetName val="Ⅶ-2_현장경비산출"/>
      <sheetName val="단가표_(2)"/>
      <sheetName val="5_일위목록"/>
      <sheetName val="7_단가조사"/>
      <sheetName val="6_일위대가"/>
      <sheetName val="E_P_T수량산출서"/>
      <sheetName val="WORK"/>
      <sheetName val="11월"/>
      <sheetName val="잡비"/>
      <sheetName val="간지"/>
      <sheetName val="배수공"/>
      <sheetName val="건축내역서"/>
      <sheetName val="설비내역서"/>
      <sheetName val="전기내역서"/>
      <sheetName val="전기일위대가"/>
      <sheetName val="지급자재"/>
      <sheetName val="3.바닥판  "/>
      <sheetName val="참조(2)"/>
      <sheetName val="炷舅_XLS_데이타'!$E$124"/>
      <sheetName val="ls_노임"/>
      <sheetName val="炷舅_XLS"/>
      <sheetName val="가격비"/>
      <sheetName val="PAINT"/>
      <sheetName val=" 견적서"/>
      <sheetName val="Sheet6"/>
      <sheetName val="설계예시"/>
      <sheetName val="시공"/>
      <sheetName val="평형별수량표"/>
      <sheetName val="가설개략"/>
      <sheetName val="을지"/>
      <sheetName val="평당"/>
      <sheetName val="매입세"/>
      <sheetName val="창호"/>
      <sheetName val="전계가"/>
      <sheetName val="구조물공1(51~56)"/>
      <sheetName val="전기공사"/>
      <sheetName val="설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1차_내역서"/>
      <sheetName val="가로등"/>
      <sheetName val="TEL"/>
      <sheetName val="실행"/>
      <sheetName val="신표지1"/>
      <sheetName val="시추주상도"/>
      <sheetName val="주관사업"/>
      <sheetName val="천방교접속"/>
      <sheetName val="귀래_설계_공내역서"/>
      <sheetName val="자재_집계표"/>
      <sheetName val="전선_및_전선관"/>
      <sheetName val="배수판"/>
      <sheetName val="GAS저장소"/>
      <sheetName val="라인마킹"/>
      <sheetName val="위험물저장소"/>
      <sheetName val="일반창고동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노무비"/>
      <sheetName val="가스내역"/>
      <sheetName val="말뚝지지력산정"/>
      <sheetName val="대공종"/>
      <sheetName val="수량집계"/>
      <sheetName val="A-4"/>
      <sheetName val="교대시점"/>
      <sheetName val="설계기준"/>
      <sheetName val="2.2.10.샤시등"/>
      <sheetName val="내역1"/>
      <sheetName val="부안일위"/>
      <sheetName val="위치조서"/>
      <sheetName val="과세내역(세부)"/>
      <sheetName val="기초1"/>
      <sheetName val="총괄"/>
      <sheetName val="품셈표"/>
      <sheetName val="계산내역(설비)"/>
      <sheetName val="자판실행"/>
      <sheetName val="공정코드"/>
      <sheetName val="절감계산"/>
      <sheetName val="건축(을)"/>
      <sheetName val="근거(기밀댐퍼)"/>
      <sheetName val="와동25-3(변경)"/>
      <sheetName val="3.공통공사대비"/>
      <sheetName val="을"/>
      <sheetName val="인사자료총집계"/>
      <sheetName val="제잡비"/>
      <sheetName val="토집"/>
      <sheetName val="1.가설"/>
      <sheetName val="4.목공사"/>
      <sheetName val="덕소내역"/>
      <sheetName val="9GNG운반"/>
      <sheetName val="변경일위"/>
      <sheetName val="Book1"/>
      <sheetName val="기성내역서표지"/>
      <sheetName val="PW3"/>
      <sheetName val="PW4"/>
      <sheetName val="SC1"/>
      <sheetName val="PE"/>
      <sheetName val="PM"/>
      <sheetName val="TR"/>
      <sheetName val="용산1(해보)"/>
      <sheetName val="기초공"/>
      <sheetName val="기둥(원형)"/>
      <sheetName val="적용기준"/>
      <sheetName val="재료단가"/>
      <sheetName val="FB25JN"/>
      <sheetName val="사전공사"/>
      <sheetName val="공사발의서"/>
      <sheetName val="S0"/>
      <sheetName val="이름정의"/>
      <sheetName val="초기화면"/>
      <sheetName val="기계실 D200"/>
      <sheetName val="공사비집계표"/>
      <sheetName val="sub"/>
      <sheetName val="N賃率-職"/>
      <sheetName val="가설"/>
      <sheetName val="구조포설"/>
      <sheetName val="복구"/>
      <sheetName val="부대"/>
      <sheetName val="부호표"/>
      <sheetName val="토공"/>
      <sheetName val="통합내역"/>
      <sheetName val="재정비직인"/>
      <sheetName val="우수공"/>
      <sheetName val="토공집계표"/>
      <sheetName val="수목데이타 "/>
      <sheetName val="邅☳"/>
      <sheetName val="하수급견적대비"/>
      <sheetName val="G.R300경비"/>
      <sheetName val="실행철강하도"/>
      <sheetName val="당초내역서"/>
      <sheetName val="설계가"/>
      <sheetName val="01"/>
      <sheetName val="6PILE  (돌출)"/>
      <sheetName val="COVER"/>
      <sheetName val="98지급계획"/>
      <sheetName val="EJ"/>
      <sheetName val="진주방향"/>
      <sheetName val="실행(표지,갑,을)"/>
      <sheetName val="-배수구조물⳵토공"/>
      <sheetName val="경상비"/>
      <sheetName val="연돌일위집계"/>
      <sheetName val="토공실행"/>
      <sheetName val="경비"/>
      <sheetName val="일위대가목록"/>
      <sheetName val="참고자료"/>
      <sheetName val="3차준공"/>
      <sheetName val="MAIN"/>
      <sheetName val="TB-내역서"/>
      <sheetName val="성곽내역서"/>
      <sheetName val="공사비산출내역"/>
      <sheetName val="I一般比"/>
      <sheetName val="cable-data"/>
      <sheetName val="가격조사서"/>
      <sheetName val="부대내역"/>
      <sheetName val="제잡비집계"/>
      <sheetName val="가설건물"/>
      <sheetName val="70%"/>
      <sheetName val="ITEM"/>
      <sheetName val="터널조도"/>
      <sheetName val="영업.일1"/>
      <sheetName val="가스(내역)"/>
      <sheetName val="22인공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신청서"/>
      <sheetName val="수로단위수량"/>
      <sheetName val="전차선로 물량표"/>
      <sheetName val="한강운반비"/>
      <sheetName val="공통(20-91)"/>
      <sheetName val="인부신상자료"/>
      <sheetName val="현장조사"/>
      <sheetName val="요약&amp;결과"/>
      <sheetName val="7단가"/>
      <sheetName val="원형1호맨홀토공수량"/>
      <sheetName val="내역서(전기)"/>
      <sheetName val="D16"/>
      <sheetName val="D25"/>
      <sheetName val="D22"/>
      <sheetName val="전등설비"/>
      <sheetName val="원가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단면 (2)"/>
      <sheetName val="b_balju"/>
      <sheetName val="인제내역"/>
      <sheetName val="투자효율분석"/>
      <sheetName val="오억미만"/>
      <sheetName val="영창26"/>
      <sheetName val="Y-WORK"/>
      <sheetName val="안정검토(온1)"/>
      <sheetName val="자재"/>
      <sheetName val="자"/>
      <sheetName val="노"/>
      <sheetName val="환경기계공정표 (3)"/>
      <sheetName val="2호맨홀공제수량"/>
      <sheetName val="단면가정"/>
      <sheetName val="신우"/>
      <sheetName val="관리,공감"/>
      <sheetName val="소요자재"/>
      <sheetName val="노무산출서"/>
      <sheetName val="기성내역"/>
      <sheetName val="단목"/>
      <sheetName val="토목수량"/>
      <sheetName val="자재표"/>
      <sheetName val="각종단가"/>
      <sheetName val="수량집계표"/>
      <sheetName val="공종별수량집계"/>
      <sheetName val="기구조직"/>
      <sheetName val="목차 "/>
      <sheetName val="계획서"/>
      <sheetName val="연장"/>
      <sheetName val="위치도(점용허가용)"/>
      <sheetName val="기계경비일람"/>
      <sheetName val="횡배수관수량집계"/>
      <sheetName val="횡배수관기초"/>
      <sheetName val="포장자재집계표"/>
      <sheetName val="날개벽"/>
      <sheetName val="예정(3)"/>
      <sheetName val="토목"/>
      <sheetName val="Front"/>
      <sheetName val="wall"/>
      <sheetName val="증감내역서"/>
      <sheetName val="전익정산집계"/>
      <sheetName val="Cost bd-&quot;A&quot;"/>
      <sheetName val="타견적(을)"/>
      <sheetName val="부시수량"/>
      <sheetName val="단가 산출서(산근#1~#102)"/>
      <sheetName val="철거산출근거"/>
      <sheetName val="2.가로등(영구)"/>
      <sheetName val="ENTRY"/>
      <sheetName val="HVAC"/>
      <sheetName val="견적서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기성2"/>
      <sheetName val="CC16-내역서"/>
      <sheetName val="우각부보강"/>
      <sheetName val="3.하중산정4.지지력"/>
      <sheetName val="차수"/>
      <sheetName val="관기성공.내"/>
      <sheetName val="현장관리비 "/>
      <sheetName val="부하(성남)"/>
      <sheetName val="Ȁ_x0004_夁瓅"/>
      <sheetName val="빙장비사양"/>
      <sheetName val="장비사양"/>
      <sheetName val="직접공사비집계표_7"/>
      <sheetName val="내2"/>
      <sheetName val="공종별자재"/>
      <sheetName val="타공이기수량"/>
      <sheetName val="표  지"/>
      <sheetName val="TOTAL_BOQ"/>
      <sheetName val="1. 설계조건 2.단면가정 3. 하중계산"/>
      <sheetName val="DATA 입력란"/>
      <sheetName val="기타공사"/>
      <sheetName val="단청(제외)"/>
      <sheetName val="목공집계"/>
      <sheetName val="미장(2)"/>
      <sheetName val="운반"/>
      <sheetName val="지붕(기와)"/>
      <sheetName val="200"/>
      <sheetName val="코드표"/>
      <sheetName val="1.설계기준"/>
      <sheetName val="왕십리방향"/>
      <sheetName val="구조물철거타공정이월"/>
      <sheetName val="암거단위"/>
      <sheetName val="횡 연장"/>
      <sheetName val="노 무 비"/>
      <sheetName val="중기사용료"/>
      <sheetName val="Code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공사원가"/>
      <sheetName val="woo(mac)"/>
      <sheetName val="투찰내역"/>
      <sheetName val="간선토공재집"/>
      <sheetName val="지선토공재집"/>
      <sheetName val="신규품셈목차"/>
      <sheetName val="시중노임단가"/>
      <sheetName val="결재판(삭제하지말아주세요)"/>
      <sheetName val="O＆P"/>
      <sheetName val="일위_파일"/>
      <sheetName val="3BL공동구 수량"/>
      <sheetName val="제2~4호표"/>
      <sheetName val="2-나.물가조사서"/>
      <sheetName val="일반전기"/>
      <sheetName val="심사물량"/>
      <sheetName val="심사계산"/>
      <sheetName val="AS복구"/>
      <sheetName val="중기터파기"/>
      <sheetName val="변수값"/>
      <sheetName val="중기상차"/>
      <sheetName val="고개가설"/>
      <sheetName val="증감대비"/>
      <sheetName val="부대공(집계)"/>
      <sheetName val="교대"/>
      <sheetName val="기준액"/>
      <sheetName val="cal"/>
      <sheetName val="XL4Poppy"/>
      <sheetName val="mcc일위대가"/>
      <sheetName val="설명서"/>
      <sheetName val="예정공정표"/>
      <sheetName val="표지1"/>
      <sheetName val="공통가설_8"/>
      <sheetName val="기타시설"/>
      <sheetName val="아파트_9"/>
      <sheetName val="주민복지관"/>
      <sheetName val="지하주차장"/>
      <sheetName val="공량산출서"/>
      <sheetName val="재정비내역"/>
      <sheetName val="지적고시내역"/>
      <sheetName val="관내역"/>
      <sheetName val="내역(토목)"/>
      <sheetName val="시화점실행"/>
      <sheetName val="총괄집계표"/>
      <sheetName val="노임 단가"/>
      <sheetName val="현장관리비 산출내역"/>
      <sheetName val="투입비"/>
      <sheetName val="철근량"/>
      <sheetName val="영동(D)"/>
      <sheetName val="프랜트면허"/>
      <sheetName val="3.바닥판설계"/>
      <sheetName val="GAEYO"/>
      <sheetName val="Factor"/>
      <sheetName val="General Data"/>
      <sheetName val="설계예산2"/>
      <sheetName val="Sheet13"/>
      <sheetName val="발전기"/>
      <sheetName val="Sheet14"/>
      <sheetName val="uang"/>
      <sheetName val="H-pile(298x299)"/>
      <sheetName val="H-pile(250x250)"/>
      <sheetName val="3연box"/>
      <sheetName val="단 box"/>
      <sheetName val="1공구내역서(1)"/>
      <sheetName val="전선관"/>
      <sheetName val="설비2차"/>
      <sheetName val="단위수량"/>
      <sheetName val="단가입력창"/>
      <sheetName val="공종단가표 "/>
      <sheetName val="식재일위대가"/>
      <sheetName val="(A)내역서"/>
      <sheetName val="직원투입계획"/>
      <sheetName val="DATA1"/>
      <sheetName val="날개벽(시점좌측)"/>
      <sheetName val="결재갑지"/>
      <sheetName val="환율표"/>
      <sheetName val="테이블"/>
      <sheetName val="X17-TOTAL"/>
      <sheetName val="설계기준 및 하중계산"/>
      <sheetName val="교대철근집계"/>
      <sheetName val="청천내"/>
      <sheetName val="b_balju_cho"/>
      <sheetName val="내역서-전체낙찰율"/>
      <sheetName val="tggwan(mac)"/>
      <sheetName val="잡철물"/>
      <sheetName val="LF자재단가"/>
      <sheetName val="1안내역"/>
      <sheetName val="공사대장"/>
      <sheetName val="토적계산"/>
      <sheetName val="공사비총괄표"/>
      <sheetName val="table"/>
      <sheetName val="토목-물가"/>
      <sheetName val="F4-F7"/>
      <sheetName val="내역서(기성청구)"/>
      <sheetName val="VXXXXX"/>
      <sheetName val="입출재고현황 (2)"/>
      <sheetName val="집계"/>
      <sheetName val="케이블류 OLD"/>
      <sheetName val="환율 및 노임"/>
      <sheetName val="속 일위대가"/>
      <sheetName val="자재단가대비표"/>
      <sheetName val="접속도로"/>
      <sheetName val="단가산출서 (2)"/>
      <sheetName val="단가산출서"/>
      <sheetName val="월별입차량"/>
      <sheetName val="우배수"/>
      <sheetName val="원형맨홀수량"/>
      <sheetName val="2000,9월 일위"/>
      <sheetName val="품의서(0217)"/>
      <sheetName val="XXXXXX"/>
      <sheetName val="별표 "/>
      <sheetName val="내역서1"/>
      <sheetName val="수입"/>
      <sheetName val="부속동"/>
      <sheetName val="36+45-113-18+19+20I"/>
      <sheetName val="TRE TABLE"/>
      <sheetName val="MAT"/>
      <sheetName val="자금청구"/>
      <sheetName val="기성고조서 "/>
      <sheetName val="봉급(직영)"/>
      <sheetName val="경비산출"/>
      <sheetName val="설계변경조서"/>
      <sheetName val="재료집계표"/>
      <sheetName val="사급자재비"/>
      <sheetName val="일반문틀 설치"/>
      <sheetName val="샌딩 에폭시 도장"/>
      <sheetName val="스텐문틀설치"/>
      <sheetName val="INPUTDATA"/>
      <sheetName val="소방"/>
      <sheetName val="단위수량산출"/>
      <sheetName val="48일위"/>
      <sheetName val="48수량"/>
      <sheetName val="22수량"/>
      <sheetName val="49일위"/>
      <sheetName val="22일위"/>
      <sheetName val="49수량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6.가격조사서 "/>
      <sheetName val="사업비변경내역(96.9단가)"/>
      <sheetName val="일위대가(건축)"/>
      <sheetName val="경율산정.XLS"/>
      <sheetName val="3련 BOX"/>
      <sheetName val="도시가스현황"/>
      <sheetName val="P-산#1-1(WOWA1)"/>
      <sheetName val="현장지지물물량"/>
      <sheetName val="단가입력"/>
      <sheetName val="암거단위-1련"/>
      <sheetName val="정내"/>
      <sheetName val="산출2-기기동력"/>
      <sheetName val="자재단가집계"/>
      <sheetName val="가격"/>
      <sheetName val="무시"/>
      <sheetName val="대비표"/>
      <sheetName val="인건비 "/>
      <sheetName val="도급FORM"/>
      <sheetName val="가시설수량"/>
      <sheetName val="견적대비표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3_바닥판__"/>
      <sheetName val="물가대비표"/>
      <sheetName val="기자재비"/>
      <sheetName val="기슭막이(야면석찰쌓기)"/>
      <sheetName val="교각1"/>
      <sheetName val="※참고자료※"/>
      <sheetName val="고창방향"/>
      <sheetName val="취수탑"/>
      <sheetName val="CTEMCOST"/>
      <sheetName val="Sheet5"/>
      <sheetName val="내역표지"/>
      <sheetName val="대림경상68억"/>
      <sheetName val="도장재료산출"/>
      <sheetName val="설비"/>
      <sheetName val="설계서(본관)"/>
      <sheetName val="일목"/>
      <sheetName val="목동세대 산출근거"/>
      <sheetName val="대비"/>
      <sheetName val="5.전사투자계획종함안"/>
      <sheetName val="도급원가"/>
      <sheetName val="건축공사수량"/>
      <sheetName val="대로근거"/>
      <sheetName val="자재단가_사급"/>
      <sheetName val="중기기준"/>
      <sheetName val="중기적산목록"/>
      <sheetName val="guard(mac)"/>
      <sheetName val="계산서(곡선부)"/>
      <sheetName val="실행내역서"/>
      <sheetName val="unitpric"/>
      <sheetName val="견적대비"/>
      <sheetName val="직노"/>
      <sheetName val="연결임시"/>
      <sheetName val="안내"/>
      <sheetName val="입력"/>
      <sheetName val="단"/>
      <sheetName val="J直材4"/>
      <sheetName val="항목(1)"/>
      <sheetName val="BOOK4"/>
      <sheetName val="역T형교대(말뚝기초)"/>
      <sheetName val="기타경비"/>
      <sheetName val="잔토처리"/>
      <sheetName val="터파기,되메우기,램머,코아"/>
      <sheetName val="절단,포장깨기"/>
      <sheetName val="FAB별"/>
      <sheetName val="카메라"/>
      <sheetName val="99.12"/>
      <sheetName val="선급금신청서"/>
      <sheetName val="샘플표지"/>
      <sheetName val="개산공사비"/>
      <sheetName val="장비가동"/>
      <sheetName val="아파트"/>
      <sheetName val="부대시설"/>
      <sheetName val="계측제어설비"/>
      <sheetName val="1회기성을"/>
      <sheetName val="기준표"/>
      <sheetName val="교각계산"/>
      <sheetName val="DESIGN CRETERIA"/>
      <sheetName val="8.PILE  (돌출)"/>
      <sheetName val="방호시설검토"/>
      <sheetName val="설계내역서 "/>
      <sheetName val="1단계"/>
      <sheetName val="소비자가"/>
      <sheetName val="날개벽(좌,우=45도,75도)"/>
      <sheetName val="대비표(토공1안)"/>
      <sheetName val="EQUIP LIST"/>
      <sheetName val="물가시세"/>
      <sheetName val="Sheet7(ㅅ)"/>
      <sheetName val="신.분"/>
      <sheetName val="토공정보"/>
      <sheetName val="XREF"/>
      <sheetName val="감가상각누계액"/>
      <sheetName val="견"/>
      <sheetName val="일위(PN)"/>
      <sheetName val="99년신청"/>
      <sheetName val="#3_일위대가목록"/>
      <sheetName val="우수받이"/>
      <sheetName val="분류"/>
      <sheetName val="RAW DATA"/>
      <sheetName val="도급"/>
      <sheetName val="SUMMARY(S)"/>
      <sheetName val="45,46"/>
      <sheetName val="물량표"/>
      <sheetName val="절감계산(보일러)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Macro(차단기)"/>
      <sheetName val="세부내역서"/>
      <sheetName val="보차도경계석"/>
      <sheetName val="일위집계(기존)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1,2공구원가계산서"/>
      <sheetName val="Macro2"/>
      <sheetName val="1공구산출내역서"/>
      <sheetName val="Macro1"/>
      <sheetName val="설직재-1"/>
      <sheetName val="제직재"/>
      <sheetName val="ETC"/>
      <sheetName val="관계주식"/>
      <sheetName val="부표총괄표"/>
      <sheetName val="토목내역서"/>
      <sheetName val="냉천부속동"/>
      <sheetName val="ilch"/>
      <sheetName val="예산M12A"/>
      <sheetName val="SCHEDULE"/>
      <sheetName val="ELECTRIC"/>
      <sheetName val="지입재료비"/>
      <sheetName val="갑지(추정)"/>
      <sheetName val="인부노임"/>
      <sheetName val="중로근거"/>
      <sheetName val="실행대비"/>
      <sheetName val="사통"/>
      <sheetName val="전체제잡비"/>
      <sheetName val="세골재  T2 변경 현황"/>
      <sheetName val="단가비교표"/>
      <sheetName val="3차설계"/>
      <sheetName val="매원개착터널총괄"/>
      <sheetName val="IBM UX"/>
      <sheetName val="구의33고"/>
      <sheetName val="요율"/>
      <sheetName val="중갑지"/>
      <sheetName val="BQ"/>
      <sheetName val="설계서(7)"/>
      <sheetName val="예산서(6)"/>
      <sheetName val="일위1"/>
      <sheetName val="참조-(1)"/>
      <sheetName val="자동제어"/>
      <sheetName val="앉음벽 (2)"/>
      <sheetName val="PC"/>
      <sheetName val="덕전리"/>
      <sheetName val="산출기준(파견전산실)"/>
      <sheetName val="SPC노임(5월)"/>
      <sheetName val="09공임"/>
      <sheetName val="기중"/>
      <sheetName val="일위2"/>
      <sheetName val="J01"/>
      <sheetName val="제경비"/>
      <sheetName val="유림골조"/>
      <sheetName val="UPDATA"/>
      <sheetName val="106C0300"/>
      <sheetName val="건축공사"/>
      <sheetName val="Apt내역"/>
      <sheetName val="96보완계획7.12"/>
      <sheetName val="0.갑지"/>
      <sheetName val="8.현장관리비"/>
      <sheetName val="7.안전관리비"/>
      <sheetName val="C3"/>
      <sheetName val="배관내역서"/>
      <sheetName val="배관품셈총괄표"/>
      <sheetName val="해평견적"/>
      <sheetName val="예산서"/>
      <sheetName val="관람석제출"/>
      <sheetName val="2.토목공사"/>
      <sheetName val="단가표"/>
      <sheetName val="c_balju"/>
      <sheetName val="본선 토공 분배표"/>
      <sheetName val="자재조사표"/>
      <sheetName val="용수량(생활용수)"/>
      <sheetName val="변화치수"/>
      <sheetName val="분양가상한산출"/>
      <sheetName val="POOM_MOTO"/>
      <sheetName val="POOM_MOTO2"/>
      <sheetName val="예가비교표"/>
      <sheetName val="전문품의"/>
      <sheetName val="유기공정"/>
      <sheetName val="현장경비"/>
      <sheetName val="CON'C"/>
      <sheetName val="목표세부명세"/>
      <sheetName val="MAT_N048"/>
      <sheetName val="공주-교대(A1)"/>
      <sheetName val="단위세대물량"/>
      <sheetName val="빌딩 안내"/>
      <sheetName val="기준비용"/>
      <sheetName val="마감LIST-1"/>
      <sheetName val="성곽내역헾"/>
      <sheetName val="포장집계"/>
      <sheetName val="포장연장"/>
      <sheetName val="제수문"/>
      <sheetName val="1호토공"/>
      <sheetName val="좌홍배수장"/>
      <sheetName val="좌홍배수장토공"/>
      <sheetName val="당초"/>
      <sheetName val="피벗테이블데이터분석"/>
      <sheetName val="평균높이산출근거"/>
      <sheetName val="횡배수관위치조서"/>
      <sheetName val="선급비용"/>
      <sheetName val="99년하반기"/>
      <sheetName val="총괄집퀀ᦔ"/>
      <sheetName val="연돌일退←_xdc00_"/>
      <sheetName val="연돌일위退←"/>
      <sheetName val="연돌일_x0000__x0000_Ԁ"/>
      <sheetName val="단가비교표_공통1"/>
      <sheetName val="대,유,램"/>
      <sheetName val="기본일위"/>
      <sheetName val="건축(APT,부대동)"/>
      <sheetName val="000000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16-1"/>
      <sheetName val="전기일위목록"/>
      <sheetName val="전기대가"/>
      <sheetName val="산출조서표지"/>
      <sheetName val="공량산출"/>
      <sheetName val="단가산출_목록"/>
      <sheetName val="골재집계"/>
      <sheetName val="업무분장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버스운행안내"/>
      <sheetName val="근태계획서"/>
      <sheetName val="예방접종계획"/>
      <sheetName val="loading"/>
      <sheetName val="기별"/>
      <sheetName val="10월"/>
      <sheetName val="L_RPTA05_목록"/>
      <sheetName val="건축공사집계"/>
      <sheetName val="익월작업계힉"/>
      <sheetName val="변경총괄지(1)"/>
      <sheetName val="노단"/>
      <sheetName val="Sheet17"/>
      <sheetName val="관로토공"/>
      <sheetName val="중기손료"/>
      <sheetName val="퇴직공제부금산출근거"/>
      <sheetName val="배수관공"/>
      <sheetName val="type-F"/>
      <sheetName val="동일대내"/>
      <sheetName val="도배공사언고"/>
      <sheetName val="0_갑지"/>
      <sheetName val="8_현장관리비"/>
      <sheetName val="7_안전관리비"/>
      <sheetName val="현금"/>
      <sheetName val="일반자료"/>
      <sheetName val="아파트 "/>
      <sheetName val="수량3"/>
      <sheetName val="대구실행"/>
      <sheetName val="2.도실원내역(원본)"/>
      <sheetName val="토공A"/>
      <sheetName val="기성내역서"/>
      <sheetName val="매립"/>
      <sheetName val="기별(종합)"/>
      <sheetName val="공사"/>
      <sheetName val="당정동공통이수"/>
      <sheetName val="당정동경상이수"/>
      <sheetName val="표층포설및다짐"/>
      <sheetName val="도급내역서(3)"/>
      <sheetName val="보건노"/>
      <sheetName val="도"/>
      <sheetName val="산출동탄"/>
      <sheetName val="과단위"/>
      <sheetName val="COPING"/>
      <sheetName val="총누계"/>
      <sheetName val="평형별㓈_x0019_؟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E_P_T수량산출서2"/>
      <sheetName val="석축단"/>
      <sheetName val="배수관토공"/>
      <sheetName val="PriceSummary"/>
      <sheetName val="PL단가산정"/>
      <sheetName val="그림"/>
      <sheetName val="그림2"/>
      <sheetName val="마포토정"/>
      <sheetName val="단중표-ST"/>
      <sheetName val="물량산출"/>
      <sheetName val="실행원가내역"/>
      <sheetName val="공조기"/>
      <sheetName val="공조기휀"/>
      <sheetName val="AHU집계"/>
      <sheetName val="산근1,2"/>
      <sheetName val="공용시설내역"/>
      <sheetName val="마북 손익분석(CATIA)"/>
      <sheetName val="6. 안전관리비"/>
      <sheetName val="포항보고서"/>
      <sheetName val="주소록"/>
      <sheetName val="내역서 제출"/>
      <sheetName val="Macro7"/>
      <sheetName val="원본(갑지)"/>
      <sheetName val="기계경비(시간당)"/>
      <sheetName val="램머"/>
      <sheetName val="오餀ԯ"/>
      <sheetName val="하도"/>
      <sheetName val="copy"/>
      <sheetName val="서식"/>
      <sheetName val="원가계산서구조조정"/>
      <sheetName val="기성세부내역서"/>
      <sheetName val="기성원가계산서"/>
      <sheetName val="기성부분내역서"/>
      <sheetName val="적용단위길이"/>
      <sheetName val="특수기호강도거푸집"/>
      <sheetName val="종배수관면벽신"/>
      <sheetName val="종배수관(신)"/>
      <sheetName val="차액보증"/>
      <sheetName val="공사설명서외"/>
      <sheetName val="영업_일1"/>
      <sheetName val="[수목일위.XLS]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[수목일위.XLS]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일위대가_"/>
      <sheetName val="중기조종사_단위단가"/>
      <sheetName val="제출내역_(2)"/>
      <sheetName val="한일양산"/>
      <sheetName val="견적(100%)"/>
      <sheetName val="DNT OSBL"/>
      <sheetName val="부재력정리"/>
      <sheetName val="경영계획1월"/>
      <sheetName val="인원계획-미화"/>
      <sheetName val="재무가정"/>
      <sheetName val="1Month+Sheet2!"/>
      <sheetName val="견적 (2)"/>
      <sheetName val="총괄 내역서"/>
      <sheetName val="운반공"/>
      <sheetName val="분석대장"/>
      <sheetName val="base"/>
      <sheetName val="내역서을지"/>
      <sheetName val="일위총괄표"/>
      <sheetName val="11.닥트설치공사(bm)"/>
      <sheetName val="PROJECT BRIEF"/>
      <sheetName val="수주추정"/>
      <sheetName val="SLAB&quot;1&quot;"/>
      <sheetName val="BOX-1510"/>
      <sheetName val="Ⅶ-2_현장경비산출2"/>
      <sheetName val="단가표_(2)1"/>
      <sheetName val="3BL공동구_수량"/>
      <sheetName val="수목데이타_"/>
      <sheetName val="1_가설"/>
      <sheetName val="4_목공사"/>
      <sheetName val="목차_"/>
      <sheetName val="6PILE__(돌출)"/>
      <sheetName val="케이블류_OLD"/>
      <sheetName val="환율_및_노임"/>
      <sheetName val="속_일위대가"/>
      <sheetName val="1_설계기준"/>
      <sheetName val="입출재고현황_(2)"/>
      <sheetName val="단가산출서_(2)"/>
      <sheetName val="3_공통공사대비"/>
      <sheetName val="전차선로_물량표"/>
      <sheetName val="3_하중산정4_지지력"/>
      <sheetName val="현장관리비_산출내역"/>
      <sheetName val="기계실_D200"/>
      <sheetName val="계약내역서(을지"/>
      <sheetName val="실행내역"/>
      <sheetName val="현장일보"/>
      <sheetName val="관급"/>
      <sheetName val="실행내역 "/>
      <sheetName val="청-교대(A1-A2)"/>
      <sheetName val="단면(직벽형)-H=1m"/>
      <sheetName val="공사비집계표(서해안고속도로)"/>
      <sheetName val="1SGATE97"/>
      <sheetName val="96노임기준"/>
      <sheetName val="연결관산출조서"/>
      <sheetName val="[수목일위.XLS][수목일위.XLS]el_______10"/>
      <sheetName val="[수목일위.XLS][수목일위.XLS]el_______11"/>
      <sheetName val="[수목일위.XLS][수목일위.XLS]el_______12"/>
      <sheetName val="[수목일위.XLS][수목일위.XLS]el_______13"/>
      <sheetName val="제수변수량"/>
      <sheetName val="자재운반단가일람표"/>
      <sheetName val="수량산출표"/>
      <sheetName val="댐구조도"/>
      <sheetName val="세월교산출기초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영업_x0008__x0000_"/>
      <sheetName val="상부공"/>
      <sheetName val="[수목일위.XLS][수목일위.XLS]el________2"/>
      <sheetName val="[수목일위.XLS][수목일위.XLS]el________3"/>
      <sheetName val="[수목일위.XLS][수목일위.XLS]el________4"/>
      <sheetName val="[수목일위.XLS][수목일위.XLS]el________5"/>
      <sheetName val="[수목일위.XLS][수목일위.XLS]el________6"/>
      <sheetName val="[수목일위.XLS][수목일위.XLS]el________7"/>
      <sheetName val="[수목일위.XLS][수목일위.XLS]el________8"/>
      <sheetName val="[수목일위.XLS][수목일위.XLS]el________9"/>
      <sheetName val="손익분석"/>
      <sheetName val="과천MAIN"/>
      <sheetName val="1.일위대가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3도로"/>
      <sheetName val="BS1(302)"/>
      <sheetName val="내역갑지"/>
      <sheetName val="공사현황"/>
      <sheetName val="방지책개소별명세"/>
      <sheetName val="단가일람"/>
      <sheetName val="단위량당중기"/>
      <sheetName val="표준계약서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4차원가계산서"/>
      <sheetName val="자재집게표 "/>
      <sheetName val="표 지"/>
      <sheetName val="복공계산"/>
      <sheetName val="가스(내역_x0000_"/>
      <sheetName val="일위대가(계측기설치)"/>
      <sheetName val="재료산출"/>
      <sheetName val="표준내역"/>
      <sheetName val="단청(1)제외"/>
      <sheetName val="미장및수장"/>
      <sheetName val="수리보고"/>
      <sheetName val="일위목록표-내역서순"/>
      <sheetName val="종배수관"/>
      <sheetName val="연부97-1"/>
      <sheetName val="노임자재단가"/>
      <sheetName val="연결관암거"/>
      <sheetName val="도로"/>
      <sheetName val="영창2餀"/>
      <sheetName val="영창2"/>
      <sheetName val="5.설계명세서"/>
      <sheetName val="정보"/>
      <sheetName val="ASCEandUBC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공문"/>
      <sheetName val="Requirement(Work Crew)"/>
      <sheetName val="총괄서"/>
      <sheetName val="GI-LIST"/>
      <sheetName val="A소화조"/>
      <sheetName val="B소화조"/>
      <sheetName val="A조실험"/>
      <sheetName val="B조실험"/>
      <sheetName val="수목데이타暷"/>
      <sheetName val="J형측구단위수량"/>
      <sheetName val="수로교총재료집계"/>
      <sheetName val="N賃԰_x0000__x0000_"/>
      <sheetName val="단가조사표"/>
      <sheetName val="CAT_5"/>
      <sheetName val="횡배수관"/>
      <sheetName val="2.냉난방설비공사"/>
      <sheetName val="기성(1차) "/>
      <sheetName val="내역서(ebs)"/>
      <sheetName val="송정-증포간  계약내역서"/>
      <sheetName val="JH2001"/>
      <sheetName val="2층LOAD"/>
      <sheetName val="가설(사)"/>
      <sheetName val="목집(사)"/>
      <sheetName val="운반(사)"/>
      <sheetName val="지붕(사)"/>
      <sheetName val="전압강하자료"/>
      <sheetName val="금액집계"/>
      <sheetName val="5사남"/>
      <sheetName val="공량산출근거서"/>
      <sheetName val="단가(자재)"/>
      <sheetName val="단가(노임)"/>
      <sheetName val="기초목록"/>
      <sheetName val="00000"/>
      <sheetName val="PIPE(UG)내역"/>
      <sheetName val="001"/>
      <sheetName val="가로등내역서"/>
      <sheetName val="지장물C"/>
      <sheetName val="BOQ"/>
      <sheetName val="BOX전기내역"/>
      <sheetName val="지입집계"/>
      <sheetName val="1-1"/>
      <sheetName val="6.단가조사표"/>
      <sheetName val="2.노무비"/>
      <sheetName val="2-1.노무비단가"/>
      <sheetName val="5.폐기물운반비"/>
      <sheetName val="4.폐기물량"/>
      <sheetName val="자재목록"/>
      <sheetName val="BOX단위철근"/>
      <sheetName val="백호우계수"/>
      <sheetName val="주beam"/>
      <sheetName val="일위헾】_x0005__x0000_"/>
      <sheetName val="공사비명세서"/>
      <sheetName val="SAM"/>
      <sheetName val="제잡비계산"/>
      <sheetName val="분양가격표"/>
      <sheetName val="노임 (2차)"/>
      <sheetName val="TOTAL3"/>
      <sheetName val="내역(전체-변경)"/>
      <sheetName val="지주토목내역서"/>
      <sheetName val="공사완료입력"/>
      <sheetName val="안청갑지"/>
      <sheetName val="총괄내역단가"/>
      <sheetName val="노무비 "/>
      <sheetName val="1공구"/>
      <sheetName val="연도별cash"/>
      <sheetName val="내역(건축)"/>
      <sheetName val="금액결정"/>
      <sheetName val="말뚝물량"/>
      <sheetName val="0001new"/>
      <sheetName val="[수목일위.XLS][수목일위.XLS]el\설계서\수목일위"/>
      <sheetName val="단가목록"/>
      <sheetName val="노임목록"/>
      <sheetName val="군남내역서"/>
      <sheetName val="도급기성"/>
      <sheetName val="배수장토목공사비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입찰견적보고서"/>
      <sheetName val="원가계산 (2)"/>
      <sheetName val="건축"/>
      <sheetName val="기초입력 DATA"/>
      <sheetName val="제경비적용기준"/>
      <sheetName val="공사자료입력"/>
      <sheetName val="포장수량단위"/>
      <sheetName val="참조 (2)"/>
      <sheetName val="적용공정"/>
      <sheetName val="Recovered_Sheet1"/>
      <sheetName val="수량계표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제경비율"/>
      <sheetName val="해외(원화)"/>
      <sheetName val="기초코드"/>
      <sheetName val="구조물5월기성내역"/>
      <sheetName val="설명서 "/>
      <sheetName val="팔당터널(1공구)"/>
      <sheetName val="재료값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참고사항"/>
      <sheetName val="근로자자료입력"/>
      <sheetName val="Tool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99노임기준"/>
      <sheetName val="협력업체"/>
      <sheetName val="★도급내역(2공구)"/>
      <sheetName val="계정code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A LINE"/>
      <sheetName val="입력란"/>
      <sheetName val="97노임단가"/>
      <sheetName val="00상노임"/>
      <sheetName val="공사진행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시점교대"/>
      <sheetName val="2.고용보험료산출근거"/>
      <sheetName val="실행_ALT1_"/>
      <sheetName val="48일위(기존)"/>
      <sheetName val="조내역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98수문일위"/>
      <sheetName val="쌍송교"/>
      <sheetName val="H-PILE수량집계"/>
      <sheetName val="목록"/>
      <sheetName val="3.건축(현장안)"/>
      <sheetName val="원가계산서(남측)"/>
      <sheetName val="el\설계서\수목일위_XLS]데이타"/>
      <sheetName val="el\설계서\수목일위_XLS"/>
      <sheetName val="매출"/>
      <sheetName val="Breakdown"/>
      <sheetName val="UnitRate"/>
      <sheetName val="철거산ԯ_x0000_缀"/>
      <sheetName val="[수목일위.XLS][수목일위.XLS]el_______14"/>
      <sheetName val="[수목일위.XLS][수목일위.XLS]el_______15"/>
      <sheetName val="[수목일위.XLS][수목일위.XLS]el_______20"/>
      <sheetName val="[수목일위.XLS][수목일위.XLS]el_______21"/>
      <sheetName val="[수목일위.XLS][수목일위.XLS]el_______16"/>
      <sheetName val="[수목일위.XLS][수목일위.XLS]el_______17"/>
      <sheetName val="[수목일위.XLS][수목일위.XLS]el_______18"/>
      <sheetName val="[수목일위.XLS][수목일위.XLS]el_______19"/>
      <sheetName val="신축(단위)"/>
      <sheetName val="Summary Sheet"/>
      <sheetName val="3련_BOX"/>
      <sheetName val="횡_연장"/>
      <sheetName val="주빔의_설계"/>
      <sheetName val="2_2_10_샤시등"/>
      <sheetName val="G_R300경비"/>
      <sheetName val="현장관리비_"/>
      <sheetName val="3_바닥판설계"/>
      <sheetName val="토공(우물통,기타) "/>
      <sheetName val="회로내역(승인)"/>
      <sheetName val="단중표"/>
      <sheetName val="통합내역서"/>
      <sheetName val="RESOURCE"/>
      <sheetName val="[수목일위.XLS][수목일위.XLS]el_______34"/>
      <sheetName val="[수목일위.XLS][수목일위.XLS]el_______35"/>
      <sheetName val="[수목일위.XLS][수목일위.XLS]el_______36"/>
      <sheetName val="[수목일위.XLS][수목일위.XLS]el_______37"/>
      <sheetName val="철집"/>
      <sheetName val="FA설치명세"/>
      <sheetName val="마산방향철근집계"/>
      <sheetName val="마산방향"/>
      <sheetName val="修正表紙"/>
      <sheetName val="변경내역대비표(2)"/>
      <sheetName val="5. 현장관리비(new) "/>
      <sheetName val="자압1"/>
      <sheetName val="총괄변경내역서"/>
      <sheetName val="[수목일위.XLS][수목일위.XLS]el_______24"/>
      <sheetName val="[수목일위.XLS][수목일위.XLS]el_______25"/>
      <sheetName val="[수목일위.XLS][수목일위.XLS]el_______22"/>
      <sheetName val="[수목일위.XLS][수목일위.XLS]el_______23"/>
      <sheetName val="[수목일위.XLS][수목일위.XLS]el_______30"/>
      <sheetName val="[수목일위.XLS][수목일위.XLS]el_______31"/>
      <sheetName val="[수목일위.XLS][수목일위.XLS]el_______28"/>
      <sheetName val="[수목일위.XLS][수목일위.XLS]el_______29"/>
      <sheetName val="[수목일위.XLS][수목일위.XLS]el_______26"/>
      <sheetName val="[수목일위.XLS][수목일위.XLS]el_______27"/>
      <sheetName val="[수목일위.XLS][수목일위.XLS]el_______32"/>
      <sheetName val="[수목일위.XLS][수목일위.XLS]el_______33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46"/>
      <sheetName val="[수목일위.XLS][수목일위.XLS]el_______47"/>
      <sheetName val="[수목일위.XLS][수목일위.XLS]el_______44"/>
      <sheetName val="[수목일위.XLS][수목일위.XLS]el_______45"/>
      <sheetName val="[수목일위.XLS][수목일위.XLS]el_______42"/>
      <sheetName val="[수목일위.XLS][수목일위.XLS]el_______43"/>
      <sheetName val="가瀀㱔밀"/>
      <sheetName val="도근좌표"/>
      <sheetName val="설계조건 및 단면가정"/>
      <sheetName val="[수목일위.XLS][수목일위.XLS]el______492"/>
      <sheetName val="[수목일위.XLS][수목일위.XLS]el______493"/>
      <sheetName val="ALL"/>
      <sheetName val="4. 검토"/>
      <sheetName val="중기목록"/>
      <sheetName val="가정급수관"/>
      <sheetName val="절단표"/>
      <sheetName val="예총"/>
      <sheetName val="주식"/>
      <sheetName val="경⠀ស"/>
      <sheetName val="자재_집계표2"/>
      <sheetName val="1차_내역서2"/>
      <sheetName val="전선_및_전선관2"/>
      <sheetName val="2_대외공문1"/>
      <sheetName val="운동장_(2)1"/>
      <sheetName val="공사별_가중치_산출근거(토목)1"/>
      <sheetName val="상_부1"/>
      <sheetName val="귀래_설계_공내역서2"/>
      <sheetName val="3_바닥판__1"/>
      <sheetName val="_견적서1"/>
      <sheetName val="평형별㓈؟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TRE_TABLE"/>
      <sheetName val="2000,9월_일위"/>
      <sheetName val="단면_(2)"/>
      <sheetName val="환경기계공정표_(3)"/>
      <sheetName val="Cost_bd-&quot;A&quot;"/>
      <sheetName val="5_전사투자계획종함안"/>
      <sheetName val="RAW_DATA"/>
      <sheetName val="별표_"/>
      <sheetName val="표__지"/>
      <sheetName val="2_가로등(영구)"/>
      <sheetName val="General_Data"/>
      <sheetName val="Ȁ夁瓅"/>
      <sheetName val="경율산정_XLS"/>
      <sheetName val="관기성공_내"/>
      <sheetName val="남양시작동자105노65기1_3화1_2"/>
      <sheetName val="단가_산출서(산근#1~#102)"/>
      <sheetName val="신_분"/>
      <sheetName val="설계기준_및_하중계산"/>
      <sheetName val="설계내역서_"/>
      <sheetName val="96보완계획7_12"/>
      <sheetName val="일반문틀_설치"/>
      <sheetName val="샌딩_에폭시_도장"/>
      <sheetName val="노_무_비"/>
      <sheetName val="EQUIP_LIST"/>
      <sheetName val="기성고조서_"/>
      <sheetName val="공종단가표_"/>
      <sheetName val="6_가격조사서_"/>
      <sheetName val="빌딩_안내"/>
      <sheetName val="sぎ"/>
      <sheetName val="안양동교 1안"/>
      <sheetName val="설계변경내역 98"/>
      <sheetName val="개별직종노임단가(2005.1)"/>
      <sheetName val="TABLE DB"/>
      <sheetName val="쌍용 data base"/>
      <sheetName val="법면설면"/>
      <sheetName val="법면수집"/>
      <sheetName val="자재코드"/>
      <sheetName val="99노임단가"/>
      <sheetName val="상촌터널실행"/>
      <sheetName val="양재동 고향생각"/>
      <sheetName val="건설산출"/>
      <sheetName val="설계변경총괄표(계산식)"/>
      <sheetName val="여과지동"/>
      <sheetName val="Summary"/>
      <sheetName val="부표총괄"/>
      <sheetName val="계장 품셈표"/>
      <sheetName val="거래처등록"/>
      <sheetName val="은행코드"/>
      <sheetName val="8설7발"/>
      <sheetName val="비계공사"/>
      <sheetName val="시가지우회도로공내역서"/>
      <sheetName val="내역(전체_금차)"/>
      <sheetName val="제경비_전체"/>
      <sheetName val="제경비_금차준공분"/>
      <sheetName val="식재가격"/>
      <sheetName val="식재총괄"/>
      <sheetName val="8.설치품셈"/>
      <sheetName val="actual"/>
      <sheetName val="공사별 가중치 산출근거(건축)"/>
      <sheetName val="설계명세서-2"/>
      <sheetName val="개비온집계"/>
      <sheetName val="개비온 단위"/>
      <sheetName val="운반자료"/>
      <sheetName val="UPRI"/>
      <sheetName val="계획"/>
      <sheetName val="총집계표"/>
      <sheetName val="구간산출"/>
      <sheetName val="수량산출(음암)"/>
      <sheetName val="단계별내역 (2)"/>
      <sheetName val="상반기손익차2총괄"/>
      <sheetName val="참조_(2)"/>
      <sheetName val="원가계산_(2)"/>
      <sheetName val="LD"/>
      <sheetName val="고시단가"/>
      <sheetName val="기초입력_DATA"/>
      <sheetName val="일위대가_(식재)"/>
      <sheetName val="11-2_아파트내역"/>
      <sheetName val="골조-APT_갑지"/>
      <sheetName val="플랜트_설치"/>
      <sheetName val="설명서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북제주원가"/>
      <sheetName val="조건표"/>
      <sheetName val="직접노무비"/>
      <sheetName val=" 상부공통집계(총괄)"/>
      <sheetName val="본실행_x0005__x0000_"/>
      <sheetName val="24.보증금"/>
      <sheetName val="구조"/>
      <sheetName val="조경일0"/>
      <sheetName val="방수"/>
      <sheetName val="단가집"/>
      <sheetName val="갑지1"/>
      <sheetName val="단위수량산출서"/>
      <sheetName val="1~9 하중계산"/>
      <sheetName val="실행내역서 "/>
      <sheetName val="유동표"/>
      <sheetName val="INDEX__LIST"/>
      <sheetName val="인건비_"/>
      <sheetName val="자재비"/>
      <sheetName val="2)관접합"/>
      <sheetName val="토공연장"/>
      <sheetName val="각사별공사비분개 "/>
      <sheetName val="기준"/>
      <sheetName val="FCM"/>
      <sheetName val="Sheet4_x0000__x0010_[수목일위.XLS]가드레일산근_x0000_耀_x000f_[수목일"/>
      <sheetName val="AL공사԰"/>
      <sheetName val="정산산출서(배수판)"/>
      <sheetName val="FTRN20-총괄표"/>
      <sheetName val="토적집계"/>
      <sheetName val="el_설계서_수목일위.XLS_데이타"/>
      <sheetName val="el_설계서_수목일위.XLS"/>
      <sheetName val="가설공사내역"/>
      <sheetName val="401"/>
      <sheetName val="계정c԰_x0000_缀"/>
      <sheetName val="제안서입력"/>
      <sheetName val="D"/>
      <sheetName val="일위대가단가표"/>
      <sheetName val="BQ(실행)"/>
      <sheetName val="공사요율"/>
      <sheetName val="공종별산출내역서"/>
      <sheetName val="4.설계예산내역서"/>
      <sheetName val="6.관급자재조서"/>
      <sheetName val="품신"/>
      <sheetName val="3.예정공정표"/>
      <sheetName val="7.청제공기계기구조서"/>
      <sheetName val="24.보증금(전신전화가입권)"/>
      <sheetName val="일위-1"/>
      <sheetName val="IHS"/>
      <sheetName val="결과조달"/>
      <sheetName val="산근"/>
      <sheetName val="AL공사ԯ_x0000_缀"/>
      <sheetName val="공사계획서"/>
      <sheetName val="변경-C"/>
      <sheetName val="VST재료산출"/>
      <sheetName val="내역서1999_8최종"/>
      <sheetName val="단_가_산_출_근_거"/>
      <sheetName val="중기_목록표"/>
      <sheetName val="시간당_중기사용료"/>
      <sheetName val="동문건설"/>
      <sheetName val="6.송금의뢰내역서"/>
      <sheetName val="기본설정"/>
      <sheetName val="전체실행"/>
      <sheetName val="배수통관(좌)"/>
      <sheetName val="관리동"/>
      <sheetName val="청제공기계일위대가"/>
      <sheetName val="토  공"/>
      <sheetName val="발주내역"/>
      <sheetName val="포장복구집계"/>
      <sheetName val="재료수량(1)"/>
      <sheetName val="적격"/>
      <sheetName val="소방 하 내역"/>
      <sheetName val="도급내역"/>
      <sheetName val="공사비 증감 내역서"/>
      <sheetName val="계약서"/>
      <sheetName val="환율및_기초자료"/>
      <sheetName val="CABLE_SIZE-1"/>
      <sheetName val="1-4-2_관(약)"/>
      <sheetName val="1.취수장"/>
      <sheetName val="Scenario"/>
      <sheetName val="실행철강렀቟"/>
      <sheetName val="자재 집_x0005__x0003_"/>
      <sheetName val="_x0000__x0003__x0000__x0004_"/>
      <sheetName val="건축일위"/>
      <sheetName val="그라우팅일위"/>
      <sheetName val="3.고용보험료산출근거"/>
      <sheetName val="4.고용보험"/>
      <sheetName val="단가(긴급전화)"/>
      <sheetName val="자재(원원+원대)"/>
      <sheetName val="1SPAN"/>
      <sheetName val="견적단가"/>
      <sheetName val="빙축열"/>
      <sheetName val="일위대가(1)"/>
      <sheetName val="DATA-UPS"/>
      <sheetName val="공사명입력"/>
      <sheetName val="2BOX본체"/>
      <sheetName val="인건비(10)"/>
      <sheetName val="현장경상비"/>
      <sheetName val="31.경비기본입력"/>
      <sheetName val="골막이(야매)"/>
      <sheetName val="내역을"/>
      <sheetName val="교량하부공"/>
      <sheetName val="건설기계사용료목록"/>
      <sheetName val="자재단가조사"/>
      <sheetName val="피해현황"/>
      <sheetName val="피해현황 (수량합계)"/>
      <sheetName val="품목납기"/>
      <sheetName val="연동내역"/>
      <sheetName val="5.2.6~7공사요율"/>
      <sheetName val="실행내역(10.13)"/>
      <sheetName val="시설물단가표"/>
      <sheetName val="노무비단가표"/>
      <sheetName val="Sheet4_x0000__x0000__x0000__x0000__x0000__x0000__x0000__x0010_[수목일위.XLS]가드레일산근_x0000_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마감물량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날԰_x0000_"/>
      <sheetName val="4_시방서롌቟"/>
      <sheetName val="옹벽"/>
      <sheetName val="패널"/>
      <sheetName val="4_시방서Ռ_x0000_"/>
      <sheetName val="D-䈀ᅪ԰_x0000_"/>
      <sheetName val="TYPE-1"/>
      <sheetName val="2015년 제3차 공사 물량조사 양식.xlsx"/>
      <sheetName val="순공사비"/>
      <sheetName val="전기단가조사서"/>
      <sheetName val="[수목일위.XLS][수목일위.XLS]el______486"/>
      <sheetName val="[수목일위.XLS][수목일위.XLS]el______487"/>
      <sheetName val="청하배수"/>
      <sheetName val="교대토공시점"/>
      <sheetName val="계약내역서(을橂】"/>
      <sheetName val="6.18"/>
      <sheetName val="정산내역서"/>
      <sheetName val="3차준_x0000_"/>
      <sheetName val="태안9)3-2)원내역"/>
      <sheetName val="신규일위대가"/>
      <sheetName val="운반비"/>
      <sheetName val="12월일반업무"/>
      <sheetName val="B.O.M"/>
      <sheetName val="총_구조물공"/>
      <sheetName val="계약내역서(_x0000__x0000__x0005_"/>
      <sheetName val="VOR"/>
      <sheetName val="구천"/>
      <sheetName val="노임단가 (2)"/>
      <sheetName val="안산기계장치"/>
      <sheetName val="서∼군(2)"/>
      <sheetName val="1.3(배치도)"/>
      <sheetName val="규격"/>
      <sheetName val="업체명"/>
      <sheetName val="관리"/>
      <sheetName val="총물량"/>
      <sheetName val="도급예산내헾】_x0005__x0000_"/>
      <sheetName val="전도금정산서(27)"/>
      <sheetName val="crude.SLAB RE-bar"/>
      <sheetName val="2.2.1嵦ī_x0000__x0000_ꥈ"/>
      <sheetName val="2.2.1咘Ȏ㎩ì_x0000_"/>
      <sheetName val="2.2.1_x0000__x0000_㘨↌␬"/>
      <sheetName val="2.2.1_x0000__x0000_䜨ሉὴ"/>
      <sheetName val="2.2.1䘭疋瀨ȕ㱵"/>
      <sheetName val="2.2.1_x0000__x0000_᩿↌"/>
      <sheetName val="2.2.1_x0000__x0000_᷀ḨỌ"/>
      <sheetName val="BJJIN"/>
      <sheetName val="설계변경 (2)"/>
      <sheetName val="EP0618"/>
      <sheetName val="명세서"/>
      <sheetName val="1.1서버도입"/>
      <sheetName val="인건-측정"/>
      <sheetName val="마감표"/>
      <sheetName val="미수수익(적금)"/>
      <sheetName val="Template"/>
      <sheetName val="Pjny"/>
      <sheetName val="철거산저潖㄀"/>
      <sheetName val="h-013211-2"/>
      <sheetName val="옥외전력간선설비공사"/>
      <sheetName val="철근단면적"/>
      <sheetName val="C-노임단가"/>
      <sheetName val="원데이타"/>
      <sheetName val="평형공사비"/>
      <sheetName val="1_x0005__x0005_"/>
      <sheetName val="1_x0005_"/>
      <sheetName val="예정공狸5"/>
      <sheetName val="예정공绘5"/>
      <sheetName val="1_x0005_B"/>
      <sheetName val="설_x0005__x0000_"/>
      <sheetName val="설헾⽬"/>
      <sheetName val="설헾〄"/>
      <sheetName val="설茸7"/>
      <sheetName val="1_x0005__x0000_"/>
      <sheetName val="PROJECT BRIEF(EX.NEW)"/>
      <sheetName val="교통대책내역"/>
      <sheetName val="이설비"/>
      <sheetName val="폐기물처리"/>
      <sheetName val="원가계산서(용역)"/>
      <sheetName val="방수비"/>
      <sheetName val="복구비"/>
      <sheetName val="울산시산표"/>
      <sheetName val="(C)원내역"/>
      <sheetName val="열린교실"/>
      <sheetName val="7단_x0005_"/>
      <sheetName val="데리네읶타현황"/>
      <sheetName val="PLP"/>
      <sheetName val="페인트"/>
      <sheetName val="단위가격"/>
      <sheetName val="3.공통공ⴀ敆遵"/>
      <sheetName val="단가적용(터널)"/>
      <sheetName val="단위가격_할증"/>
      <sheetName val="합의경상"/>
      <sheetName val="공사芸Â헾⿠"/>
      <sheetName val="연⢄"/>
      <sheetName val="연"/>
      <sheetName val="연肄"/>
      <sheetName val="연ࢄ"/>
      <sheetName val="연C"/>
      <sheetName val="3.일반사상"/>
      <sheetName val="투자_x0000__x0000_Ԁ_x0000_"/>
      <sheetName val="수원공매수"/>
      <sheetName val="관리,공᠀"/>
      <sheetName val="외주"/>
      <sheetName val="0.0ControlSheet"/>
      <sheetName val="(Monthly)"/>
      <sheetName val="cctv"/>
      <sheetName val="당월(1)"/>
      <sheetName val="Edit(01)"/>
      <sheetName val="Upgrades pricing"/>
      <sheetName val="과세면세표"/>
      <sheetName val="분석가정"/>
      <sheetName val="교량공"/>
      <sheetName val="1-1평균터파기고(1)"/>
      <sheetName val="원형1호맨_x0005__x0000__x0000__x0000_"/>
      <sheetName val="P.M 별"/>
      <sheetName val="항목邨_x001f_턘"/>
      <sheetName val="항목揄⿖_x0000_"/>
      <sheetName val="항목揄⾨_x0000_"/>
      <sheetName val="1.우편집중내역서"/>
      <sheetName val="당초내역׃"/>
      <sheetName val="증감₆᝔氀"/>
      <sheetName val="연"/>
      <sheetName val="연颛"/>
      <sheetName val="연ﺛ"/>
      <sheetName val="시산표"/>
      <sheetName val="8.석축단위(H=1.5M)"/>
      <sheetName val="자재_집계표ૐ"/>
      <sheetName val="costing_CV"/>
      <sheetName val="조도계산서 (도서)"/>
      <sheetName val="노원열병합  건축공사기성내역서"/>
      <sheetName val="Cost bd-墠+壬"/>
      <sheetName val="국내조달(통합-1)"/>
      <sheetName val="단가 산출서(산근#1~簀╕쐀╕렀"/>
      <sheetName val="C1"/>
      <sheetName val="2_토목공사"/>
      <sheetName val="노임_단가"/>
      <sheetName val="단_box"/>
      <sheetName val="database"/>
      <sheetName val="O실보"/>
      <sheetName val="예산M11A"/>
      <sheetName val="도면자료제출일정"/>
      <sheetName val="95MAKER"/>
      <sheetName val="08공임"/>
      <sheetName val="SYS_DB"/>
      <sheetName val="특별교실"/>
      <sheetName val="Coding"/>
      <sheetName val="NOMUBI"/>
      <sheetName val="sw1"/>
      <sheetName val="보도경계블럭"/>
      <sheetName val="트렌드"/>
      <sheetName val="[수목일위.XLS][수목일위.XLS]el_______48"/>
      <sheetName val="[수목일위.XLS][수목일위.XLS]el_______49"/>
      <sheetName val="[수목일위.XLS][수목일위.XLS]el_______50"/>
      <sheetName val="[수목일위.XLS][수목일위.XLS]el_______51"/>
      <sheetName val="자문요청"/>
      <sheetName val="씨링(물가조사)"/>
      <sheetName val="씨링(기계경비)"/>
      <sheetName val="조도계산(1)"/>
      <sheetName val="STEEL BOX 단면설계(SEC.8)"/>
      <sheetName val="Initial Input Variable"/>
      <sheetName val="노무비산출"/>
      <sheetName val="CONCRETE"/>
      <sheetName val="전체 현장 공사명 입력(26건)"/>
      <sheetName val="맨홀기준"/>
      <sheetName val="101동"/>
      <sheetName val="지선토공鍐¹"/>
      <sheetName val="지선토공徸〒"/>
      <sheetName val="급탕순환펌프"/>
      <sheetName val="XXXX_x0000__x0000_"/>
      <sheetName val="Edit"/>
      <sheetName val="토공실_x0000_"/>
      <sheetName val="별제권_정리담보권1"/>
      <sheetName val="회사정보"/>
      <sheetName val="단가일헾"/>
      <sheetName val="배수ᰀ"/>
      <sheetName val="단가일尜"/>
      <sheetName val="건설기ᰀ"/>
      <sheetName val="_x0000_䅅呒"/>
      <sheetName val="DB"/>
      <sheetName val="T6-6(2)"/>
      <sheetName val="rate"/>
      <sheetName val="지구단위계획"/>
      <sheetName val="[수목일위.XLS][수목일위.XLS]el______120"/>
      <sheetName val="[수목일위.XLS][수목일위.XLS]el______121"/>
      <sheetName val="[수목일위.XLS][수목일위.XLS]el______118"/>
      <sheetName val="[수목일위.XLS][수목일위.XLS]el______119"/>
      <sheetName val="[수목일위.XLS][수목일위.XLS]el______116"/>
      <sheetName val="[수목일위.XLS][수목일위.XLS]el______117"/>
      <sheetName val="xxx"/>
      <sheetName val="[수목일위.XLS][수목일위.XLS]el_______92"/>
      <sheetName val="[수목일위.XLS][수목일위.XLS]el_______93"/>
      <sheetName val="[수목일위.XLS][수목일위.XLS]el_______94"/>
      <sheetName val="[수목일위.XLS][수목일위.XLS]el_______95"/>
      <sheetName val="[수목일위.XLS][수목일위.XLS]el_______82"/>
      <sheetName val="[수목일위.XLS][수목일위.XLS]el_______83"/>
      <sheetName val="[수목일위.XLS][수목일위.XLS]el_______74"/>
      <sheetName val="[수목일위.XLS][수목일위.XLS]el_______75"/>
      <sheetName val="전차선로ԯ_x0000_缀_x0000_"/>
      <sheetName val="단면치수"/>
      <sheetName val="PVC 내역서"/>
      <sheetName val="공비현2"/>
      <sheetName val="관로토공집계표"/>
      <sheetName val="영업֫_x0000_缀"/>
      <sheetName val="식재일위墀."/>
      <sheetName val="관舓⼱"/>
      <sheetName val="관_x0005__x0000_"/>
      <sheetName val="[수목일위.XLS][수목일위.XLS]el_______70"/>
      <sheetName val="[수목일위.XLS][수목일위.XLS]el_______71"/>
      <sheetName val="00년"/>
      <sheetName val=" 갑지"/>
      <sheetName val="노무비계"/>
      <sheetName val="A-8 PD(도로중앙)"/>
      <sheetName val="[수목일위.XLS][수목일위.XLS]el_______54"/>
      <sheetName val="[수목일위.XLS][수목일위.XLS]el_______55"/>
      <sheetName val="손익차9월2"/>
      <sheetName val="[수목일위.XLS][수목일위.XLS]el_______52"/>
      <sheetName val="[수목일위.XLS][수목일위.XLS]el_______53"/>
      <sheetName val="[수목일위.XLS][수목일위.XLS]el_______56"/>
      <sheetName val="[수목일위.XLS][수목일위.XLS]el_______57"/>
      <sheetName val="[수목일위.XLS][수목일위.XLS]el_______64"/>
      <sheetName val="[수목일위.XLS][수목일위.XLS]el_______65"/>
      <sheetName val="[수목일위.XLS][수목일위.XLS]el_______58"/>
      <sheetName val="[수목일위.XLS][수목일위.XLS]el_______59"/>
      <sheetName val="[수목일위.XLS][수목일위.XLS]el_______60"/>
      <sheetName val="[수목일위.XLS][수목일위.XLS]el_______61"/>
      <sheetName val="[수목일위.XLS][수목일위.XLS]el_______62"/>
      <sheetName val="[수목일위.XLS][수목일위.XLS]el_______63"/>
      <sheetName val="[수목일위.XLS][수목일위.XLS]el_______66"/>
      <sheetName val="[수목일위.XLS][수목일위.XLS]el_______67"/>
      <sheetName val="[수목일위.XLS][수목일위.XLS]el_______68"/>
      <sheetName val="[수목일위.XLS][수목일위.XLS]el_______69"/>
      <sheetName val="[수목일위.XLS][수목일위.XLS]el_______72"/>
      <sheetName val="[수목일위.XLS][수목일위.XLS]el_______73"/>
      <sheetName val="[수목일위.XLS][수목일위.XLS]el_______76"/>
      <sheetName val="[수목일위.XLS][수목일위.XLS]el_______77"/>
      <sheetName val="[수목일위.XLS][수목일위.XLS]el_______78"/>
      <sheetName val="[수목일위.XLS][수목일위.XLS]el_______79"/>
      <sheetName val="[수목일위.XLS][수목일위.XLS]el_______80"/>
      <sheetName val="[수목일위.XLS][수목일위.XLS]el_______81"/>
      <sheetName val="[수목일위.XLS][수목일위.XLS]el_______86"/>
      <sheetName val="[수목일위.XLS][수목일위.XLS]el_______87"/>
      <sheetName val="[수목일위.XLS][수목일위.XLS]el_______88"/>
      <sheetName val="[수목일위.XLS][수목일위.XLS]el_______89"/>
      <sheetName val="[수목일위.XLS][수목일위.XLS]el_______84"/>
      <sheetName val="[수목일위.XLS][수목일위.XLS]el_______85"/>
      <sheetName val="[수목일위.XLS][수목일위.XLS]el_______90"/>
      <sheetName val="[수목일위.XLS][수목일위.XLS]el_______91"/>
      <sheetName val="[수목일위.XLS][수목일위.XLS]el_______96"/>
      <sheetName val="[수목일위.XLS][수목일위.XLS]el_______97"/>
      <sheetName val="[수목일위.XLS][수목일위.XLS]el______106"/>
      <sheetName val="[수목일위.XLS][수목일위.XLS]el______107"/>
      <sheetName val="[수목일위.XLS][수목일위.XLS]el______104"/>
      <sheetName val="[수목일위.XLS][수목일위.XLS]el______105"/>
      <sheetName val="대가수량"/>
      <sheetName val="[수목일위.XLS][수목일위.XLS]el______100"/>
      <sheetName val="[수목일위.XLS][수목일위.XLS]el______101"/>
      <sheetName val="[수목일위.XLS][수목일위.XLS]el_______98"/>
      <sheetName val="[수목일위.XLS][수목일위.XLS]el_______99"/>
      <sheetName val="[수목일위.XLS][수목일위.XLS]el______102"/>
      <sheetName val="[수목일위.XLS][수목일위.XLS]el______103"/>
      <sheetName val="[수목일위.XLS][수목일위.XLS]el______108"/>
      <sheetName val="[수목일위.XLS][수목일위.XLS]el______109"/>
      <sheetName val="[수목일위.XLS][수목일위.XLS]el______110"/>
      <sheetName val="[수목일위.XLS][수목일위.XLS]el______111"/>
      <sheetName val="[수목일위.XLS][수목일위.XLS]el______114"/>
      <sheetName val="[수목일위.XLS][수목일위.XLS]el______115"/>
      <sheetName val="[수목일위.XLS][수목일위.XLS]el______112"/>
      <sheetName val="[수목일위.XLS][수목일위.XLS]el______113"/>
      <sheetName val="[수목일위.XLS][수목일위.XLS]el______122"/>
      <sheetName val="[수목일위.XLS][수목일위.XLS]el______123"/>
      <sheetName val="[수목일위.XLS][수목일위.XLS]el______124"/>
      <sheetName val="[수목일위.XLS][수목일위.XLS]el______125"/>
      <sheetName val="[수목일위.XLS][수목일위.XLS]el______126"/>
      <sheetName val="[수목일위.XLS][수목일위.XLS]el______127"/>
      <sheetName val="[수목일위.XLS][수목일위.XLS]el______128"/>
      <sheetName val="[수목일위.XLS][수목일위.XLS]el______129"/>
      <sheetName val="_Recovered_SheetName_621_"/>
      <sheetName val="설계명세"/>
      <sheetName val="[수목일위.XLS][수목일위.XLS]el_설계서____4"/>
      <sheetName val="[수목일위.XLS][수목일위.XLS]el_설계서____5"/>
      <sheetName val="[수목일위.XLS_x0000_][수목일위.XLS]el_설계서___8"/>
      <sheetName val="[수목일위.XLS_x0000_][수목일위.XLS]el_설계서___9"/>
      <sheetName val="[수목일위.XLS][수목일위.XLS]el_설계서____2"/>
      <sheetName val="[수목일위.XLS][수목일위.XLS]el_설계서____3"/>
      <sheetName val="[수목일위.XLS_x0000_][수목일위.XLS]el_설계서___2"/>
      <sheetName val="[수목일위.XLS_x0000_][수목일위.XLS]el_설계서___3"/>
      <sheetName val="[수목일위.XLS][수목일위.XLS_x0000_]el_설계서__12"/>
      <sheetName val="[수목일위.XLS][수목일위.XLS_x0000_]el_설계서__13"/>
      <sheetName val="[수목일위.XLS_x0000_][수목일위.XLS]el_설계서___4"/>
      <sheetName val="[수목일위.XLS_x0000_][수목일위.XLS]el_설계서___5"/>
      <sheetName val="[수목일위.XLS_x0000_][수목일위.XLS]el_설계서___6"/>
      <sheetName val="[수목일위.XLS_x0000_][수목일위.XLS]el_설계서___7"/>
      <sheetName val="[수목일위.XLS][수목일위.XLS_x0000_]el_설계서__10"/>
      <sheetName val="[수목일위.XLS][수목일위.XLS_x0000_]el_설계서__11"/>
      <sheetName val="원형1호맨홀토공수㐬"/>
      <sheetName val="[수목일위.XLS][수목일위.XLS]el_설계서___14"/>
      <sheetName val="[수목일위.XLS][수목일위.XLS]el_설계서___15"/>
      <sheetName val="[수목일위.XLS][수목일위.XLS]el_설계서____8"/>
      <sheetName val="[수목일위.XLS][수목일위.XLS]el_설계서____9"/>
      <sheetName val="[수목일위.XLS][수목일위.XLS]el_설계서____6"/>
      <sheetName val="[수목일위.XLS][수목일위.XLS]el_설계서____7"/>
      <sheetName val="[수목일위.XLS][수목일위.XLS_x0000_]el_설계서__14"/>
      <sheetName val="[수목일위.XLS][수목일위.XLS_x0000_]el_설계서__15"/>
      <sheetName val="[수목일위.XLS][수목일위.XLS]el_설계서___16"/>
      <sheetName val="[수목일위.XLS][수목일위.XLS]el_설계서___17"/>
      <sheetName val="[수목일위.XLS][수목일위.XLS]el_설계서___10"/>
      <sheetName val="[수목일위.XLS][수목일위.XLS]el_설계서___11"/>
      <sheetName val="[수목일위.XLS][수목일위.XLS]el_설계서___12"/>
      <sheetName val="[수목일위.XLS][수목일위.XLS]el_설계서___13"/>
      <sheetName val="[수목일위.XLS][수목일위.XLS]el_설계서___68"/>
      <sheetName val="[수목일위.XLS][수목일위.XLS]el_설계서___69"/>
      <sheetName val="[수목일위.XLS][수목일위.XLS]el_설계서___50"/>
      <sheetName val="[수목일위.XLS][수목일위.XLS]el_설계서___51"/>
      <sheetName val="[수목일위.XLS][수목일위.XLS]el_설계서___40"/>
      <sheetName val="[수목일위.XLS][수목일위.XLS]el_설계서___41"/>
      <sheetName val="[수목일위.XLS][수목일위.XLS]el_설계서___26"/>
      <sheetName val="[수목일위.XLS][수목일위.XLS]el_설계서___27"/>
      <sheetName val="[수목일위.XLS][수목일위.XLS]el_설계서___24"/>
      <sheetName val="[수목일위.XLS][수목일위.XLS]el_설계서___25"/>
      <sheetName val="[수목일위.XLS][수목일위.XLS]el_설계서___18"/>
      <sheetName val="[수목일위.XLS][수목일위.XLS]el_설계서___19"/>
      <sheetName val="[수목일위.XLS][수목일위.XLS]el_설계서___20"/>
      <sheetName val="[수목일위.XLS][수목일위.XLS]el_설계서___21"/>
      <sheetName val="[수목일위.XLS][수목일위.XLS]el_설계서___22"/>
      <sheetName val="[수목일위.XLS][수목일위.XLS]el_설계서___23"/>
      <sheetName val="[수목일위.XLS][수목일위.XLS]el_설계서___32"/>
      <sheetName val="[수목일위.XLS][수목일위.XLS]el_설계서___33"/>
      <sheetName val="[수목일위.XLS][수목일위.XLS]el_설계서___28"/>
      <sheetName val="[수목일위.XLS][수목일위.XLS]el_설계서___29"/>
      <sheetName val="[수목일위.XLS][수목일위.XLS]el_설계서___30"/>
      <sheetName val="[수목일위.XLS][수목일위.XLS]el_설계서___31"/>
      <sheetName val="[수목일위.XLS][수목일위.XLS]el_설계서___34"/>
      <sheetName val="[수목일위.XLS][수목일위.XLS]el_설계서___35"/>
      <sheetName val="[수목일위.XLS][수목일위.XLS]el_설계서___36"/>
      <sheetName val="[수목일위.XLS][수목일위.XLS]el_설계서___37"/>
      <sheetName val="[수목일위.XLS][수목일위.XLS]el_설계서___42"/>
      <sheetName val="[수목일위.XLS][수목일위.XLS]el_설계서___43"/>
      <sheetName val="[수목일위.XLS][수목일위.XLS]el_설계서___38"/>
      <sheetName val="[수목일위.XLS][수목일위.XLS]el_설계서___39"/>
      <sheetName val="[수목일위.XLS][수목일위.XLS]el_설계서___44"/>
      <sheetName val="[수목일위.XLS][수목일위.XLS]el_설계서___45"/>
      <sheetName val="[수목일위.XLS][수목일위.XLS]el_설계서___46"/>
      <sheetName val="[수목일위.XLS][수목일위.XLS]el_설계서___47"/>
      <sheetName val="[수목일위.XLS][수목일위.XLS]el_설계서___48"/>
      <sheetName val="[수목일위.XLS][수목일위.XLS]el_설계서___49"/>
      <sheetName val="[수목일위.XLS][수목일위.XLS]el_설계서___56"/>
      <sheetName val="[수목일위.XLS][수목일위.XLS]el_설계서___57"/>
      <sheetName val="[수목일위.XLS][수목일위.XLS]el_설계서___52"/>
      <sheetName val="[수목일위.XLS][수목일위.XLS]el_설계서___53"/>
      <sheetName val="[수목일위.XLS][수목일위.XLS]el_설계서___54"/>
      <sheetName val="[수목일위.XLS][수목일위.XLS]el_설계서___55"/>
      <sheetName val="[수목일위.XLS][수목일위.XLS]el_설계서___58"/>
      <sheetName val="[수목일위.XLS][수목일위.XLS]el_설계서___59"/>
      <sheetName val="[수목일위.XLS][수목일위.XLS]el_설계서___80"/>
      <sheetName val="[수목일위.XLS][수목일위.XLS]el_설계서___81"/>
      <sheetName val="[수목일위.XLS][수목일위.XLS]el_설계서___60"/>
      <sheetName val="[수목일위.XLS][수목일위.XLS]el_설계서___61"/>
      <sheetName val="[수목일위.XLS][수목일위.XLS]el_설계서___62"/>
      <sheetName val="[수목일위.XLS][수목일위.XLS]el_설계서___63"/>
      <sheetName val="[수목일위.XLS][수목일위.XLS]el_설계서___64"/>
      <sheetName val="[수목일위.XLS][수목일위.XLS]el_설계서___65"/>
      <sheetName val="[수목일위.XLS][수목일위.XLS]el_설계서___66"/>
      <sheetName val="[수목일위.XLS][수목일위.XLS]el_설계서___67"/>
      <sheetName val="[수목일위.XLS][수목일위.XLS]el_설계서___74"/>
      <sheetName val="[수목일위.XLS][수목일위.XLS]el_설계서___75"/>
      <sheetName val="[수목일위.XLS][수목일위.XLS]el_설계서___70"/>
      <sheetName val="[수목일위.XLS][수목일위.XLS]el_설계서___71"/>
      <sheetName val="[수목일위.XLS][수목일위.XLS]el_설계서___72"/>
      <sheetName val="[수목일위.XLS][수목일위.XLS]el_설계서___73"/>
      <sheetName val="[수목일위.XLS][수목일위.XLS]el_설계서___82"/>
      <sheetName val="[수목일위.XLS][수목일위.XLS]el_설계서___83"/>
      <sheetName val="[수목일위.XLS][수목일위.XLS]el_설계서___76"/>
      <sheetName val="[수목일위.XLS][수목일위.XLS]el_설계서___77"/>
      <sheetName val="[수목일위.XLS][수목일위.XLS]el_설계서___78"/>
      <sheetName val="[수목일위.XLS][수목일위.XLS]el_설계서___79"/>
      <sheetName val="[수목일위.XLS][수목일위.XLS]el_설계서___84"/>
      <sheetName val="[수목일위.XLS][수목일위.XLS]el_설계서___85"/>
      <sheetName val="[수목일위.XLS][수목일위.XLS]el_설계서_수목_6"/>
      <sheetName val="[수목일위.XLS][수목일위.XLS]el_설계서_수목_7"/>
      <sheetName val="[수목일위.XLS][수목일위.XLS]el_설계서_수목_4"/>
      <sheetName val="[수목일위.XLS][수목일위.XLS]el_설계서_수목_5"/>
      <sheetName val="[수목일위.XLS][수목일위.XLS]el_설계서_수목_2"/>
      <sheetName val="[수목일위.XLS][수목일위.XLS]el_설계서_수목_3"/>
      <sheetName val="[수목일위.XLS][수목일위.XLS]el_설계서_수목_8"/>
      <sheetName val="[수목일위.XLS][수목일위.XLS]el_설계서_수목_9"/>
      <sheetName val="[수목일위.XLS][수목일위.XLS]el_설계서_수_12"/>
      <sheetName val="[수목일위.XLS][수목일위.XLS]el_설계서_수_13"/>
      <sheetName val="[수목일위.XLS][수목일위.XLS]el_설계서_수_10"/>
      <sheetName val="[수목일위.XLS][수목일위.XLS]el_설계서_수_11"/>
      <sheetName val="[수목일위.XLS][수목일위.XLS]el_설계서_수_48"/>
      <sheetName val="[수목일위.XLS][수목일위.XLS]el_설계서_수_49"/>
      <sheetName val="[수목일위.XLS][수목일위.XLS]el_설계서_수_16"/>
      <sheetName val="[수목일위.XLS][수목일위.XLS]el_설계서_수_17"/>
      <sheetName val="[수목일위.XLS][수목일위.XLS]el_설계서_수_14"/>
      <sheetName val="[수목일위.XLS][수목일위.XLS]el_설계서_수_15"/>
      <sheetName val="[수목일위.XLS][수목일위.XLS]el_설계서_수_22"/>
      <sheetName val="[수목일위.XLS][수목일위.XLS]el_설계서_수_23"/>
      <sheetName val="[수목일위.XLS][수목일위.XLS]el_설계서_수_24"/>
      <sheetName val="[수목일위.XLS][수목일위.XLS]el_설계서_수_25"/>
      <sheetName val="[수목일위.XLS][수목일위.XLS]el_설계서_수_20"/>
      <sheetName val="[수목일위.XLS][수목일위.XLS]el_설계서_수_21"/>
      <sheetName val="[수목일위.XLS][수목일위.XLS]el_설계서_수_18"/>
      <sheetName val="[수목일위.XLS][수목일위.XLS]el_설계서_수_19"/>
      <sheetName val="[수목일위.XLS][수목일위.XLS]el_설계서_수_32"/>
      <sheetName val="[수목일위.XLS][수목일위.XLS]el_설계서_수_33"/>
      <sheetName val="[수목일위.XLS][수목일위.XLS]el_설계서_수_26"/>
      <sheetName val="[수목일위.XLS][수목일위.XLS]el_설계서_수_27"/>
      <sheetName val="[수목일위.XLS][수목일위.XLS]el_설계서_수_28"/>
      <sheetName val="[수목일위.XLS][수목일위.XLS]el_설계서_수_29"/>
      <sheetName val="[수목일위.XLS][수목일위.XLS]el_설계서_수_30"/>
      <sheetName val="[수목일위.XLS][수목일위.XLS]el_설계서_수_31"/>
      <sheetName val="[수목일위.XLS][수목일위.XLS]el_설계서_수_34"/>
      <sheetName val="[수목일위.XLS][수목일위.XLS]el_설계서_수_35"/>
      <sheetName val="[수목일위.XLS][수목일위.XLS]el_설계서_수_36"/>
      <sheetName val="[수목일위.XLS][수목일위.XLS]el_설계서_수_37"/>
      <sheetName val="[수목일위.XLS][수목일위.XLS]el_설계서_수_46"/>
      <sheetName val="[수목일위.XLS][수목일위.XLS]el_설계서_수_47"/>
      <sheetName val="[수목일위.XLS][수목일위.XLS]el_설계서_수_38"/>
      <sheetName val="[수목일위.XLS][수목일위.XLS]el_설계서_수_39"/>
      <sheetName val="[수목일위.XLS][수목일위.XLS]el_설계서_수_40"/>
      <sheetName val="[수목일위.XLS][수목일위.XLS]el_설계서_수_41"/>
      <sheetName val="[수목일위.XLS][수목일위.XLS]el_설계서_수_42"/>
      <sheetName val="[수목일위.XLS][수목일위.XLS]el_설계서_수_43"/>
      <sheetName val="[수목일위.XLS][수목일위.XLS]el_설계서_수_44"/>
      <sheetName val="[수목일위.XLS][수목일위.XLS]el_설계서_수_45"/>
      <sheetName val="[수목일위.XLS][수목일위.XLS]el_설계서_수_56"/>
      <sheetName val="[수목일위.XLS][수목일위.XLS]el_설계서_수_57"/>
      <sheetName val="[수목일위.XLS][수목일위.XLS]el_설계서_수_58"/>
      <sheetName val="[수목일위.XLS][수목일위.XLS]el_설계서_수_59"/>
      <sheetName val="[수목일위.XLS][수목일위.XLS]el_설계서_수_50"/>
      <sheetName val="[수목일위.XLS][수목일위.XLS]el_설계서_수_51"/>
      <sheetName val="[수목일위.XLS][수목일위.XLS]el_설계서_수_52"/>
      <sheetName val="[수목일위.XLS][수목일위.XLS]el_설계서_수_53"/>
      <sheetName val="[수목일위.XLS][수목일위.XLS]el_설계서_수_54"/>
      <sheetName val="[수목일위.XLS][수목일위.XLS]el_설계서_수_55"/>
      <sheetName val="[수목일위.XLS][수목일위.XLS]el_설계서_수_62"/>
      <sheetName val="[수목일위.XLS][수목일위.XLS]el_설계서_수_63"/>
      <sheetName val="[수목일위.XLS][수목일위.XLS]el_설계서_수_60"/>
      <sheetName val="[수목일위.XLS][수목일위.XLS]el_설계서_수_61"/>
      <sheetName val="[수목일위.XLS][수목일위.XLS]el_설계서_수_68"/>
      <sheetName val="[수목일위.XLS][수목일위.XLS]el_설계서_수_69"/>
      <sheetName val="[수목일위.XLS][수목일위.XLS]el_설계서_수_64"/>
      <sheetName val="[수목일위.XLS][수목일위.XLS]el_설계서_수_65"/>
      <sheetName val="[수목일위.XLS][수목일위.XLS]el_설계서_수_66"/>
      <sheetName val="[수목일위.XLS][수목일위.XLS]el_설계서_수_67"/>
      <sheetName val="[수목일위.XLS][수목일위.XLS]el______132"/>
      <sheetName val="[수목일위.XLS][수목일위.XLS]el______133"/>
      <sheetName val="[수목일위.XLS][수목일위.XLS]el______130"/>
      <sheetName val="[수목일위.XLS][수목일위.XLS]el______131"/>
      <sheetName val="기흥하도용"/>
      <sheetName val="바닥_x0000_"/>
      <sheetName val="[수목일위.XLS][수목일위.XLS]el______160"/>
      <sheetName val="[수목일위.XLS][수목일위.XLS]el______161"/>
      <sheetName val="[수목일위.XLS][수목일위.XLS]el______152"/>
      <sheetName val="[수목일위.XLS][수목일위.XLS]el______153"/>
      <sheetName val="[수목일위.XLS][수목일위.XLS]el______136"/>
      <sheetName val="[수목일위.XLS][수목일위.XLS]el______137"/>
      <sheetName val="[수목일위.XLS][수목일위.XLS]el______142"/>
      <sheetName val="[수목일위.XLS][수목일위.XLS]el______143"/>
      <sheetName val="[수목일위.XLS][수목일위.XLS]el______134"/>
      <sheetName val="[수목일위.XLS][수목일위.XLS]el______135"/>
      <sheetName val="[수목일위.XLS][수목일위.XLS]el______144"/>
      <sheetName val="[수목일위.XLS][수목일위.XLS]el______145"/>
      <sheetName val="[수목일위.XLS][수목일위.XLS]el______138"/>
      <sheetName val="[수목일위.XLS][수목일위.XLS]el______139"/>
      <sheetName val="[수목일위.XLS][수목일위.XLS]el______140"/>
      <sheetName val="[수목일위.XLS][수목일위.XLS]el______141"/>
      <sheetName val="[수목일위.XLS][수목일위.XLS]el______146"/>
      <sheetName val="[수목일위.XLS][수목일위.XLS]el______147"/>
      <sheetName val="[수목일위.XLS][수목일위.XLS]el______150"/>
      <sheetName val="[수목일위.XLS][수목일위.XLS]el______151"/>
      <sheetName val="[수목일위.XLS][수목일위.XLS]el______148"/>
      <sheetName val="[수목일위.XLS][수목일위.XLS]el______149"/>
      <sheetName val="철거산ԯ"/>
      <sheetName val="연돌일退←?"/>
      <sheetName val="연돌일"/>
      <sheetName val="계정c԰"/>
      <sheetName val="기԰"/>
      <sheetName val="계약내역서("/>
      <sheetName val="비교1"/>
      <sheetName val="공통비(전체)"/>
      <sheetName val="토목공사"/>
      <sheetName val="[수목일위.XLS][수목일위.XLS]el______154"/>
      <sheetName val="[수목일위.XLS][수목일위.XLS]el______155"/>
      <sheetName val="[수목일위.XLS][수목일위.XLS]el______156"/>
      <sheetName val="[수목일위.XLS][수목일위.XLS]el______157"/>
      <sheetName val="[수목일위.XLS][수목일위.XLS]el______162"/>
      <sheetName val="[수목일위.XLS][수목일위.XLS]el______163"/>
      <sheetName val="[수목일위.XLS][수목일위.XLS]el______158"/>
      <sheetName val="[수목일위.XLS][수목일위.XLS]el______159"/>
      <sheetName val="[수목일위.XLS][수목일위.XLS]el______164"/>
      <sheetName val="[수목일위.XLS][수목일위.XLS]el______165"/>
      <sheetName val="[수목일위.XLS][수목일위.XLS]el______176"/>
      <sheetName val="[수목일위.XLS][수목일위.XLS]el______177"/>
      <sheetName val="[수목일위.XLS][수목일위.XLS]el______168"/>
      <sheetName val="[수목일위.XLS][수목일위.XLS]el______169"/>
      <sheetName val="[수목일위.XLS][수목일위.XLS]el______166"/>
      <sheetName val="[수목일위.XLS][수목일위.XLS]el______167"/>
      <sheetName val="[수목일위.XLS][수목일위.XLS]el______170"/>
      <sheetName val="[수목일위.XLS][수목일위.XLS]el______171"/>
      <sheetName val="[수목일위.XLS][수목일위.XLS]el______172"/>
      <sheetName val="[수목일위.XLS][수목일위.XLS]el______173"/>
      <sheetName val="[수목일위.XLS][수목일위.XLS]el______174"/>
      <sheetName val="[수목일위.XLS][수목일위.XLS]el______175"/>
      <sheetName val="[수목일위.XLS][수목일위.XLS]el______178"/>
      <sheetName val="[수목일위.XLS][수목일위.XLS]el______179"/>
      <sheetName val="[수목일위.XLS][수목일위.XLS]el_설계서__136"/>
      <sheetName val="[수목일위.XLS][수목일위.XLS]el_설계서__137"/>
      <sheetName val="[수목일위.XLS][수목일위.XLS]el_설계서___86"/>
      <sheetName val="[수목일위.XLS][수목일위.XLS]el_설계서___87"/>
      <sheetName val="[수목일위.XLS][수목일위.XLS]el_설계서__124"/>
      <sheetName val="[수목일위.XLS][수목일위.XLS]el_설계서__125"/>
      <sheetName val="[수목일위.XLS][수목일위.XLS]el_설계서__126"/>
      <sheetName val="[수목일위.XLS][수목일위.XLS]el_설계서__127"/>
      <sheetName val="[수목일위.XLS][수목일위.XLS]el_설계서__106"/>
      <sheetName val="[수목일위.XLS][수목일위.XLS]el_설계서__107"/>
      <sheetName val="[수목일위.XLS][수목일위.XLS]el_설계서__104"/>
      <sheetName val="[수목일위.XLS][수목일위.XLS]el_설계서__105"/>
      <sheetName val="[수목일위.XLS][수목일위.XLS]el_설계서___88"/>
      <sheetName val="[수목일위.XLS][수목일위.XLS]el_설계서___89"/>
      <sheetName val="[수목일위.XLS][수목일위.XLS]el_설계서___90"/>
      <sheetName val="[수목일위.XLS][수목일위.XLS]el_설계서___91"/>
      <sheetName val="[수목일위.XLS][수목일위.XLS]el_설계서___94"/>
      <sheetName val="[수목일위.XLS][수목일위.XLS]el_설계서___95"/>
      <sheetName val="[수목일위.XLS][수목일위.XLS]el_설계서___92"/>
      <sheetName val="[수목일위.XLS][수목일위.XLS]el_설계서___93"/>
      <sheetName val="[수목일위.XLS][수목일위.XLS]el_설계서___98"/>
      <sheetName val="[수목일위.XLS][수목일위.XLS]el_설계서___99"/>
      <sheetName val="[수목일위.XLS][수목일위.XLS]el_설계서__102"/>
      <sheetName val="[수목일위.XLS][수목일위.XLS]el_설계서__103"/>
      <sheetName val="[수목일위.XLS][수목일위.XLS]el_설계서___96"/>
      <sheetName val="[수목일위.XLS][수목일위.XLS]el_설계서___97"/>
      <sheetName val="[수목일위.XLS][수목일위.XLS]el_설계서__100"/>
      <sheetName val="[수목일위.XLS][수목일위.XLS]el_설계서__101"/>
      <sheetName val="[수목일위.XLS][수목일위.XLS]el_설계서__110"/>
      <sheetName val="[수목일위.XLS][수목일위.XLS]el_설계서__111"/>
      <sheetName val="[수목일위.XLS][수목일위.XLS]el_설계서__108"/>
      <sheetName val="[수목일위.XLS][수목일위.XLS]el_설계서__109"/>
      <sheetName val="[수목일위.XLS][수목일위.XLS]el_설계서__122"/>
      <sheetName val="[수목일위.XLS][수목일위.XLS]el_설계서__123"/>
      <sheetName val="[수목일위.XLS][수목일위.XLS]el_설계서__112"/>
      <sheetName val="[수목일위.XLS][수목일위.XLS]el_설계서__113"/>
      <sheetName val="[수목일위.XLS][수목일위.XLS]el_설계서__114"/>
      <sheetName val="[수목일위.XLS][수목일위.XLS]el_설계서__115"/>
      <sheetName val="[수목일위.XLS][수목일위.XLS]el_설계서__116"/>
      <sheetName val="[수목일위.XLS][수목일위.XLS]el_설계서__117"/>
      <sheetName val="[수목일위.XLS][수목일위.XLS]el_설계서__118"/>
      <sheetName val="[수목일위.XLS][수목일위.XLS]el_설계서__119"/>
      <sheetName val="[수목일위.XLS][수목일위.XLS]el_설계서__120"/>
      <sheetName val="[수목일위.XLS][수목일위.XLS]el_설계서__121"/>
      <sheetName val="[수목일위.XLS][수목일위.XLS]el_설계서__132"/>
      <sheetName val="[수목일위.XLS][수목일위.XLS]el_설계서__133"/>
      <sheetName val="[수목일위.XLS][수목일위.XLS]el_설계서__128"/>
      <sheetName val="[수목일위.XLS][수목일위.XLS]el_설계서__129"/>
      <sheetName val="[수목일위.XLS][수목일위.XLS]el_설계서__130"/>
      <sheetName val="[수목일위.XLS][수목일위.XLS]el_설계서__131"/>
      <sheetName val="[수목일위.XLS][수목일위.XLS]el_설계서__134"/>
      <sheetName val="[수목일위.XLS][수목일위.XLS]el_설계서__135"/>
      <sheetName val="[수목일위.XLS][수목일위.XLS]el_설계서__138"/>
      <sheetName val="[수목일위.XLS][수목일위.XLS]el_설계서__139"/>
      <sheetName val="[수목일위.XLS][수목일위.XLS]el_설계서__146"/>
      <sheetName val="[수목일위.XLS][수목일위.XLS]el_설계서__147"/>
      <sheetName val="[수목일위.XLS][수목일위.XLS]el_설계서__144"/>
      <sheetName val="[수목일위.XLS][수목일위.XLS]el_설계서__145"/>
      <sheetName val="[수목일위.XLS][수목일위.XLS]el_설계서__140"/>
      <sheetName val="[수목일위.XLS][수목일위.XLS]el_설계서__141"/>
      <sheetName val="[수목일위.XLS][수목일위.XLS]el_설계서__142"/>
      <sheetName val="[수목일위.XLS][수목일위.XLS]el_설계서__143"/>
      <sheetName val="POL6차-PIPING"/>
      <sheetName val="[수목일위.XLS][수목일위.XLS]el______180"/>
      <sheetName val="[수목일위.XLS][수목일위.XLS]el______181"/>
      <sheetName val="[수목일위.XLS][수목일위.XLS]el______182"/>
      <sheetName val="[수목일위.XLS][수목일위.XLS]el______183"/>
      <sheetName val="[수목일위.XLS][수목일위.XLS]el______184"/>
      <sheetName val="[수목일위.XLS][수목일위.XLS]el______185"/>
      <sheetName val="[수목일위.XLS][수목일위.XLS]el______186"/>
      <sheetName val="[수목일위.XLS][수목일위.XLS]el______187"/>
      <sheetName val="[수목일위.XLS][수목일위.XLS]el______188"/>
      <sheetName val="[수목일위.XLS][수목일위.XLS]el______189"/>
      <sheetName val="[수목일위.XLS][수목일위.XLS]el______190"/>
      <sheetName val="[수목일위.XLS][수목일위.XLS]el______191"/>
      <sheetName val="[수목일위.XLS][수목일위.XLS]el______194"/>
      <sheetName val="[수목일위.XLS][수목일위.XLS]el______195"/>
      <sheetName val="[수목일위.XLS][수목일위.XLS]el______198"/>
      <sheetName val="[수목일위.XLS][수목일위.XLS]el______199"/>
      <sheetName val="[수목일위.XLS][수목일위.XLS]el______192"/>
      <sheetName val="[수목일위.XLS][수목일위.XLS]el______193"/>
      <sheetName val="[수목일위.XLS][수목일위.XLS]el______196"/>
      <sheetName val="[수목일위.XLS][수목일위.XLS]el______197"/>
      <sheetName val="[수목일위.XLS][수목일위.XLS]el______200"/>
      <sheetName val="[수목일위.XLS][수목일위.XLS]el______201"/>
      <sheetName val="정공공사"/>
      <sheetName val="D-623D"/>
      <sheetName val="배수철근"/>
      <sheetName val="제안서"/>
      <sheetName val="행정표준(1)"/>
      <sheetName val="행정표준(2)"/>
      <sheetName val="암거날개벽"/>
      <sheetName val="DATA(VTL)"/>
      <sheetName val="법인세비용(03년말)"/>
      <sheetName val="대창(장성)"/>
      <sheetName val="[수목일위.XLS][수목일위.XLS]el_설계서__148"/>
      <sheetName val="[수목일위.XLS][수목일위.XLS]el_설계서__149"/>
      <sheetName val="[수목일위.XLS][수목일위.XLS]el______202"/>
      <sheetName val="[수목일위.XLS][수목일위.XLS]el______203"/>
      <sheetName val="[수목일위.XLS][수목일위.XLS]el______204"/>
      <sheetName val="[수목일위.XLS][수목일위.XLS]el______205"/>
      <sheetName val="유입맨홀산출"/>
      <sheetName val="최적단면"/>
      <sheetName val="Sheet9"/>
      <sheetName val="archi(본사)"/>
      <sheetName val="견적조건"/>
      <sheetName val="재정睮⾯_x0005_"/>
      <sheetName val="재정ᛅ〒_x0005_"/>
      <sheetName val="재정脸;腼"/>
      <sheetName val="일위대가-2"/>
      <sheetName val="포설물량(8회분)"/>
      <sheetName val="[수목일위.XLS][수목일위.XLS]el__계_____2"/>
      <sheetName val="[수목일위.XLS][수목일위.XLS]el__계_____3"/>
      <sheetName val="[수목일위.XLS][수목일위.XLS]el______206"/>
      <sheetName val="[수목일위.XLS][수목일위.XLS]el______207"/>
      <sheetName val="[수목일위.XLS][수목일위.XLS]el______208"/>
      <sheetName val="[수목일위.XLS][수목일위.XLS]el______209"/>
      <sheetName val="원가계산서 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5정거장"/>
      <sheetName val="1-3길내기"/>
      <sheetName val="2. 공원조도"/>
      <sheetName val="토적표"/>
      <sheetName val="단면기준"/>
      <sheetName val="[수목일위.XLS][수목일위.XLS]el______228"/>
      <sheetName val="[수목일위.XLS][수목일위.XLS]el______229"/>
      <sheetName val="[수목일위.XLS][수목일위.XLS]el______226"/>
      <sheetName val="[수목일위.XLS][수목일위.XLS]el______227"/>
      <sheetName val="[수목일위.XLS][수목일위.XLS]el______210"/>
      <sheetName val="[수목일위.XLS][수목일위.XLS]el______211"/>
      <sheetName val="[수목일위.XLS][수목일위.XLS]el______214"/>
      <sheetName val="[수목일위.XLS][수목일위.XLS]el______215"/>
      <sheetName val="[수목일위.XLS][수목일위.XLS]el______218"/>
      <sheetName val="[수목일위.XLS][수목일위.XLS]el______219"/>
      <sheetName val="[수목일위.XLS][수목일위.XLS]el______212"/>
      <sheetName val="[수목일위.XLS][수목일위.XLS]el______213"/>
      <sheetName val="[수목일위.XLS][수목일위.XLS]el______220"/>
      <sheetName val="[수목일위.XLS][수목일위.XLS]el______221"/>
      <sheetName val="[수목일위.XLS][수목일위.XLS]el______216"/>
      <sheetName val="[수목일위.XLS][수목일위.XLS]el______217"/>
      <sheetName val="[수목일위.XLS][수목일위.XLS]el______224"/>
      <sheetName val="[수목일위.XLS][수목일위.XLS]el______225"/>
      <sheetName val="[수목일위.XLS][수목일위.XLS]el______222"/>
      <sheetName val="[수목일위.XLS][수목일위.XLS]el______223"/>
      <sheetName val="[수목일위.XLS][수목일위.XLS]el______230"/>
      <sheetName val="[수목일위.XLS][수목일위.XLS]el______231"/>
      <sheetName val="[수목일위.XLS][수목일위.XLS]el______232"/>
      <sheetName val="[수목일위.XLS][수목일위.XLS]el______233"/>
      <sheetName val="[수목일위.XLS][수목일위.XLS]el______234"/>
      <sheetName val="[수목일위.XLS][수목일위.XLS]el______235"/>
      <sheetName val="할증"/>
      <sheetName val="el\설계서\수목일︀ᇕ԰_x0000_缀_x0000__x0000__x0000_Ȁ"/>
      <sheetName val="el\설계서\수목일︀ᇕ԰_x0000_缀_x0000__x0000__x0000_焀"/>
      <sheetName val="el\설계서\수목일︀ᇕ԰_x0000_缀_x0000__x0000__x0000_Ԁ"/>
      <sheetName val="TYPE집계표"/>
      <sheetName val="전력"/>
      <sheetName val="잡비계산"/>
      <sheetName val="단가적용"/>
      <sheetName val="에԰_x0000_缀"/>
      <sheetName val="조경일壀"/>
      <sheetName val="지수적용공사비내역서"/>
      <sheetName val="하중조건(평상시)"/>
      <sheetName val="급여조견표"/>
      <sheetName val="구헾"/>
      <sheetName val="접합 및 부설 "/>
      <sheetName val="품셈 "/>
      <sheetName val="우측날개_x0005_"/>
      <sheetName val="우측날개畠"/>
      <sheetName val="원가蠀ᎊ찀ᎊ"/>
      <sheetName val="설계ᎃ"/>
      <sheetName val="슬래브"/>
      <sheetName val="기계내역서"/>
      <sheetName val="주공 _x0005__x0000_"/>
      <sheetName val="철근량산정및사용성검⩿"/>
      <sheetName val="세목전체"/>
      <sheetName val="일위대가(긴급전화)"/>
      <sheetName val="긴급전화(단가)"/>
      <sheetName val="장문교(대전)"/>
      <sheetName val="고압수량(철거)"/>
      <sheetName val="공량(전기)"/>
      <sheetName val="도로정위치부표"/>
      <sheetName val="DB구축"/>
      <sheetName val="도로조사부표"/>
      <sheetName val="입력변수"/>
      <sheetName val="카펫타일"/>
      <sheetName val="낙엽송지주목"/>
      <sheetName val="Sheet8"/>
      <sheetName val="Sheet10"/>
      <sheetName val="Sheet11"/>
      <sheetName val="Sheet12"/>
      <sheetName val="Sheet16"/>
      <sheetName val="Module1"/>
      <sheetName val="Module2"/>
      <sheetName val="[수목일위.XLS_x0000_][수목일위.XLS]el_______2"/>
      <sheetName val="[수목일위.XLS_x0000_][수목일위.XLS]el_______3"/>
      <sheetName val="[수목일위.XLS_x0000_][수목일위.XLS]el_______4"/>
      <sheetName val="[수목일위.XLS_x0000_][수목일위.XLS]el_______5"/>
      <sheetName val="[수목일위.XLS][수목일위.XLS_x0000_]el_______6"/>
      <sheetName val="[수목일위.XLS][수목일위.XLS_x0000_]el_______7"/>
      <sheetName val="[수목일위.XLS][수목일위.XLS_x0000_]el______14"/>
      <sheetName val="[수목일위.XLS][수목일위.XLS_x0000_]el______15"/>
      <sheetName val="[수목일위.XLS][수목일위.XLS_x0000_]el_______8"/>
      <sheetName val="[수목일위.XLS][수목일위.XLS_x0000_]el_______9"/>
      <sheetName val="[수목일위.XLS][수목일위.XLS_x0000_]el______10"/>
      <sheetName val="[수목일위.XLS][수목일위.XLS_x0000_]el______11"/>
      <sheetName val="[수목일위.XLS][수목일위.XLS_x0000_]el______12"/>
      <sheetName val="[수목일위.XLS][수목일위.XLS_x0000_]el______13"/>
      <sheetName val="갑지(집행)"/>
      <sheetName val="단가조사서"/>
      <sheetName val="스텐문틀堐_x001b_"/>
      <sheetName val="U-TYPE(1)"/>
      <sheetName val="[수목일위.XLS][수목일위.XLS_x0000_]el______18"/>
      <sheetName val="[수목일위.XLS][수목일위.XLS_x0000_]el______19"/>
      <sheetName val="[수목일위.XLS][수목일위.XLS_x0000_]el______16"/>
      <sheetName val="[수목일위.XLS][수목일위.XLS_x0000_]el______17"/>
      <sheetName val="기본사항"/>
      <sheetName val="적용단가"/>
      <sheetName val="내역서적용수량 (지방도893)"/>
      <sheetName val="steel data sheet"/>
      <sheetName val="당초,변경"/>
      <sheetName val="우각부보_x0000_"/>
      <sheetName val="우각부보헾"/>
      <sheetName val="일위ⱂ⾖_x0005__x0000_"/>
      <sheetName val="_x0007__x0008__x0003_ꡀ΃_x0000__x0000_꤀"/>
      <sheetName val="[수목일위.XLS][수목일위.XLS]el______목_2"/>
      <sheetName val="[수목일위.XLS][수목일위.XLS]el______목_3"/>
      <sheetName val="총괄공정표"/>
      <sheetName val="주방"/>
      <sheetName val="산수배수"/>
      <sheetName val="2.2.1丵⿌_x0005__x0000_"/>
      <sheetName val="2.2.1丵⽃_x0005__x0000_"/>
      <sheetName val="2.2.1丵⿝_x0005__x0000_"/>
      <sheetName val="2.2.1丵⾎_x0005__x0000_"/>
      <sheetName val="[수목일위.XLS][수목일위.XLS]el______236"/>
      <sheetName val="[수목일위.XLS][수목일위.XLS]el______237"/>
      <sheetName val="[수목일위.XLS][수목일위.XLS]el______238"/>
      <sheetName val="[수목일위.XLS][수목일위.XLS]el______239"/>
      <sheetName val="[수목일위.XLS][수목일위.XLS]el______240"/>
      <sheetName val="[수목일위.XLS][수목일위.XLS]el______241"/>
      <sheetName val="[수목일위.XLS][수목일위.XLS]el______364"/>
      <sheetName val="[수목일위.XLS][수목일위.XLS]el______365"/>
      <sheetName val="[수목일위.XLS][수목일위.XLS]el______362"/>
      <sheetName val="[수목일위.XLS][수목일위.XLS]el______363"/>
      <sheetName val="대운산출"/>
      <sheetName val="REDUCER"/>
      <sheetName val="WE'T"/>
      <sheetName val="작용하중산정"/>
      <sheetName val="SLAB"/>
      <sheetName val="COPING-1"/>
      <sheetName val="역T형교대-2수량"/>
      <sheetName val="요약崆Ē_x0000_"/>
      <sheetName val="요약噀_x001a_嚌"/>
      <sheetName val="[수목일위.XLS][수목일위.XLS]el______358"/>
      <sheetName val="[수목일위.XLS][수목일위.XLS]el______359"/>
      <sheetName val="[수목일위.XLS][수목일위.XLS]el______360"/>
      <sheetName val="[수목일위.XLS][수목일위.XLS]el______361"/>
      <sheetName val="[수목일위.XLS][수목일위.XLS]el______354"/>
      <sheetName val="[수목일위.XLS][수목일위.XLS]el______355"/>
      <sheetName val="[수목일위.XLS][수목일위.XLS]el______336"/>
      <sheetName val="[수목일위.XLS][수목일위.XLS]el______337"/>
      <sheetName val="[수목일위.XLS][수목일위.XLS]el______326"/>
      <sheetName val="[수목일위.XLS][수목일위.XLS]el______327"/>
      <sheetName val="[수목일위.XLS][수목일위.XLS]el______314"/>
      <sheetName val="[수목일위.XLS][수목일위.XLS]el______315"/>
      <sheetName val="[수목일위.XLS][수목일위.XLS]el______312"/>
      <sheetName val="[수목일위.XLS][수목일위.XLS]el______313"/>
      <sheetName val="매입세율"/>
      <sheetName val="조작대(1연)"/>
      <sheetName val="변경내역서"/>
      <sheetName val="표지怈"/>
      <sheetName val="[수목일위.XLS][수목일위.XLS]el______242"/>
      <sheetName val="[수목일위.XLS][수목일위.XLS]el______243"/>
      <sheetName val="[수목일위.XLS][수목일위.XLS]el______244"/>
      <sheetName val="[수목일위.XLS][수목일위.XLS]el______245"/>
      <sheetName val="[수목일위.XLS][수목일위.XLS]el______246"/>
      <sheetName val="[수목일위.XLS][수목일위.XLS]el______247"/>
      <sheetName val="[수목일위.XLS][수목일위.XLS]el______248"/>
      <sheetName val="[수목일위.XLS][수목일위.XLS]el______249"/>
      <sheetName val="[수목일위.XLS][수목일위.XLS]el______250"/>
      <sheetName val="[수목일위.XLS][수목일위.XLS]el______251"/>
      <sheetName val="[수목일위.XLS][수목일위.XLS]el______252"/>
      <sheetName val="[수목일위.XLS][수목일위.XLS]el______253"/>
      <sheetName val="[수목일위.XLS][수목일위.XLS]el______266"/>
      <sheetName val="[수목일위.XLS][수목일위.XLS]el______267"/>
      <sheetName val="[수목일위.XLS][수목일위.XLS]el______264"/>
      <sheetName val="[수목일위.XLS][수목일위.XLS]el______265"/>
      <sheetName val="[수목일위.XLS][수목일위.XLS]el______262"/>
      <sheetName val="[수목일위.XLS][수목일위.XLS]el______263"/>
      <sheetName val="[수목일위.XLS][수목일위.XLS]el______254"/>
      <sheetName val="[수목일위.XLS][수목일위.XLS]el______255"/>
      <sheetName val="[수목일위.XLS][수목일위.XLS]el______256"/>
      <sheetName val="[수목일위.XLS][수목일위.XLS]el______257"/>
      <sheetName val="[수목일위.XLS][수목일위.XLS]el______258"/>
      <sheetName val="[수목일위.XLS][수목일위.XLS]el______259"/>
      <sheetName val="[수목일위.XLS][수목일위.XLS]el______260"/>
      <sheetName val="[수목일위.XLS][수목일위.XLS]el______261"/>
      <sheetName val="[수목일위.XLS][수목일위.XLS]el______268"/>
      <sheetName val="[수목일위.XLS][수목일위.XLS]el______269"/>
      <sheetName val="[수목일위.XLS][수목일위.XLS]el______272"/>
      <sheetName val="[수목일위.XLS][수목일위.XLS]el______273"/>
      <sheetName val="[수목일위.XLS][수목일위.XLS]el______270"/>
      <sheetName val="[수목일위.XLS][수목일위.XLS]el______271"/>
      <sheetName val="[수목일위.XLS][수목일위.XLS]el______274"/>
      <sheetName val="[수목일위.XLS][수목일위.XLS]el______275"/>
      <sheetName val="[수목일위.XLS][수목일위.XLS]el______276"/>
      <sheetName val="[수목일위.XLS][수목일위.XLS]el______277"/>
      <sheetName val="[수목일위.XLS][수목일위.XLS]el______284"/>
      <sheetName val="[수목일위.XLS][수목일위.XLS]el______285"/>
      <sheetName val="[수목일위.XLS][수목일위.XLS]el______278"/>
      <sheetName val="[수목일위.XLS][수목일위.XLS]el______279"/>
      <sheetName val="[수목일위.XLS][수목일위.XLS]el______280"/>
      <sheetName val="[수목일위.XLS][수목일위.XLS]el______281"/>
      <sheetName val="[수목일위.XLS][수목일위.XLS]el______282"/>
      <sheetName val="[수목일위.XLS][수목일위.XLS]el______283"/>
      <sheetName val="직접공사_x0000__x0000_Ԁ_x0000_쀀"/>
      <sheetName val="직접공사_x0000__x0000_Ԁ_x0000_耀⨶"/>
      <sheetName val="EXPENSE"/>
      <sheetName val="오억미_x0000_"/>
      <sheetName val="[수목일위.XLS][수목일위.XLS]el______296"/>
      <sheetName val="[수목일위.XLS][수목일위.XLS]el______297"/>
      <sheetName val="[수목일위.XLS][수목일위.XLS]el______292"/>
      <sheetName val="[수목일위.XLS][수목일위.XLS]el______293"/>
      <sheetName val="[수목일위.XLS][수목일위.XLS]el______288"/>
      <sheetName val="[수목일위.XLS][수목일위.XLS]el______289"/>
      <sheetName val="[수목일위.XLS][수목일위.XLS]el______290"/>
      <sheetName val="[수목일위.XLS][수목일위.XLS]el______291"/>
      <sheetName val="[수목일위.XLS][수목일위.XLS]el______286"/>
      <sheetName val="[수목일위.XLS][수목일위.XLS]el______287"/>
      <sheetName val="[수목일위.XLS][수목일위.XLS]el______294"/>
      <sheetName val="[수목일위.XLS][수목일위.XLS]el______295"/>
      <sheetName val="[수목일위.XLS][수목일위.XLS]el______304"/>
      <sheetName val="[수목일위.XLS][수목일위.XLS]el______305"/>
      <sheetName val="[수목일위.XLS][수목일위.XLS]el______300"/>
      <sheetName val="[수목일위.XLS][수목일위.XLS]el______301"/>
      <sheetName val="[수목일위.XLS][수목일위.XLS]el______302"/>
      <sheetName val="[수목일위.XLS][수목일위.XLS]el______303"/>
      <sheetName val="[수목일위.XLS][수목일위.XLS]el______298"/>
      <sheetName val="[수목일위.XLS][수목일위.XLS]el______299"/>
      <sheetName val="[수목일위.XLS]B__MSOffice_Excel___2"/>
      <sheetName val="[수목일위.XLS]B__MSOffice_Excel___3"/>
      <sheetName val="[수목일위.XLS][수목일위.XLS]el______306"/>
      <sheetName val="[수목일위.XLS][수목일위.XLS]el______307"/>
      <sheetName val="[수목일위.XLS][수목일위.XLS]el______308"/>
      <sheetName val="[수목일위.XLS][수목일위.XLS]el______309"/>
      <sheetName val="[수목일위.XLS][수목일위.XLS]el______310"/>
      <sheetName val="[수목일위.XLS][수목일위.XLS]el______311"/>
      <sheetName val="INDEX"/>
      <sheetName val="[수목일위.XLS][수목일위.XLS]el______320"/>
      <sheetName val="[수목일위.XLS][수목일위.XLS]el______321"/>
      <sheetName val="[수목일위.XLS][수목일위.XLS]el______318"/>
      <sheetName val="[수목일위.XLS][수목일위.XLS]el______319"/>
      <sheetName val="[수목일위.XLS][수목일위.XLS]el______316"/>
      <sheetName val="[수목일위.XLS][수목일위.XLS]el______317"/>
      <sheetName val="[수목일위.XLS][수목일위.XLS]el______324"/>
      <sheetName val="[수목일위.XLS][수목일위.XLS]el______325"/>
      <sheetName val="[수목일위.XLS][수목일위.XLS]el______322"/>
      <sheetName val="[수목일위.XLS][수목일위.XLS]el______323"/>
      <sheetName val="[수목일위.XLS][수목일위.XLS]el______330"/>
      <sheetName val="[수목일위.XLS][수목일위.XLS]el______331"/>
      <sheetName val="[수목일위.XLS][수목일위.XLS]el______328"/>
      <sheetName val="[수목일위.XLS][수목일위.XLS]el______329"/>
      <sheetName val="[수목일위.XLS][수목일위.XLS]el______334"/>
      <sheetName val="[수목일위.XLS][수목일위.XLS]el______335"/>
      <sheetName val="[수목일위.XLS][수목일위.XLS]el______332"/>
      <sheetName val="[수목일위.XLS][수목일위.XLS]el______333"/>
      <sheetName val="[수목일위.XLS][수목일위.XLS]el______340"/>
      <sheetName val="[수목일위.XLS][수목일위.XLS]el______341"/>
      <sheetName val="[수목일위.XLS][수목일위.XLS]el______338"/>
      <sheetName val="[수목일위.XLS][수목일위.XLS]el______339"/>
      <sheetName val="[수목일위.XLS][수목일위.XLS]el______342"/>
      <sheetName val="[수목일위.XLS][수목일위.XLS]el______343"/>
      <sheetName val="[수목일위.XLS][수목일위.XLS]el______344"/>
      <sheetName val="[수목일위.XLS][수목일위.XLS]el______345"/>
      <sheetName val="[수목일위.XLS][수목일위.XLS]el______348"/>
      <sheetName val="[수목일위.XLS][수목일위.XLS]el______349"/>
      <sheetName val="[수목일위.XLS][수목일위.XLS]el______346"/>
      <sheetName val="[수목일위.XLS][수목일위.XLS]el______347"/>
      <sheetName val="[수목일위.XLS][수목일위.XLS]el______352"/>
      <sheetName val="[수목일위.XLS][수목일위.XLS]el______353"/>
      <sheetName val="[수목일위.XLS][수목일위.XLS]el______350"/>
      <sheetName val="[수목일위.XLS][수목일위.XLS]el______351"/>
      <sheetName val="[수목일위.XLS][수목일위.XLS]el______356"/>
      <sheetName val="[수목일위.XLS][수목일위.XLS]el______357"/>
      <sheetName val="[수목일위.XLS][수목일위.XLS]el______366"/>
      <sheetName val="[수목일위.XLS][수목일위.XLS]el______367"/>
      <sheetName val="[수목일위.XLS][수목일위.XLS]el______370"/>
      <sheetName val="[수목일위.XLS][수목일위.XLS]el______371"/>
      <sheetName val="[수목일위.XLS][수목일위.XLS]el______368"/>
      <sheetName val="[수목일위.XLS][수목일위.XLS]el______369"/>
      <sheetName val="내역서 "/>
      <sheetName val="하성지구"/>
      <sheetName val="헐기조서"/>
      <sheetName val="수량산출(비굴착)"/>
      <sheetName val="[수목일위.XLS][수목일위.XLS]el______목_4"/>
      <sheetName val="[수목일위.XLS][수목일위.XLS]el______목_5"/>
      <sheetName val="부대대비"/>
      <sheetName val="냉연집계"/>
      <sheetName val="예정壸_x0000__x0000_"/>
      <sheetName val="실행분석표"/>
      <sheetName val="_x0004__x0000__x0006__x0000_"/>
      <sheetName val="̀Ԁ̀̀"/>
      <sheetName val="소_x0000__x0000_Ā"/>
      <sheetName val="1차설계변경내역"/>
      <sheetName val="기본DATA"/>
      <sheetName val="견적의뢰서"/>
      <sheetName val="제원입력"/>
      <sheetName val="구분표"/>
      <sheetName val="공통(20-_x0000__x0000_Ԁ"/>
      <sheetName val="D"/>
      <sheetName val="Dꁀ"/>
      <sheetName val="도급예산내역서총괄堩"/>
      <sheetName val="날1"/>
      <sheetName val="[수목일위.XLS][수목일위.XLS]el______464"/>
      <sheetName val="[수목일위.XLS][수목일위.XLS]el______465"/>
      <sheetName val="[수목일위.XLS][수목일위.XLS]el______466"/>
      <sheetName val="[수목일위.XLS][수목일위.XLS]el______467"/>
      <sheetName val="6.열원설비"/>
      <sheetName val="6-3 공조용 펌프선정"/>
      <sheetName val="표"/>
      <sheetName val="선금급신청서"/>
      <sheetName val="자재_집계표"/>
      <sheetName val="비용"/>
      <sheetName val="[수목일위.XLS][수목일위.XLS]el___서_수목_2"/>
      <sheetName val="[수목일위.XLS][수목일위.XLS]el___서_수목_3"/>
      <sheetName val="시중노임(공사)"/>
      <sheetName val="내역서적용수량"/>
      <sheetName val="자재단가비교표"/>
      <sheetName val="[수목일위.XLS][수목일위.XLS]el_설___수__2"/>
      <sheetName val="[수목일위.XLS][수목일위.XLS]el_설___수__3"/>
      <sheetName val="[수목일위.XLS][수목일위.XLS]el______380"/>
      <sheetName val="[수목일위.XLS][수목일위.XLS]el______381"/>
      <sheetName val="[수목일위.XLS][수목일위.XLS]el______382"/>
      <sheetName val="[수목일위.XLS][수목일위.XLS]el______383"/>
      <sheetName val="[수목일위.XLS][수목일위.XLS]el______372"/>
      <sheetName val="[수목일위.XLS][수목일위.XLS]el______373"/>
      <sheetName val="[수목일위.XLS][수목일위.XLS]el______378"/>
      <sheetName val="[수목일위.XLS][수목일위.XLS]el______379"/>
      <sheetName val="[수목일위.XLS][수목일위.XLS]el______376"/>
      <sheetName val="[수목일위.XLS][수목일위.XLS]el______377"/>
      <sheetName val="[수목일위.XLS][수목일위.XLS]el______374"/>
      <sheetName val="[수목일위.XLS][수목일위.XLS]el______375"/>
      <sheetName val="[수목일위.XLS][수목일위.XLS]el______386"/>
      <sheetName val="[수목일위.XLS][수목일위.XLS]el______387"/>
      <sheetName val="[수목일위.XLS][수목일위.XLS]el______384"/>
      <sheetName val="[수목일위.XLS][수목일위.XLS]el______385"/>
      <sheetName val="[수목일위.XLS][수목일위.XLS]el______450"/>
      <sheetName val="[수목일위.XLS][수목일위.XLS]el______451"/>
      <sheetName val="[수목일위.XLS][수목일위.XLS]el______444"/>
      <sheetName val="[수목일위.XLS][수목일위.XLS]el______445"/>
      <sheetName val="[수목일위.XLS][수목일위.XLS]el______442"/>
      <sheetName val="[수목일위.XLS][수목일위.XLS]el______443"/>
      <sheetName val="[수목일위.XLS][수목일위.XLS]el______392"/>
      <sheetName val="[수목일위.XLS][수목일위.XLS]el______393"/>
      <sheetName val="[수목일위.XLS][수목일위.XLS]el______388"/>
      <sheetName val="[수목일위.XLS][수목일위.XLS]el______389"/>
      <sheetName val="[수목일위.XLS][수목일위.XLS]el______390"/>
      <sheetName val="[수목일위.XLS][수목일위.XLS]el______391"/>
      <sheetName val="[수목일위.XLS][수목일위.XLS]el______412"/>
      <sheetName val="[수목일위.XLS][수목일위.XLS]el______413"/>
      <sheetName val="[수목일위.XLS][수목일위.XLS]el______394"/>
      <sheetName val="[수목일위.XLS][수목일위.XLS]el______395"/>
      <sheetName val="[수목일위.XLS][수목일위.XLS]el______424"/>
      <sheetName val="[수목일위.XLS][수목일위.XLS]el______425"/>
      <sheetName val="[수목일위.XLS][수목일위.XLS]el______396"/>
      <sheetName val="[수목일위.XLS][수목일위.XLS]el______397"/>
      <sheetName val="[수목일위.XLS][수목일위.XLS]el______402"/>
      <sheetName val="[수목일위.XLS][수목일위.XLS]el______403"/>
      <sheetName val="[수목일위.XLS][수목일위.XLS]el______398"/>
      <sheetName val="[수목일위.XLS][수목일위.XLS]el______399"/>
      <sheetName val="[수목일위.XLS][수목일위.XLS]el______400"/>
      <sheetName val="[수목일위.XLS][수목일위.XLS]el______401"/>
      <sheetName val="[수목일위.XLS][수목일위.XLS]el______406"/>
      <sheetName val="[수목일위.XLS][수목일위.XLS]el______407"/>
      <sheetName val="[수목일위.XLS][수목일위.XLS]el______404"/>
      <sheetName val="[수목일위.XLS][수목일위.XLS]el______405"/>
      <sheetName val="[수목일위.XLS][수목일위.XLS]el______408"/>
      <sheetName val="[수목일위.XLS][수목일위.XLS]el______409"/>
      <sheetName val="[수목일위.XLS][수목일위.XLS]el______410"/>
      <sheetName val="[수목일위.XLS][수목일위.XLS]el______411"/>
      <sheetName val="[수목일위.XLS][수목일위.XLS]el______416"/>
      <sheetName val="[수목일위.XLS][수목일위.XLS]el______417"/>
      <sheetName val="[수목일위.XLS][수목일위.XLS]el______418"/>
      <sheetName val="[수목일위.XLS][수목일위.XLS]el______419"/>
      <sheetName val="[수목일위.XLS][수목일위.XLS]el______414"/>
      <sheetName val="[수목일위.XLS][수목일위.XLS]el______415"/>
      <sheetName val="[수목일위.XLS][수목일위.XLS]el______420"/>
      <sheetName val="[수목일위.XLS][수목일위.XLS]el______421"/>
      <sheetName val="[수목일위.XLS][수목일위.XLS]el______422"/>
      <sheetName val="[수목일위.XLS][수목일위.XLS]el______423"/>
      <sheetName val="[수목일위.XLS][수목일위.XLS]el______430"/>
      <sheetName val="[수목일위.XLS][수목일위.XLS]el______431"/>
      <sheetName val="[수목일위.XLS][수목일위.XLS]el______440"/>
      <sheetName val="[수목일위.XLS][수목일위.XLS]el______441"/>
      <sheetName val="[수목일위.XLS][수목일위.XLS]el______428"/>
      <sheetName val="[수목일위.XLS][수목일위.XLS]el______429"/>
      <sheetName val="[수목일위.XLS][수목일위.XLS]el______426"/>
      <sheetName val="[수목일위.XLS][수목일위.XLS]el______427"/>
      <sheetName val="[수목일위.XLS][수목일위.XLS]el______432"/>
      <sheetName val="[수목일위.XLS][수목일위.XLS]el______433"/>
      <sheetName val="[수목일위.XLS][수목일위.XLS]el______434"/>
      <sheetName val="[수목일위.XLS][수목일위.XLS]el______435"/>
      <sheetName val="[수목일위.XLS][수목일위.XLS]el______436"/>
      <sheetName val="[수목일위.XLS][수목일위.XLS]el______437"/>
      <sheetName val="[수목일위.XLS][수목일위.XLS]el______438"/>
      <sheetName val="[수목일위.XLS][수목일위.XLS]el______439"/>
      <sheetName val="[수목일위.XLS][수목일위.XLS]el______448"/>
      <sheetName val="[수목일위.XLS][수목일위.XLS]el______449"/>
      <sheetName val="[수목일위.XLS][수목일위.XLS]el______446"/>
      <sheetName val="[수목일위.XLS][수목일위.XLS]el______447"/>
      <sheetName val="[수목일위.XLS][수목일위.XLS]el______452"/>
      <sheetName val="[수목일위.XLS][수목일위.XLS]el______453"/>
      <sheetName val="[수목일위.XLS][수목일위.XLS]el______454"/>
      <sheetName val="[수목일위.XLS][수목일위.XLS]el______455"/>
      <sheetName val="차수공개요"/>
      <sheetName val="B부대공"/>
      <sheetName val="[수목일위.XLS][수목일위.XLS]el______458"/>
      <sheetName val="[수목일위.XLS][수목일위.XLS]el______459"/>
      <sheetName val="[수목일위.XLS][수목일위.XLS]el______456"/>
      <sheetName val="[수목일위.XLS][수목일위.XLS]el______457"/>
      <sheetName val="[수목일위.XLS][수목일위.XLS]el______460"/>
      <sheetName val="[수목일위.XLS][수목일위.XLS]el______461"/>
      <sheetName val="[수목일위.XLS][수목일위.XLS]el______462"/>
      <sheetName val="[수목일위.XLS][수목일위.XLS]el______463"/>
      <sheetName val="단ﶻ¸_x0000_"/>
      <sheetName val="영업涫⮦_x0001_"/>
      <sheetName val="[수목일위.XLS][수목일위.XLS]el______468"/>
      <sheetName val="[수목일위.XLS][수목일위.XLS]el______469"/>
      <sheetName val="[수목일위.XLS][수목일위.XLS]el______470"/>
      <sheetName val="[수목일위.XLS][수목일위.XLS]el______471"/>
      <sheetName val="[수목일위.XLS][수목일위.XLS]el______476"/>
      <sheetName val="[수목일위.XLS][수목일위.XLS]el______477"/>
      <sheetName val="[수목일위.XLS][수목일위.XLS]el______478"/>
      <sheetName val="[수목일위.XLS][수목일위.XLS]el______479"/>
      <sheetName val="[수목일위.XLS][수목일위.XLS]el______472"/>
      <sheetName val="[수목일위.XLS][수목일위.XLS]el______473"/>
      <sheetName val="[수목일위.XLS][수목일위.XLS]el______474"/>
      <sheetName val="[수목일위.XLS][수목일위.XLS]el______475"/>
      <sheetName val="[수목일위.XLS][수목일위.XLS]el______480"/>
      <sheetName val="[수목일위.XLS][수목일위.XLS]el______481"/>
      <sheetName val="[수목일위.XLS][수목일위.XLS]el______482"/>
      <sheetName val="[수목일위.XLS][수목일위.XLS]el______483"/>
      <sheetName val="[수목일위.XLS][수목일위.XLS]el______484"/>
      <sheetName val="[수목일위.XLS][수목일위.XLS]el______485"/>
      <sheetName val="[수목일위.XLS][수목일위.XLS]el______488"/>
      <sheetName val="[수목일위.XLS][수목일위.XLS]el______489"/>
      <sheetName val="[수목일위.XLS][수목일위.XLS]el______490"/>
      <sheetName val="[수목일위.XLS][수목일위.XLS]el______491"/>
      <sheetName val="지선토공_x0000__x0000_"/>
      <sheetName val="단가산출근거(1)"/>
      <sheetName val="추가예산"/>
      <sheetName val="반월시설물집계"/>
      <sheetName val="[수목일위.XLS]B__MSOffice_Excel___9"/>
      <sheetName val="[수목일위.XLS]B__MSOffice_Excel___4"/>
      <sheetName val="[수목일위.XLS]B__MSOffice_Excel___5"/>
      <sheetName val="[수목일위.XLS]B__MSOffice_Excel___6"/>
      <sheetName val="[수목일위.XLS]B__MSOffice_Excel___7"/>
      <sheetName val="[수목일위.XLS]B__MSOffice_Excel___8"/>
      <sheetName val="laroux"/>
      <sheetName val="중량산출"/>
      <sheetName val="PANEL 중량산출"/>
      <sheetName val="CT "/>
      <sheetName val="발신정보"/>
      <sheetName val="2F 회의실견적(5_14 일대)"/>
      <sheetName val="동원(3)"/>
      <sheetName val="동력부하(도산)"/>
      <sheetName val="20관리비율"/>
      <sheetName val="배_x0000__x0000_"/>
      <sheetName val="배??"/>
      <sheetName val="조견표"/>
      <sheetName val="우석문틀"/>
      <sheetName val="영창2勈"/>
      <sheetName val="S.중기사용료"/>
      <sheetName val="969910( R)"/>
      <sheetName val="역T형옹벽단위수량"/>
      <sheetName val="본체"/>
      <sheetName val="사토장위치"/>
      <sheetName val="DongCode"/>
      <sheetName val="TB-내역_x0000_"/>
      <sheetName val="7.PILE  (돌출)"/>
      <sheetName val="집계(기계餀ኘ԰_x0000_"/>
      <sheetName val="입찰결과보고"/>
      <sheetName val="부품"/>
      <sheetName val="D-철尜_x0013_層"/>
      <sheetName val="?䅅呒"/>
      <sheetName val="배수︀"/>
      <sheetName val="입餀ኘ"/>
      <sheetName val="발주내역서"/>
      <sheetName val="직공비"/>
      <sheetName val="[수목일위.XLS][수목일위.XLS]el__계___목_2"/>
      <sheetName val="[수목일위.XLS][수목일위.XLS]el__계___목_3"/>
      <sheetName val="[수목일위.XLS][수목일위.XLS]el_설_서_수목_6"/>
      <sheetName val="[수목일위.XLS][수목일위.XLS]el_설_서_수목_7"/>
      <sheetName val="[수목일위.XLS][수목일위.XLS]el_설_서_수목_4"/>
      <sheetName val="[수목일위.XLS][수목일위.XLS]el_설_서_수목_5"/>
      <sheetName val="[수목일위.XLS][수목일위.XLS]el_설_서_수목_2"/>
      <sheetName val="[수목일위.XLS][수목일위.XLS]el_설_서_수목_3"/>
      <sheetName val="갑__지3"/>
      <sheetName val="기타_정보통신공사3"/>
      <sheetName val="AS포장복구_3"/>
      <sheetName val="Customer_Databas3"/>
      <sheetName val="2000_11월설계내역3"/>
      <sheetName val="표지_(2)3"/>
      <sheetName val="화재_탐지_설비3"/>
      <sheetName val="unit_43"/>
      <sheetName val="단가_및_재료비3"/>
      <sheetName val="준검_내역서3"/>
      <sheetName val="Sheet1_(2)3"/>
      <sheetName val="토공산출_(아파트)3"/>
      <sheetName val="1_설계조건3"/>
      <sheetName val="Ⅶ-2_현장경비산출3"/>
      <sheetName val="자재_집계표3"/>
      <sheetName val="5_일위목록3"/>
      <sheetName val="7_단가조사3"/>
      <sheetName val="6_일위대가3"/>
      <sheetName val="E_P_T수량산출서3"/>
      <sheetName val="전선_및_전선관3"/>
      <sheetName val="공사별_가중치_산출근거(토목)2"/>
      <sheetName val="운동장_(2)2"/>
      <sheetName val="1차_내역서3"/>
      <sheetName val="귀래_설계_공내역서3"/>
      <sheetName val="2_대외공문2"/>
      <sheetName val="상_부2"/>
      <sheetName val="단가표_(2)2"/>
      <sheetName val="3_바닥판__2"/>
      <sheetName val="_견적서2"/>
      <sheetName val="목차_1"/>
      <sheetName val="기계실_D2001"/>
      <sheetName val="6PILE__(돌출)1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3_공통공사대비1"/>
      <sheetName val="전차선로_물량표1"/>
      <sheetName val="영업_일11"/>
      <sheetName val="주빔의_설계1"/>
      <sheetName val="단면_(2)1"/>
      <sheetName val="2_2_10_샤시등1"/>
      <sheetName val="1_가설1"/>
      <sheetName val="4_목공사1"/>
      <sheetName val="G_R300경비1"/>
      <sheetName val="수목데이타_1"/>
      <sheetName val="3_하중산정4_지지력1"/>
      <sheetName val="2_가로등(영구)1"/>
      <sheetName val="현장관리비_산출내역1"/>
      <sheetName val="현장관리비_1"/>
      <sheetName val="3BL공동구_수량1"/>
      <sheetName val="관기성공_내1"/>
      <sheetName val="표__지1"/>
      <sheetName val="인건비_1"/>
      <sheetName val="환경기계공정표_(3)1"/>
      <sheetName val="TRE_TABLE1"/>
      <sheetName val="Cost_bd-&quot;A&quot;1"/>
      <sheetName val="남양시작동자105노65기1_3화1_21"/>
      <sheetName val="노임_단가1"/>
      <sheetName val="단_box1"/>
      <sheetName val="2000,9월_일위1"/>
      <sheetName val="경율산정_XLS1"/>
      <sheetName val="신_분1"/>
      <sheetName val="설계기준_및_하중계산1"/>
      <sheetName val="General_Data1"/>
      <sheetName val="별표_1"/>
      <sheetName val="1_설계기준1"/>
      <sheetName val="제출내역_(2)1"/>
      <sheetName val="단가_산출서(산근#1~#102)1"/>
      <sheetName val="RAW_DATA1"/>
      <sheetName val="설계내역서_1"/>
      <sheetName val="5_전사투자계획종함안1"/>
      <sheetName val="3_바닥판설계1"/>
      <sheetName val="96보완계획7_121"/>
      <sheetName val="일반문틀_설치1"/>
      <sheetName val="샌딩_에폭시_도장1"/>
      <sheetName val="환율_및_노임1"/>
      <sheetName val="속_일위대가1"/>
      <sheetName val="노_무_비1"/>
      <sheetName val="EQUIP_LIST1"/>
      <sheetName val="입출재고현황_(2)1"/>
      <sheetName val="횡_연장1"/>
      <sheetName val="단가산출서_(2)1"/>
      <sheetName val="기성고조서_1"/>
      <sheetName val="공종단가표_1"/>
      <sheetName val="6_가격조사서_1"/>
      <sheetName val="빌딩_안내1"/>
      <sheetName val="99_12"/>
      <sheetName val="1공구_단가_(정원)1"/>
      <sheetName val="1공구_단가_(산광)1"/>
      <sheetName val="1공구_단가_(용호)1"/>
      <sheetName val="간지_(2)1"/>
      <sheetName val="2공구_단가(인성)1"/>
      <sheetName val="2공구_단가(대동)1"/>
      <sheetName val="2공구_단가(산광)1"/>
      <sheetName val="1_토공1"/>
      <sheetName val="2_배수공1"/>
      <sheetName val="3_구조물공1"/>
      <sheetName val="4_포장공1"/>
      <sheetName val="PACKING_LIST1"/>
      <sheetName val="지주목_및_비료산출기준1"/>
      <sheetName val="1__설계예산서1"/>
      <sheetName val="2__목차1"/>
      <sheetName val="3_설계설명서1"/>
      <sheetName val="4_시방서갑지1"/>
      <sheetName val="5_시방서(일반시방서)1"/>
      <sheetName val="6_시방서갑지(특기)1"/>
      <sheetName val="7_예정공정표1"/>
      <sheetName val="8__설계예산서1"/>
      <sheetName val="16_설계서용지(갑)1"/>
      <sheetName val="17__내역서갑지1"/>
      <sheetName val="내_역_서1"/>
      <sheetName val="일_위_대_가_표1"/>
      <sheetName val="수_량_산_출_서1"/>
      <sheetName val="일위대가_1"/>
      <sheetName val="중기조종사_단위단가1"/>
      <sheetName val="세골재__T2_변경_현황"/>
      <sheetName val="2-나_물가조사서"/>
      <sheetName val="앉음벽_(2)"/>
      <sheetName val="IBM_UX"/>
      <sheetName val="연돌일退←"/>
      <sheetName val="내역서_제출"/>
      <sheetName val="수량계산서_집계표(가설_신설_및_철거-을지로3가_2호선)"/>
      <sheetName val="수량계산서_집계표(신설-을지로3가_2호선)"/>
      <sheetName val="수량계산서_집계표(철거-을지로3가_2호선)"/>
      <sheetName val="2_도실원내역(원본)"/>
      <sheetName val="DNT_OSBL"/>
      <sheetName val="표_지"/>
      <sheetName val="11_닥트설치공사(bm)"/>
      <sheetName val="DESIGN_CRETERIA"/>
      <sheetName val="3련_BOX1"/>
      <sheetName val="0_갑지1"/>
      <sheetName val="8_현장관리비1"/>
      <sheetName val="7_안전관리비1"/>
      <sheetName val="2_토목공사1"/>
      <sheetName val="본선_토공_분배표"/>
      <sheetName val="견적_(2)"/>
      <sheetName val="DATA_입력란"/>
      <sheetName val="1__설계조건_2_단면가정_3__하중계산"/>
      <sheetName val="아파트_"/>
      <sheetName val="6__안전관리비"/>
      <sheetName val="마북_손익분석(CATIA)"/>
      <sheetName val="목동세대_산출근거"/>
      <sheetName val="8_PILE__(돌출)"/>
      <sheetName val="3_부제O호표"/>
      <sheetName val="4_장비손료"/>
      <sheetName val="5_소모재료비"/>
      <sheetName val="9_공삭공지층별작업시간"/>
      <sheetName val="7_주입분사시간제원표"/>
      <sheetName val="6_작업시간표"/>
      <sheetName val="8_시멘트제원표"/>
      <sheetName val="2_품제O호표"/>
      <sheetName val="1_총괄표1500mm"/>
      <sheetName val="Requirement(Work_Crew)"/>
      <sheetName val="3_건축(현장안)"/>
      <sheetName val="원가계산_(2)1"/>
      <sheetName val="기초입력_DATA1"/>
      <sheetName val="참조_(2)1"/>
      <sheetName val="일위대가_(식재)1"/>
      <sheetName val="골조-APT_갑지1"/>
      <sheetName val="자재단가2007_101"/>
      <sheetName val="자재단가2008_41"/>
      <sheetName val="설명서_1"/>
      <sheetName val="6-1__관개량조서1"/>
      <sheetName val="11-2_아파트내역1"/>
      <sheetName val="INDEX__LIST1"/>
      <sheetName val="실행,원가_최종예상"/>
      <sheetName val="플랜트_설치1"/>
      <sheetName val="아파트_내역1"/>
      <sheetName val="7_원가계산서(품셈)1"/>
      <sheetName val="단가산출근거_목록표1"/>
      <sheetName val="단_가_산_출_근_거1"/>
      <sheetName val="중기_목록표1"/>
      <sheetName val="시간당_중기사용료1"/>
      <sheetName val="환율및_기초자료1"/>
      <sheetName val="CABLE_SIZE-11"/>
      <sheetName val="1-4-2_관(약)1"/>
      <sheetName val="내역서1999_8최종1"/>
      <sheetName val="BSD_(2)"/>
      <sheetName val="7_계측제어"/>
      <sheetName val="6_동력"/>
      <sheetName val="13_방송공사"/>
      <sheetName val="15_소방공사"/>
      <sheetName val="12_옥외_방송공사"/>
      <sheetName val="8_옥외_보안등공사"/>
      <sheetName val="9_전등공사"/>
      <sheetName val="4_전력간선공사"/>
      <sheetName val="1_전력인입"/>
      <sheetName val="10_전열_공사"/>
      <sheetName val="11_전화공사"/>
      <sheetName val="5_CABLE_TRAY"/>
      <sheetName val="3_피뢰공사"/>
      <sheetName val="14_TV공사"/>
      <sheetName val="1_2_동력(철거)"/>
      <sheetName val="1_접지공사"/>
      <sheetName val="주공_갑지"/>
      <sheetName val="A_LINE"/>
      <sheetName val="2_고용보험료산출근거"/>
      <sheetName val="실행내역_"/>
      <sheetName val="2_냉난방설비공사"/>
      <sheetName val="Summary_Sheet"/>
      <sheetName val="총괄_내역서"/>
      <sheetName val="PROJECT_BRIEF"/>
      <sheetName val="기성(1차)_"/>
      <sheetName val="4__검토"/>
      <sheetName val="안양동교_1안"/>
      <sheetName val="설계변경내역_98"/>
      <sheetName val="개별직종노임단가(2005_1)"/>
      <sheetName val="TABLE_DB"/>
      <sheetName val="쌍용_data_base"/>
      <sheetName val="양재동_고향생각"/>
      <sheetName val="토공(우물통,기타)_"/>
      <sheetName val="계장_품셈표"/>
      <sheetName val="8_설치품셈"/>
      <sheetName val="공사별_가중치_산출근거(건축)"/>
      <sheetName val="개비온_단위"/>
      <sheetName val="단계별내역_(2)"/>
      <sheetName val="사업비변경내역(96_9단가)"/>
      <sheetName val="_상부공통집계(총괄)"/>
      <sheetName val="본실행"/>
      <sheetName val="24_보증금"/>
      <sheetName val="1~9_하중계산"/>
      <sheetName val="실행내역서_"/>
      <sheetName val="각사별공사비분개_"/>
      <sheetName val="Sheet4[수목일위_XLS]가드레일산근耀[수목일"/>
      <sheetName val="el_설계서_수목일위_XLS_데이타"/>
      <sheetName val="el_설계서_수목일위_XLS"/>
      <sheetName val="4_설계예산내역서"/>
      <sheetName val="6_관급자재조서"/>
      <sheetName val="3_예정공정표"/>
      <sheetName val="7_청제공기계기구조서"/>
      <sheetName val="5__현장관리비(new)_"/>
      <sheetName val="24_보증금(전신전화가입권)"/>
      <sheetName val="6_송금의뢰내역서"/>
      <sheetName val="토__공"/>
      <sheetName val="소방_하_내역"/>
      <sheetName val="공사비_증감_내역서"/>
      <sheetName val="1_취수장"/>
      <sheetName val="자재_집"/>
      <sheetName val="3_고용보험료산출근거"/>
      <sheetName val="4_고용보험"/>
      <sheetName val="31_경비기본입력"/>
      <sheetName val="피해현황_(수량합계)"/>
      <sheetName val="5_2_6~7공사요율"/>
      <sheetName val="실행내역(10_13)"/>
      <sheetName val="Sheet4[수목일위_XLS]가드레일산근"/>
      <sheetName val="2015년_제3차_공사_물량조사_양식_xlsx"/>
      <sheetName val="[수목일위_XLS]el\설계서\수목일위_XLS]데이타"/>
      <sheetName val="[수목일위_XLS]el\설계서\수목일위_XLS"/>
      <sheetName val="[수목일위_XLS][수목일위_XLS]el_______66"/>
      <sheetName val="[수목일위_XLS][수목일위_XLS]el_______67"/>
      <sheetName val="[수목일위_XLS][수목일위_XLS]el_______60"/>
      <sheetName val="[수목일위_XLS][수목일위_XLS]el_______61"/>
      <sheetName val="[수목일위_XLS][수목일위_XLS]el\설계서\수목일위"/>
      <sheetName val="6_단가조사표"/>
      <sheetName val="2_노무비"/>
      <sheetName val="2-1_노무비단가"/>
      <sheetName val="5_폐기물운반비"/>
      <sheetName val="4_폐기물량"/>
      <sheetName val="송정-증포간__계약내역서"/>
      <sheetName val="B_O_M"/>
      <sheetName val="노임단가_(2)"/>
      <sheetName val="1_1서버도입"/>
      <sheetName val="노임_(2차)"/>
      <sheetName val="7단"/>
      <sheetName val="1"/>
      <sheetName val="1B"/>
      <sheetName val="설"/>
      <sheetName val="crude_SLAB_RE-bar"/>
      <sheetName val="2_2_1嵦īꥈ"/>
      <sheetName val="2_2_1咘Ȏ㎩ì"/>
      <sheetName val="2_2_1㘨↌␬"/>
      <sheetName val="2_2_1䜨ሉὴ"/>
      <sheetName val="2_2_1䘭疋瀨ȕ㱵"/>
      <sheetName val="2_2_1᩿↌"/>
      <sheetName val="2_2_1᷀ḨỌ"/>
      <sheetName val="설계변경_(2)"/>
      <sheetName val="1_3(배치도)"/>
      <sheetName val="도급예산내헾】"/>
      <sheetName val="8_석축단위(H=1_5M)"/>
      <sheetName val="[수목일위_XLS][수목일위_XLS]el_______58"/>
      <sheetName val="[수목일위_XLS][수목일위_XLS]el_______59"/>
      <sheetName val="[수목일위_XLS][수목일위_XLS]el________2"/>
      <sheetName val="[수목일위_XLS][수목일위_XLS]el________3"/>
      <sheetName val="1_우편집중내역서"/>
      <sheetName val="자재집게표_"/>
      <sheetName val="3_공통공ⴀ敆遵"/>
      <sheetName val="전체_현장_공사명_입력(26건)"/>
      <sheetName val="PROJECT_BRIEF(EX_NEW)"/>
      <sheetName val="조도계산서_(도서)"/>
      <sheetName val="노원열병합__건축공사기성내역서"/>
      <sheetName val="3_일반사상"/>
      <sheetName val="0_0ControlSheet"/>
      <sheetName val="Upgrades_pricing"/>
      <sheetName val="6_18"/>
      <sheetName val="원형1호맨"/>
      <sheetName val="P_M_별"/>
      <sheetName val="항목邨턘"/>
      <sheetName val="[수목일위_XLS][수목일위_XLS]el________8"/>
      <sheetName val="[수목일위_XLS][수목일위_XLS]el________9"/>
      <sheetName val="[수목일위_XLS][수목일위_XLS]el________4"/>
      <sheetName val="[수목일위_XLS][수목일위_XLS]el________5"/>
      <sheetName val="[수목일위_XLS][수목일위_XLS]el________6"/>
      <sheetName val="[수목일위_XLS][수목일위_XLS]el________7"/>
      <sheetName val="Cost_bd-墠+壬"/>
      <sheetName val="[수목일위_XLS][수목일위_XLS]el_______10"/>
      <sheetName val="[수목일위_XLS][수목일위_XLS]el_______11"/>
      <sheetName val="[수목일위_XLS][수목일위_XLS]el_______12"/>
      <sheetName val="[수목일위_XLS][수목일위_XLS]el_______13"/>
      <sheetName val="[수목일위_XLS][수목일위_XLS]el_______14"/>
      <sheetName val="[수목일위_XLS][수목일위_XLS]el_______15"/>
      <sheetName val="[수목일위_XLS][수목일위_XLS]el_______42"/>
      <sheetName val="[수목일위_XLS][수목일위_XLS]el_______43"/>
      <sheetName val="[수목일위_XLS][수목일위_XLS]el_______38"/>
      <sheetName val="[수목일위_XLS][수목일위_XLS]el_______39"/>
      <sheetName val="[수목일위_XLS][수목일위_XLS]el_______16"/>
      <sheetName val="[수목일위_XLS][수목일위_XLS]el_______17"/>
      <sheetName val="[수목일위_XLS][수목일위_XLS]el_______36"/>
      <sheetName val="[수목일위_XLS][수목일위_XLS]el_______37"/>
      <sheetName val="[수목일위_XLS][수목일위_XLS]el_______18"/>
      <sheetName val="[수목일위_XLS][수목일위_XLS]el_______19"/>
      <sheetName val="[수목일위_XLS][수목일위_XLS]el_______20"/>
      <sheetName val="[수목일위_XLS][수목일위_XLS]el_______21"/>
      <sheetName val="[수목일위_XLS][수목일위_XLS]el_______22"/>
      <sheetName val="[수목일위_XLS][수목일위_XLS]el_______23"/>
      <sheetName val="[수목일위_XLS][수목일위_XLS]el_______24"/>
      <sheetName val="[수목일위_XLS][수목일위_XLS]el_______25"/>
      <sheetName val="[수목일위_XLS][수목일위_XLS]el_______26"/>
      <sheetName val="[수목일위_XLS][수목일위_XLS]el_______27"/>
      <sheetName val="[수목일위_XLS][수목일위_XLS]el_______32"/>
      <sheetName val="[수목일위_XLS][수목일위_XLS]el_______33"/>
      <sheetName val="[수목일위_XLS][수목일위_XLS]el_______28"/>
      <sheetName val="[수목일위_XLS][수목일위_XLS]el_______29"/>
      <sheetName val="[수목일위_XLS][수목일위_XLS]el_______30"/>
      <sheetName val="[수목일위_XLS][수목일위_XLS]el_______31"/>
      <sheetName val="[수목일위_XLS][수목일위_XLS]el_______34"/>
      <sheetName val="[수목일위_XLS][수목일위_XLS]el_______35"/>
      <sheetName val="[수목일위_XLS][수목일위_XLS]el_______40"/>
      <sheetName val="[수목일위_XLS][수목일위_XLS]el_______41"/>
      <sheetName val="[수목일위_XLS][수목일위_XLS]el_______52"/>
      <sheetName val="[수목일위_XLS][수목일위_XLS]el_______53"/>
      <sheetName val="[수목일위_XLS][수목일위_XLS]el_______44"/>
      <sheetName val="[수목일위_XLS][수목일위_XLS]el_______45"/>
      <sheetName val="[수목일위_XLS][수목일위_XLS]el_______46"/>
      <sheetName val="[수목일위_XLS][수목일위_XLS]el_______47"/>
      <sheetName val="[수목일위_XLS][수목일위_XLS]el_______48"/>
      <sheetName val="[수목일위_XLS][수목일위_XLS]el_______49"/>
      <sheetName val="[수목일위_XLS][수목일위_XLS]el_______50"/>
      <sheetName val="[수목일위_XLS][수목일위_XLS]el_______51"/>
      <sheetName val="[수목일위_XLS][수목일위_XLS]el_______54"/>
      <sheetName val="[수목일위_XLS][수목일위_XLS]el_______55"/>
      <sheetName val="[수목일위_XLS][수목일위_XLS]el_______56"/>
      <sheetName val="[수목일위_XLS][수목일위_XLS]el_______57"/>
      <sheetName val="[수목일위_XLS][수목일위_XLS]el_______62"/>
      <sheetName val="[수목일위_XLS][수목일위_XLS]el_______63"/>
      <sheetName val="[수목일위_XLS][수목일위_XLS]el_______64"/>
      <sheetName val="[수목일위_XLS][수목일위_XLS]el_______65"/>
      <sheetName val="[수목일위_XLS][수목일위_XLS]el_______72"/>
      <sheetName val="[수목일위_XLS][수목일위_XLS]el_______73"/>
      <sheetName val="[수목일위_XLS][수목일위_XLS]el_______70"/>
      <sheetName val="[수목일위_XLS][수목일위_XLS]el_______71"/>
      <sheetName val="[수목일위_XLS][수목일위_XLS]el_______68"/>
      <sheetName val="[수목일위_XLS][수목일위_XLS]el_______69"/>
      <sheetName val="갑__지4"/>
      <sheetName val="기타_정보통신공사4"/>
      <sheetName val="AS포장복구_4"/>
      <sheetName val="Customer_Databas4"/>
      <sheetName val="2000_11월설계내역4"/>
      <sheetName val="표지_(2)4"/>
      <sheetName val="화재_탐지_설비4"/>
      <sheetName val="unit_44"/>
      <sheetName val="단가_및_재료비4"/>
      <sheetName val="준검_내역서4"/>
      <sheetName val="Sheet1_(2)4"/>
      <sheetName val="토공산출_(아파트)4"/>
      <sheetName val="1_설계조건4"/>
      <sheetName val="Ⅶ-2_현장경비산출4"/>
      <sheetName val="자재_집계표4"/>
      <sheetName val="5_일위목록4"/>
      <sheetName val="7_단가조사4"/>
      <sheetName val="6_일위대가4"/>
      <sheetName val="E_P_T수량산출서4"/>
      <sheetName val="전선_및_전선관4"/>
      <sheetName val="공사별_가중치_산출근거(토목)3"/>
      <sheetName val="운동장_(2)3"/>
      <sheetName val="1차_내역서4"/>
      <sheetName val="귀래_설계_공내역서4"/>
      <sheetName val="2_대외공문3"/>
      <sheetName val="상_부3"/>
      <sheetName val="단가표_(2)3"/>
      <sheetName val="3_바닥판__3"/>
      <sheetName val="_견적서3"/>
      <sheetName val="목차_2"/>
      <sheetName val="기계실_D2002"/>
      <sheetName val="6PILE__(돌출)2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3_공통공사대비2"/>
      <sheetName val="전차선로_물량표2"/>
      <sheetName val="영업_일12"/>
      <sheetName val="주빔의_설계2"/>
      <sheetName val="단면_(2)2"/>
      <sheetName val="2_2_10_샤시등2"/>
      <sheetName val="1_가설2"/>
      <sheetName val="4_목공사2"/>
      <sheetName val="G_R300경비2"/>
      <sheetName val="수목데이타_2"/>
      <sheetName val="3_하중산정4_지지력2"/>
      <sheetName val="2_가로등(영구)2"/>
      <sheetName val="현장관리비_산출내역2"/>
      <sheetName val="현장관리비_2"/>
      <sheetName val="3BL공동구_수량2"/>
      <sheetName val="관기성공_내2"/>
      <sheetName val="표__지2"/>
      <sheetName val="인건비_2"/>
      <sheetName val="환경기계공정표_(3)2"/>
      <sheetName val="TRE_TABLE2"/>
      <sheetName val="Cost_bd-&quot;A&quot;2"/>
      <sheetName val="남양시작동자105노65기1_3화1_22"/>
      <sheetName val="노임_단가2"/>
      <sheetName val="단_box2"/>
      <sheetName val="2000,9월_일위2"/>
      <sheetName val="경율산정_XLS2"/>
      <sheetName val="신_분2"/>
      <sheetName val="설계기준_및_하중계산2"/>
      <sheetName val="General_Data2"/>
      <sheetName val="별표_2"/>
      <sheetName val="1_설계기준2"/>
      <sheetName val="제출내역_(2)2"/>
      <sheetName val="단가_산출서(산근#1~#102)2"/>
      <sheetName val="RAW_DATA2"/>
      <sheetName val="설계내역서_2"/>
      <sheetName val="5_전사투자계획종함안2"/>
      <sheetName val="3_바닥판설계2"/>
      <sheetName val="96보완계획7_122"/>
      <sheetName val="일반문틀_설치2"/>
      <sheetName val="샌딩_에폭시_도장2"/>
      <sheetName val="환율_및_노임2"/>
      <sheetName val="속_일위대가2"/>
      <sheetName val="노_무_비2"/>
      <sheetName val="EQUIP_LIST2"/>
      <sheetName val="입출재고현황_(2)2"/>
      <sheetName val="횡_연장2"/>
      <sheetName val="단가산출서_(2)2"/>
      <sheetName val="기성고조서_2"/>
      <sheetName val="공종단가표_2"/>
      <sheetName val="6_가격조사서_2"/>
      <sheetName val="빌딩_안내2"/>
      <sheetName val="99_121"/>
      <sheetName val="1공구_단가_(정원)2"/>
      <sheetName val="1공구_단가_(산광)2"/>
      <sheetName val="1공구_단가_(용호)2"/>
      <sheetName val="간지_(2)2"/>
      <sheetName val="2공구_단가(인성)2"/>
      <sheetName val="2공구_단가(대동)2"/>
      <sheetName val="2공구_단가(산광)2"/>
      <sheetName val="1_토공2"/>
      <sheetName val="2_배수공2"/>
      <sheetName val="3_구조물공2"/>
      <sheetName val="4_포장공2"/>
      <sheetName val="PACKING_LIST2"/>
      <sheetName val="지주목_및_비료산출기준2"/>
      <sheetName val="1__설계예산서2"/>
      <sheetName val="2__목차2"/>
      <sheetName val="3_설계설명서2"/>
      <sheetName val="4_시방서갑지2"/>
      <sheetName val="5_시방서(일반시방서)2"/>
      <sheetName val="6_시방서갑지(특기)2"/>
      <sheetName val="7_예정공정표2"/>
      <sheetName val="8__설계예산서2"/>
      <sheetName val="16_설계서용지(갑)2"/>
      <sheetName val="17__내역서갑지2"/>
      <sheetName val="내_역_서2"/>
      <sheetName val="일_위_대_가_표2"/>
      <sheetName val="수_량_산_출_서2"/>
      <sheetName val="일위대가_2"/>
      <sheetName val="중기조종사_단위단가2"/>
      <sheetName val="세골재__T2_변경_현황1"/>
      <sheetName val="2-나_물가조사서1"/>
      <sheetName val="앉음벽_(2)1"/>
      <sheetName val="IBM_UX1"/>
      <sheetName val="내역서_제출1"/>
      <sheetName val="수량계산서_집계표(가설_신설_및_철거-을지로3가_2호선1"/>
      <sheetName val="수량계산서_집계표(신설-을지로3가_2호선)1"/>
      <sheetName val="수량계산서_집계표(철거-을지로3가_2호선)1"/>
      <sheetName val="케이블류_OLD1"/>
      <sheetName val="2_도실원내역(원본)1"/>
      <sheetName val="DNT_OSBL1"/>
      <sheetName val="0_갑지2"/>
      <sheetName val="8_현장관리비2"/>
      <sheetName val="7_안전관리비2"/>
      <sheetName val="2_토목공사2"/>
      <sheetName val="본선_토공_분배표1"/>
      <sheetName val="3련_BOX2"/>
      <sheetName val="마북_손익분석(CATIA)1"/>
      <sheetName val="표_지1"/>
      <sheetName val="11_닥트설치공사(bm)1"/>
      <sheetName val="DESIGN_CRETERIA1"/>
      <sheetName val="견적_(2)1"/>
      <sheetName val="DATA_입력란1"/>
      <sheetName val="1__설계조건_2_단면가정_3__하중계산1"/>
      <sheetName val="아파트_1"/>
      <sheetName val="6__안전관리비1"/>
      <sheetName val="목동세대_산출근거1"/>
      <sheetName val="8_PILE__(돌출)1"/>
      <sheetName val="3_부제O호표1"/>
      <sheetName val="4_장비손료1"/>
      <sheetName val="5_소모재료비1"/>
      <sheetName val="9_공삭공지층별작업시간1"/>
      <sheetName val="7_주입분사시간제원표1"/>
      <sheetName val="6_작업시간표1"/>
      <sheetName val="8_시멘트제원표1"/>
      <sheetName val="2_품제O호표1"/>
      <sheetName val="1_총괄표1500mm1"/>
      <sheetName val="Requirement(Work_Crew)1"/>
      <sheetName val="3_건축(현장안)1"/>
      <sheetName val="원가계산_(2)2"/>
      <sheetName val="기초입력_DATA2"/>
      <sheetName val="참조_(2)2"/>
      <sheetName val="일위대가_(식재)2"/>
      <sheetName val="골조-APT_갑지2"/>
      <sheetName val="자재단가2007_102"/>
      <sheetName val="자재단가2008_42"/>
      <sheetName val="설명서_2"/>
      <sheetName val="6-1__관개량조서2"/>
      <sheetName val="11-2_아파트내역2"/>
      <sheetName val="INDEX__LIST2"/>
      <sheetName val="실행,원가_최종예상1"/>
      <sheetName val="플랜트_설치2"/>
      <sheetName val="아파트_내역2"/>
      <sheetName val="7_원가계산서(품셈)2"/>
      <sheetName val="단가산출근거_목록표2"/>
      <sheetName val="단_가_산_출_근_거2"/>
      <sheetName val="중기_목록표2"/>
      <sheetName val="시간당_중기사용료2"/>
      <sheetName val="환율및_기초자료2"/>
      <sheetName val="CABLE_SIZE-12"/>
      <sheetName val="1-4-2_관(약)2"/>
      <sheetName val="내역서1999_8최종2"/>
      <sheetName val="BSD_(2)1"/>
      <sheetName val="7_계측제어1"/>
      <sheetName val="6_동력1"/>
      <sheetName val="13_방송공사1"/>
      <sheetName val="15_소방공사1"/>
      <sheetName val="12_옥외_방송공사1"/>
      <sheetName val="8_옥외_보안등공사1"/>
      <sheetName val="9_전등공사1"/>
      <sheetName val="4_전력간선공사1"/>
      <sheetName val="1_전력인입1"/>
      <sheetName val="10_전열_공사1"/>
      <sheetName val="11_전화공사1"/>
      <sheetName val="5_CABLE_TRAY1"/>
      <sheetName val="3_피뢰공사1"/>
      <sheetName val="14_TV공사1"/>
      <sheetName val="1_2_동력(철거)1"/>
      <sheetName val="1_접지공사1"/>
      <sheetName val="주공_갑지1"/>
      <sheetName val="A_LINE1"/>
      <sheetName val="2_고용보험료산출근거1"/>
      <sheetName val="실행내역_1"/>
      <sheetName val="2_냉난방설비공사1"/>
      <sheetName val="Summary_Sheet1"/>
      <sheetName val="총괄_내역서1"/>
      <sheetName val="PROJECT_BRIEF1"/>
      <sheetName val="기성(1차)_1"/>
      <sheetName val="4__검토1"/>
      <sheetName val="안양동교_1안1"/>
      <sheetName val="설계변경내역_981"/>
      <sheetName val="개별직종노임단가(2005_1)1"/>
      <sheetName val="TABLE_DB1"/>
      <sheetName val="쌍용_data_base1"/>
      <sheetName val="양재동_고향생각1"/>
      <sheetName val="토공(우물통,기타)_1"/>
      <sheetName val="계장_품셈표1"/>
      <sheetName val="8_설치품셈1"/>
      <sheetName val="공사별_가중치_산출근거(건축)1"/>
      <sheetName val="개비온_단위1"/>
      <sheetName val="단계별내역_(2)1"/>
      <sheetName val="사업비변경내역(96_9단가)1"/>
      <sheetName val="_상부공통집계(총괄)1"/>
      <sheetName val="24_보증금1"/>
      <sheetName val="1~9_하중계산1"/>
      <sheetName val="실행내역서_1"/>
      <sheetName val="각사별공사비분개_1"/>
      <sheetName val="el_설계서_수목일위_XLS_데이타1"/>
      <sheetName val="el_설계서_수목일위_XLS1"/>
      <sheetName val="4_설계예산내역서1"/>
      <sheetName val="6_관급자재조서1"/>
      <sheetName val="3_예정공정표1"/>
      <sheetName val="7_청제공기계기구조서1"/>
      <sheetName val="5__현장관리비(new)_1"/>
      <sheetName val="24_보증금(전신전화가입권)1"/>
      <sheetName val="6_송금의뢰내역서1"/>
      <sheetName val="토__공1"/>
      <sheetName val="소방_하_내역1"/>
      <sheetName val="공사비_증감_내역서1"/>
      <sheetName val="1_취수장1"/>
      <sheetName val="3_고용보험료산출근거1"/>
      <sheetName val="4_고용보험1"/>
      <sheetName val="31_경비기본입력1"/>
      <sheetName val="피해현황_(수량합계)1"/>
      <sheetName val="5_2_6~7공사요율1"/>
      <sheetName val="실행내역(10_13)1"/>
      <sheetName val="2015년_제3차_공사_물량조사_양식_xlsx1"/>
      <sheetName val="[수목일위_XLS]el\설계서\수목일위_XLS]데이타1"/>
      <sheetName val="[수목일위_XLS]el\설계서\수목일위_XLS1"/>
      <sheetName val="[수목일위_XLS][수목일위_XLS]el_______74"/>
      <sheetName val="[수목일위_XLS][수목일위_XLS]el_______75"/>
      <sheetName val="[수목일위_XLS][수목일위_XLS]el_______76"/>
      <sheetName val="[수목일위_XLS][수목일위_XLS]el_______77"/>
      <sheetName val="[수목일위_XLS][수목일위_XLS]el\설계서\수목일1"/>
      <sheetName val="6_단가조사표1"/>
      <sheetName val="2_노무비1"/>
      <sheetName val="2-1_노무비단가1"/>
      <sheetName val="5_폐기물운반비1"/>
      <sheetName val="4_폐기물량1"/>
      <sheetName val="송정-증포간__계약내역서1"/>
      <sheetName val="B_O_M1"/>
      <sheetName val="노임단가_(2)1"/>
      <sheetName val="1_1서버도입1"/>
      <sheetName val="노임_(2차)1"/>
      <sheetName val="crude_SLAB_RE-bar1"/>
      <sheetName val="2_2_1䘭疋瀨ȕ㱵1"/>
      <sheetName val="설계변경_(2)1"/>
      <sheetName val="1_3(배치도)1"/>
      <sheetName val="8_석축단위(H=1_5M)1"/>
      <sheetName val="[수목일위_XLS][수목일위_XLS]el_______78"/>
      <sheetName val="[수목일위_XLS][수목일위_XLS]el_______79"/>
      <sheetName val="[수목일위_XLS][수목일위_XLS]el________1"/>
      <sheetName val="[수목일위_XLS][수목일위_XLS]el_______80"/>
      <sheetName val="1_우편집중내역서1"/>
      <sheetName val="자재집게표_1"/>
      <sheetName val="3_공통공ⴀ敆遵1"/>
      <sheetName val="전체_현장_공사명_입력(26건)1"/>
      <sheetName val="PROJECT_BRIEF(EX_NEW)1"/>
      <sheetName val="조도계산서_(도서)1"/>
      <sheetName val="노원열병합__건축공사기성내역서1"/>
      <sheetName val="3_일반사상1"/>
      <sheetName val="0_0ControlSheet1"/>
      <sheetName val="Upgrades_pricing1"/>
      <sheetName val="6_181"/>
      <sheetName val="P_M_별1"/>
      <sheetName val="[수목일위_XLS][수목일위_XLS]el_______81"/>
      <sheetName val="[수목일위_XLS][수목일위_XLS]el_______82"/>
      <sheetName val="[수목일위_XLS][수목일위_XLS]el_______83"/>
      <sheetName val="[수목일위_XLS][수목일위_XLS]el_______84"/>
      <sheetName val="[수목일위_XLS][수목일위_XLS]el_______85"/>
      <sheetName val="[수목일위_XLS][수목일위_XLS]el_______86"/>
      <sheetName val="Cost_bd-墠+壬1"/>
      <sheetName val="[수목일위_XLS][수목일위_XLS]el_______87"/>
      <sheetName val="[수목일위_XLS][수목일위_XLS]el_______88"/>
      <sheetName val="[수목일위_XLS][수목일위_XLS]el_______89"/>
      <sheetName val="[수목일위_XLS][수목일위_XLS]el_______90"/>
      <sheetName val="[수목일위_XLS][수목일위_XLS]el_______91"/>
      <sheetName val="[수목일위_XLS][수목일위_XLS]el_______92"/>
      <sheetName val="[수목일위_XLS][수목일위_XLS]el_______93"/>
      <sheetName val="[수목일위_XLS][수목일위_XLS]el_______94"/>
      <sheetName val="[수목일위_XLS][수목일위_XLS]el_______95"/>
      <sheetName val="[수목일위_XLS][수목일위_XLS]el_______96"/>
      <sheetName val="[수목일위_XLS][수목일위_XLS]el_______97"/>
      <sheetName val="[수목일위_XLS][수목일위_XLS]el_______98"/>
      <sheetName val="[수목일위_XLS][수목일위_XLS]el_______99"/>
      <sheetName val="[수목일위_XLS][수목일위_XLS]el______100"/>
      <sheetName val="[수목일위_XLS][수목일위_XLS]el______101"/>
      <sheetName val="[수목일위_XLS][수목일위_XLS]el______102"/>
      <sheetName val="[수목일위_XLS][수목일위_XLS]el______103"/>
      <sheetName val="[수목일위_XLS][수목일위_XLS]el______104"/>
      <sheetName val="[수목일위_XLS][수목일위_XLS]el______105"/>
      <sheetName val="[수목일위_XLS][수목일위_XLS]el______106"/>
      <sheetName val="[수목일위_XLS][수목일위_XLS]el______107"/>
      <sheetName val="[수목일위_XLS][수목일위_XLS]el______108"/>
      <sheetName val="[수목일위_XLS][수목일위_XLS]el______109"/>
      <sheetName val="[수목일위_XLS][수목일위_XLS]el______110"/>
      <sheetName val="[수목일위_XLS][수목일위_XLS]el______111"/>
      <sheetName val="[수목일위_XLS][수목일위_XLS]el______112"/>
      <sheetName val="[수목일위_XLS][수목일위_XLS]el______113"/>
      <sheetName val="[수목일위_XLS][수목일위_XLS]el______114"/>
      <sheetName val="[수목일위_XLS][수목일위_XLS]el______115"/>
      <sheetName val="[수목일위_XLS][수목일위_XLS]el______116"/>
      <sheetName val="[수목일위_XLS][수목일위_XLS]el______117"/>
      <sheetName val="[수목일위_XLS][수목일위_XLS]el______118"/>
      <sheetName val="[수목일위_XLS][수목일위_XLS]el______119"/>
      <sheetName val="[수목일위_XLS][수목일위_XLS]el______120"/>
      <sheetName val="[수목일위_XLS][수목일위_XLS]el______121"/>
      <sheetName val="[수목일위_XLS][수목일위_XLS]el______122"/>
      <sheetName val="[수목일위_XLS][수목일위_XLS]el______123"/>
      <sheetName val="[수목일위_XLS][수목일위_XLS]el______124"/>
      <sheetName val="[수목일위_XLS][수목일위_XLS]el______125"/>
      <sheetName val="[수목일위_XLS][수목일위_XLS]el______126"/>
      <sheetName val="[수목일위_XLS][수목일위_XLS]el______127"/>
      <sheetName val="[수목일위_XLS][수목일위_XLS]el______128"/>
      <sheetName val="[수목일위_XLS][수목일위_XLS]el______129"/>
      <sheetName val="[수목일위_XLS][수목일위_XLS]el______130"/>
      <sheetName val="[수목일위_XLS][수목일위_XLS]el______131"/>
      <sheetName val="[수목일위_XLS][수목일위_XLS]el______132"/>
      <sheetName val="[수목일위_XLS][수목일위_XLS]el______133"/>
      <sheetName val="[수목일위_XLS][수목일위_XLS]el______134"/>
      <sheetName val="[수목일위_XLS][수목일위_XLS]el______135"/>
      <sheetName val="[수목일위_XLS][수목일위_XLS]el______136"/>
      <sheetName val="[수목일위_XLS][수목일위_XLS]el______137"/>
      <sheetName val="[수목일위_XLS][수목일위_XLS]el______138"/>
      <sheetName val="[수목일위_XLS][수목일위_XLS]el______139"/>
      <sheetName val="[수목일위_XLS][수목일위_XLS]el______140"/>
      <sheetName val="[수목일위_XLS][수목일위_XLS]el______141"/>
      <sheetName val="[수목일위_XLS][수목일위_XLS]el______142"/>
      <sheetName val="[수목일위_XLS][수목일위_XLS]el______143"/>
      <sheetName val="[수목일위_XLS][수목일위_XLS]el______144"/>
      <sheetName val="[수목일위_XLS][수목일위_XLS]el______145"/>
      <sheetName val="[수목일위_XLS][수목일위_XLS]el______146"/>
      <sheetName val="[수목일위_XLS][수목일위_XLS]el______147"/>
      <sheetName val="[수목일위_XLS][수목일위_XLS]el______148"/>
      <sheetName val="[수목일위_XLS][수목일위_XLS]el_______2"/>
      <sheetName val="[수목일위_XLS][수목일위_XLS]el_______3"/>
      <sheetName val="[수목일위_XLS][수목일위_XLS]el_______4"/>
      <sheetName val="[수목일위_XLS][수목일위_XLS]el_______5"/>
      <sheetName val="[수목일위_XLS][수목일위_XLS]el_______6"/>
      <sheetName val="[수목일위_XLS][수목일위_XLS]el_______7"/>
      <sheetName val="[수목일위_XLS][수목일위_XLS]el______14"/>
      <sheetName val="[수목일위_XLS][수목일위_XLS]el______15"/>
      <sheetName val="[수목일위_XLS][수목일위_XLS]el_______8"/>
      <sheetName val="[수목일위_XLS][수목일위_XLS]el_______9"/>
      <sheetName val="[수목일위_XLS][수목일위_XLS]el______10"/>
      <sheetName val="[수목일위_XLS][수목일위_XLS]el______11"/>
      <sheetName val="[수목일위_XLS][수목일위_XLS]el______12"/>
      <sheetName val="[수목일위_XLS][수목일위_XLS]el______13"/>
      <sheetName val="[수목일위_XLS][수목일위_XLS]el______149"/>
      <sheetName val="[수목일위_XLS][수목일위_XLS]el______150"/>
      <sheetName val="[수목일위_XLS][수목일위_XLS]el______151"/>
      <sheetName val="[수목일위_XLS][수목일위_XLS]el______152"/>
      <sheetName val="STEEL_BOX_단면설계(SEC_8)"/>
      <sheetName val="단가_산출서(산근#1~簀╕쐀╕렀"/>
      <sheetName val="[수목일위_XLS][수목일위_XLS]el______153"/>
      <sheetName val="[수목일위_XLS][수목일위_XLS]el______154"/>
      <sheetName val="[수목일위_XLS][수목일위_XLS]el______155"/>
      <sheetName val="[수목일위_XLS][수목일위_XLS]el______156"/>
      <sheetName val="[수목일위_XLS][수목일위_XLS]el______157"/>
      <sheetName val="[수목일위_XLS][수목일위_XLS]el______158"/>
      <sheetName val="[수목일위_XLS][수목일위_XLS]el______159"/>
      <sheetName val="[수목일위_XLS][수목일위_XLS]el______160"/>
      <sheetName val="[수목일위_XLS][수목일위_XLS]el______161"/>
      <sheetName val="[수목일위_XLS][수목일위_XLS]el______162"/>
      <sheetName val="[수목일위_XLS][수목일위_XLS]el______163"/>
      <sheetName val="[수목일위_XLS][수목일위_XLS]el______164"/>
      <sheetName val="[수목일위_XLS][수목일위_XLS]el______165"/>
      <sheetName val="[수목일위_XLS][수목일위_XLS]el______166"/>
      <sheetName val="[수목일위_XLS][수목일위_XLS]el______167"/>
      <sheetName val="[수목일위_XLS][수목일위_XLS]el______168"/>
      <sheetName val="[수목일위_XLS][수목일위_XLS]el______169"/>
      <sheetName val="[수목일위_XLS][수목일위_XLS]el______170"/>
      <sheetName val="[수목일위_XLS][수목일위_XLS]el______171"/>
      <sheetName val="[수목일위_XLS][수목일위_XLS]el______172"/>
      <sheetName val="[수목일위_XLS]el\설계서\수목일위_XLS]데이타2"/>
      <sheetName val="[수목일위_XLS]el\설계서\수목일위_XLS2"/>
      <sheetName val="el\설계서\수목일위_XLS]데이타1"/>
      <sheetName val="el\설계서\수목일위_XLS1"/>
      <sheetName val="단위집계표"/>
      <sheetName val="[수목일위.XLS][수목일위.XLS]el__계__수__2"/>
      <sheetName val="[수목일위.XLS][수목일위.XLS]el__계__수__3"/>
      <sheetName val="SORCE1"/>
      <sheetName val="TE헾"/>
      <sheetName val="TE茨"/>
      <sheetName val="도체종-상수표"/>
      <sheetName val="XXXX᠀ㆂ"/>
      <sheetName val="C.배수관공"/>
      <sheetName val="XXXX怩걪"/>
      <sheetName val="3차_x0000__x0000_"/>
      <sheetName val="48단가"/>
      <sheetName val="[수목일위.XLS][수목일위.XLS]el______550"/>
      <sheetName val="[수목일위.XLS][수목일위.XLS]el______551"/>
      <sheetName val="각형맨홀"/>
      <sheetName val="환경기계공정표 (_x0000__x0000_"/>
      <sheetName val="철거현황"/>
      <sheetName val="원형_x0000__x0000_Ԁ_x0000_"/>
      <sheetName val="[수목일위.XLS][수목일위.XLS]el______544"/>
      <sheetName val="[수목일위.XLS][수목일위.XLS]el______545"/>
      <sheetName val="[수목일위.XLS][수목일위.XLS]el______546"/>
      <sheetName val="[수목일위.XLS][수목일위.XLS]el______547"/>
      <sheetName val="[수목일위.XLS][수목일위.XLS]el______536"/>
      <sheetName val="[수목일위.XLS][수목일위.XLS]el______537"/>
      <sheetName val="가감수_x0000__x0000_Ԁ_x0000_䀀"/>
      <sheetName val="도급예산내헾】_x0005_"/>
      <sheetName val="원형1호맨_x0005_"/>
      <sheetName val="2.2.1嵦ī"/>
      <sheetName val="2.2.1"/>
      <sheetName val="전차선로ԯ"/>
      <sheetName val="영업֫"/>
      <sheetName val="영업_x0008_"/>
      <sheetName val="투자"/>
      <sheetName val="안정검토(온က_x0000_"/>
      <sheetName val="금전출납"/>
      <sheetName val="한강운반擀"/>
      <sheetName val="영업墫᎟鰀"/>
      <sheetName val="3차Ö_x0000_"/>
      <sheetName val="1월기본값"/>
      <sheetName val="투자-국내2"/>
      <sheetName val="[수목일위.XLS][수목일위.XLS]el__계서_수__4"/>
      <sheetName val="[수목일위.XLS][수목일위.XLS]el__계서_수__5"/>
      <sheetName val="[수목일위.XLS][수목일위.XLS]el__계서_수__2"/>
      <sheetName val="[수목일위.XLS][수목일위.XLS]el__계서_수__3"/>
      <sheetName val="[수목일위.XLS][수목일위.XLS]el__계서_수__6"/>
      <sheetName val="[수목일위.XLS][수목일위.XLS]el__계서_수__7"/>
      <sheetName val="[수목일위.XLS][수목일위.XLS]el__계서_수__8"/>
      <sheetName val="[수목일위.XLS][수목일위.XLS]el__계서_수__9"/>
      <sheetName val="[수목일위.XLS][수목일위.XLS]el__계서_수_12"/>
      <sheetName val="[수목일위.XLS][수목일위.XLS]el__계서_수_13"/>
      <sheetName val="[수목일위.XLS][수목일위.XLS]el__계서_수_10"/>
      <sheetName val="[수목일위.XLS][수목일위.XLS]el__계서_수_11"/>
      <sheetName val="[수목일위.XLS][수목일위.XLS]el__계서_수_22"/>
      <sheetName val="[수목일위.XLS][수목일위.XLS]el__계서_수_23"/>
      <sheetName val="[수목일위.XLS][수목일위.XLS]el__계서_수_14"/>
      <sheetName val="[수목일위.XLS][수목일위.XLS]el__계서_수_15"/>
      <sheetName val="[수목일위.XLS][수목일위.XLS]el__계서_수_16"/>
      <sheetName val="[수목일위.XLS][수목일위.XLS]el__계서_수_17"/>
      <sheetName val="[수목일위.XLS][수목일위.XLS]el__계서_수_18"/>
      <sheetName val="[수목일위.XLS][수목일위.XLS]el__계서_수_19"/>
      <sheetName val="[수목일위.XLS][수목일위.XLS]el__계서_수_20"/>
      <sheetName val="[수목일위.XLS][수목일위.XLS]el__계서_수_21"/>
      <sheetName val="EKOG10건축"/>
      <sheetName val="MDF일위대가"/>
      <sheetName val="구조물터파기수량집계"/>
      <sheetName val="배수공 시멘트 및 골재량 산출"/>
      <sheetName val="지선토공_x0000_藩"/>
      <sheetName val="노무단가"/>
      <sheetName val="납부서"/>
      <sheetName val="집수정"/>
      <sheetName val="영업.־_x0000_"/>
      <sheetName val="견적대비 견적서"/>
      <sheetName val="[수목일위.XLS][수목일위.XLS]el______518"/>
      <sheetName val="[수목일위.XLS][수목일위.XLS]el______519"/>
      <sheetName val="[수목일위.XLS][수목일위.XLS]el______522"/>
      <sheetName val="[수목일위.XLS][수목일위.XLS]el______523"/>
      <sheetName val="[수목일위.XLS]el\설계서\수목렃耀ﻯ+_x0000_"/>
      <sheetName val="1공구(을)"/>
      <sheetName val="노임변동률"/>
      <sheetName val="원가계산서_x0005__x0000__x0000_"/>
      <sheetName val="A2"/>
      <sheetName val="일위집계(苈)헾"/>
      <sheetName val="[수목일위.XLS][수목일위.XLS]el_설계서_수__2"/>
      <sheetName val="[수목일위.XLS][수목일위.XLS]el_설계서_수__3"/>
      <sheetName val="[수목일위.XLS][수목일위.XLS]el_설계서_수__6"/>
      <sheetName val="[수목일위.XLS][수목일위.XLS]el_설계서_수__7"/>
      <sheetName val="[수목일위.XLS][수목일위.XLS]el_설계서_수__4"/>
      <sheetName val="[수목일위.XLS][수목일위.XLS]el_설계서_수__5"/>
      <sheetName val="[수목일위.XLS][수목일위.XLS]el_설계서_수__8"/>
      <sheetName val="[수목일위.XLS][수목일위.XLS]el_설계서_수__9"/>
      <sheetName val="자재_집계표淠"/>
      <sheetName val="[수목일위.XLS][수목일위.XLS]el_설______2"/>
      <sheetName val="[수목일위.XLS][수목일위.XLS]el_설______3"/>
      <sheetName val="[수목일위.XLS][수목일위.XLS]el_설______6"/>
      <sheetName val="[수목일위.XLS][수목일위.XLS]el_설______7"/>
      <sheetName val="[수목일위.XLS][수목일위.XLS]el_설______4"/>
      <sheetName val="[수목일위.XLS][수목일위.XLS]el_설______5"/>
      <sheetName val="설周-"/>
      <sheetName val="ENTR׃"/>
      <sheetName val="[수목일위.XLS][수목일위.XLS]el___서_수목_8"/>
      <sheetName val="[수목일위.XLS][수목일위.XLS]el___서_수목_9"/>
      <sheetName val="[수목일위.XLS][수목일위.XLS]el___서_수목_6"/>
      <sheetName val="[수목일위.XLS][수목일위.XLS]el___서_수목_7"/>
      <sheetName val="[수목일위.XLS][수목일위.XLS]el___서_수목_4"/>
      <sheetName val="[수목일위.XLS][수목일위.XLS]el___서_수목_5"/>
      <sheetName val="[수목일위.XLS][수목일위.XLS]el___서_수_10"/>
      <sheetName val="[수목일위.XLS][수목일위.XLS]el___서_수_11"/>
      <sheetName val="[수목일위.XLS][수목일위.XLS]el___서_수_12"/>
      <sheetName val="[수목일위.XLS][수목일위.XLS]el___서_수_13"/>
      <sheetName val="재정睮⾯"/>
      <sheetName val="재정ᛅ〒"/>
      <sheetName val="깨기"/>
      <sheetName val="00하노임"/>
      <sheetName val="el\설계서\수목일위_XLS]데이타2"/>
      <sheetName val="el\설계서\수목일위_XLS2"/>
      <sheetName val="[수목일위_XLS]el\설계서\수목일위_XLS]데이타3"/>
      <sheetName val="[수목일위_XLS]el\설계서\수목일위_XLS3"/>
      <sheetName val="기타_정보통신공사5"/>
      <sheetName val="표지_(2)5"/>
      <sheetName val="준검_내역서5"/>
      <sheetName val="갑__지5"/>
      <sheetName val="Customer_Databas5"/>
      <sheetName val="AS포장복구_5"/>
      <sheetName val="2000_11월설계내역5"/>
      <sheetName val="화재_탐지_설비5"/>
      <sheetName val="unit_45"/>
      <sheetName val="단가_및_재료비5"/>
      <sheetName val="Sheet1_(2)5"/>
      <sheetName val="1_설계조건5"/>
      <sheetName val="1차_내역서5"/>
      <sheetName val="토공산출_(아파트)5"/>
      <sheetName val="Ⅶ-2_현장경비산출5"/>
      <sheetName val="5_일위목록5"/>
      <sheetName val="7_단가조사5"/>
      <sheetName val="6_일위대가5"/>
      <sheetName val="단가표_(2)4"/>
      <sheetName val="E_P_T수량산출서5"/>
      <sheetName val="운동장_(2)4"/>
      <sheetName val="공사별_가중치_산출근거(토목)4"/>
      <sheetName val="자재_집계표5"/>
      <sheetName val="3_바닥판__4"/>
      <sheetName val="2_대외공문4"/>
      <sheetName val="전선_및_전선관5"/>
      <sheetName val="상_부4"/>
      <sheetName val="귀래_설계_공내역서5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_견적서4"/>
      <sheetName val="수목데이타_3"/>
      <sheetName val="2_2_10_샤시등3"/>
      <sheetName val="기계실_D2003"/>
      <sheetName val="3_공통공사대비3"/>
      <sheetName val="전차선로_물량표3"/>
      <sheetName val="목차_3"/>
      <sheetName val="6PILE__(돌출)3"/>
      <sheetName val="현장관리비_3"/>
      <sheetName val="G_R300경비3"/>
      <sheetName val="3_하중산정4_지지력3"/>
      <sheetName val="1_가설3"/>
      <sheetName val="4_목공사3"/>
      <sheetName val="현장관리비_산출내역3"/>
      <sheetName val="주빔의_설계3"/>
      <sheetName val="단면_(2)3"/>
      <sheetName val="영업_일13"/>
      <sheetName val="환경기계공정표_(3)3"/>
      <sheetName val="Cost_bd-&quot;A&quot;3"/>
      <sheetName val="TRE_TABLE3"/>
      <sheetName val="3_바닥판설계3"/>
      <sheetName val="3BL공동구_수량3"/>
      <sheetName val="2000,9월_일위3"/>
      <sheetName val="경율산정_XLS3"/>
      <sheetName val="관기성공_내3"/>
      <sheetName val="단가_산출서(산근#1~#102)3"/>
      <sheetName val="5_전사투자계획종함안3"/>
      <sheetName val="횡_연장3"/>
      <sheetName val="EQUIP_LIST3"/>
      <sheetName val="빌딩_안내3"/>
      <sheetName val="3_부제O호표2"/>
      <sheetName val="4_장비손료2"/>
      <sheetName val="5_소모재료비2"/>
      <sheetName val="9_공삭공지층별작업시간2"/>
      <sheetName val="7_주입분사시간제원표2"/>
      <sheetName val="6_작업시간표2"/>
      <sheetName val="8_시멘트제원표2"/>
      <sheetName val="2_품제O호표2"/>
      <sheetName val="1_총괄표1500mm2"/>
      <sheetName val="2_가로등(영구)3"/>
      <sheetName val="표__지3"/>
      <sheetName val="1_설계기준3"/>
      <sheetName val="제출내역_(2)3"/>
      <sheetName val="세골재__T2_변경_현황2"/>
      <sheetName val="일반문틀_설치3"/>
      <sheetName val="샌딩_에폭시_도장3"/>
      <sheetName val="노_무_비3"/>
      <sheetName val="신_분3"/>
      <sheetName val="설계내역서_3"/>
      <sheetName val="96보완계획7_123"/>
      <sheetName val="별표_3"/>
      <sheetName val="남양시작동자105노65기1_3화1_23"/>
      <sheetName val="아파트_2"/>
      <sheetName val="인건비_3"/>
      <sheetName val="General_Data3"/>
      <sheetName val="단가산출서_(2)3"/>
      <sheetName val="입출재고현황_(2)3"/>
      <sheetName val="기성고조서_3"/>
      <sheetName val="99_122"/>
      <sheetName val="2_도실원내역(원본)2"/>
      <sheetName val="RAW_DATA3"/>
      <sheetName val="공종단가표_3"/>
      <sheetName val="6_가격조사서_3"/>
      <sheetName val="el\설계서\수목일위_XLS]데이타3"/>
      <sheetName val="1공구_단가_(정원)3"/>
      <sheetName val="1공구_단가_(산광)3"/>
      <sheetName val="1공구_단가_(용호)3"/>
      <sheetName val="간지_(2)3"/>
      <sheetName val="2공구_단가(인성)3"/>
      <sheetName val="2공구_단가(대동)3"/>
      <sheetName val="2공구_단가(산광)3"/>
      <sheetName val="1_토공3"/>
      <sheetName val="2_배수공3"/>
      <sheetName val="3_구조물공3"/>
      <sheetName val="4_포장공3"/>
      <sheetName val="PACKING_LIST3"/>
      <sheetName val="지주목_및_비료산출기준3"/>
      <sheetName val="el\설계서\수목일위_XLS3"/>
      <sheetName val="1__설계예산서3"/>
      <sheetName val="2__목차3"/>
      <sheetName val="3_설계설명서3"/>
      <sheetName val="4_시방서갑지3"/>
      <sheetName val="5_시방서(일반시방서)3"/>
      <sheetName val="6_시방서갑지(특기)3"/>
      <sheetName val="7_예정공정표3"/>
      <sheetName val="8__설계예산서3"/>
      <sheetName val="16_설계서용지(갑)3"/>
      <sheetName val="17__내역서갑지3"/>
      <sheetName val="내_역_서3"/>
      <sheetName val="일_위_대_가_표3"/>
      <sheetName val="수_량_산_출_서3"/>
      <sheetName val="일위대가_3"/>
      <sheetName val="중기조종사_단위단가3"/>
      <sheetName val="IBM_UX2"/>
      <sheetName val="앉음벽_(2)2"/>
      <sheetName val="2-나_물가조사서2"/>
      <sheetName val="3련_BOX3"/>
      <sheetName val="목동세대_산출근거2"/>
      <sheetName val="환율_및_노임3"/>
      <sheetName val="속_일위대가3"/>
      <sheetName val="1__설계조건_2_단면가정_3__하중계산2"/>
      <sheetName val="DATA_입력란2"/>
      <sheetName val="설계기준_및_하중계산3"/>
      <sheetName val="케이블류_OLD2"/>
      <sheetName val="내역서_제출2"/>
      <sheetName val="DNT_OSBL2"/>
      <sheetName val="8_PILE__(돌출)2"/>
      <sheetName val="기성(1차)_2"/>
      <sheetName val="Summary_Sheet2"/>
      <sheetName val="0_갑지3"/>
      <sheetName val="8_현장관리비3"/>
      <sheetName val="7_안전관리비3"/>
      <sheetName val="본선_토공_분배표2"/>
      <sheetName val="수량계산서_집계표(가설_신설_및_철거-을지로3가_2호선2"/>
      <sheetName val="수량계산서_집계표(신설-을지로3가_2호선)2"/>
      <sheetName val="수량계산서_집계표(철거-을지로3가_2호선)2"/>
      <sheetName val="DESIGN_CRETERIA2"/>
      <sheetName val="마북_손익분석(CATIA)2"/>
      <sheetName val="Requirement(Work_Crew)2"/>
      <sheetName val="표_지2"/>
      <sheetName val="견적_(2)2"/>
      <sheetName val="총괄_내역서2"/>
      <sheetName val="6__안전관리비2"/>
      <sheetName val="11_닥트설치공사(bm)2"/>
      <sheetName val="PROJECT_BRIEF2"/>
      <sheetName val="[수목일위_XLS]el\설계서\수목일위_XLS]데이타4"/>
      <sheetName val="[수목일위_XLS]el\설계서\수목일위_XLS4"/>
      <sheetName val="[수목일위_XLS]el\설계서\수목일위_XLS]데이타5"/>
      <sheetName val="[수목일위_XLS]el\설계서\수목일위_XLS5"/>
      <sheetName val="B_O_M2"/>
      <sheetName val="실행내역_2"/>
      <sheetName val="2_냉난방설비공사2"/>
      <sheetName val="원가계산_(2)3"/>
      <sheetName val="기초입력_DATA3"/>
      <sheetName val="참조_(2)3"/>
      <sheetName val="일위대가_(식재)3"/>
      <sheetName val="골조-APT_갑지3"/>
      <sheetName val="자재단가2007_103"/>
      <sheetName val="자재단가2008_43"/>
      <sheetName val="설명서_3"/>
      <sheetName val="6-1__관개량조서3"/>
      <sheetName val="11-2_아파트내역3"/>
      <sheetName val="INDEX__LIST3"/>
      <sheetName val="실행,원가_최종예상2"/>
      <sheetName val="플랜트_설치3"/>
      <sheetName val="아파트_내역3"/>
      <sheetName val="7_원가계산서(품셈)3"/>
      <sheetName val="단가산출근거_목록표3"/>
      <sheetName val="단_가_산_출_근_거3"/>
      <sheetName val="중기_목록표3"/>
      <sheetName val="시간당_중기사용료3"/>
      <sheetName val="환율및_기초자료3"/>
      <sheetName val="CABLE_SIZE-13"/>
      <sheetName val="1-4-2_관(약)3"/>
      <sheetName val="내역서1999_8최종3"/>
      <sheetName val="BSD_(2)2"/>
      <sheetName val="7_계측제어2"/>
      <sheetName val="6_동력2"/>
      <sheetName val="13_방송공사2"/>
      <sheetName val="15_소방공사2"/>
      <sheetName val="12_옥외_방송공사2"/>
      <sheetName val="8_옥외_보안등공사2"/>
      <sheetName val="9_전등공사2"/>
      <sheetName val="4_전력간선공사2"/>
      <sheetName val="1_전력인입2"/>
      <sheetName val="10_전열_공사2"/>
      <sheetName val="11_전화공사2"/>
      <sheetName val="5_CABLE_TRAY2"/>
      <sheetName val="3_피뢰공사2"/>
      <sheetName val="14_TV공사2"/>
      <sheetName val="1_2_동력(철거)2"/>
      <sheetName val="1_접지공사2"/>
      <sheetName val="주공_갑지2"/>
      <sheetName val="A_LINE2"/>
      <sheetName val="2_고용보험료산출근거2"/>
      <sheetName val="5__현장관리비(new)_2"/>
      <sheetName val="3_건축(현장안)2"/>
      <sheetName val="안양동교_1안2"/>
      <sheetName val="설계변경내역_982"/>
      <sheetName val="개별직종노임단가(2005_1)2"/>
      <sheetName val="TABLE_DB2"/>
      <sheetName val="쌍용_data_base2"/>
      <sheetName val="양재동_고향생각2"/>
      <sheetName val="토공(우물통,기타)_2"/>
      <sheetName val="계장_품셈표2"/>
      <sheetName val="8_설치품셈2"/>
      <sheetName val="공사별_가중치_산출근거(건축)2"/>
      <sheetName val="개비온_단위2"/>
      <sheetName val="단계별내역_(2)2"/>
      <sheetName val="사업비변경내역(96_9단가)2"/>
      <sheetName val="_상부공통집계(총괄)2"/>
      <sheetName val="24_보증금2"/>
      <sheetName val="1~9_하중계산2"/>
      <sheetName val="실행내역서_2"/>
      <sheetName val="각사별공사비분개_2"/>
      <sheetName val="el_설계서_수목일위_XLS_데이타2"/>
      <sheetName val="el_설계서_수목일위_XLS2"/>
      <sheetName val="4_설계예산내역서2"/>
      <sheetName val="6_관급자재조서2"/>
      <sheetName val="3_예정공정표2"/>
      <sheetName val="7_청제공기계기구조서2"/>
      <sheetName val="24_보증금(전신전화가입권)2"/>
      <sheetName val="6_송금의뢰내역서2"/>
      <sheetName val="토__공2"/>
      <sheetName val="소방_하_내역2"/>
      <sheetName val="공사비_증감_내역서2"/>
      <sheetName val="1_취수장2"/>
      <sheetName val="3_고용보험료산출근거2"/>
      <sheetName val="4_고용보험2"/>
      <sheetName val="31_경비기본입력2"/>
      <sheetName val="피해현황_(수량합계)2"/>
      <sheetName val="5_2_6~7공사요율2"/>
      <sheetName val="실행내역(10_13)2"/>
      <sheetName val="1_우편집중내역서2"/>
      <sheetName val="4__검토2"/>
      <sheetName val="crude_SLAB_RE-bar2"/>
      <sheetName val="1_1서버도입2"/>
      <sheetName val="6_182"/>
      <sheetName val="2015년_제3차_공사_물량조사_양식_xlsx2"/>
      <sheetName val="설계변경_(2)2"/>
      <sheetName val="노임단가_(2)2"/>
      <sheetName val="전체_현장_공사명_입력(26건)2"/>
      <sheetName val="송정-증포간__계약내역서2"/>
      <sheetName val="6_단가조사표2"/>
      <sheetName val="2_노무비2"/>
      <sheetName val="2-1_노무비단가2"/>
      <sheetName val="5_폐기물운반비2"/>
      <sheetName val="4_폐기물량2"/>
      <sheetName val="P_M_별2"/>
      <sheetName val="1_3(배치도)2"/>
      <sheetName val="3_공통공ⴀ敆遵2"/>
      <sheetName val="기타_정보통신공사6"/>
      <sheetName val="표지_(2)6"/>
      <sheetName val="준검_내역서6"/>
      <sheetName val="갑__지6"/>
      <sheetName val="Customer_Databas6"/>
      <sheetName val="AS포장복구_6"/>
      <sheetName val="2000_11월설계내역6"/>
      <sheetName val="화재_탐지_설비6"/>
      <sheetName val="unit_46"/>
      <sheetName val="단가_및_재료비6"/>
      <sheetName val="Sheet1_(2)6"/>
      <sheetName val="1_설계조건6"/>
      <sheetName val="1차_내역서6"/>
      <sheetName val="토공산출_(아파트)6"/>
      <sheetName val="Ⅶ-2_현장경비산출6"/>
      <sheetName val="5_일위목록6"/>
      <sheetName val="7_단가조사6"/>
      <sheetName val="6_일위대가6"/>
      <sheetName val="단가표_(2)5"/>
      <sheetName val="E_P_T수량산출서6"/>
      <sheetName val="운동장_(2)5"/>
      <sheetName val="공사별_가중치_산출근거(토목)5"/>
      <sheetName val="자재_집계표6"/>
      <sheetName val="3_바닥판__5"/>
      <sheetName val="2_대외공문5"/>
      <sheetName val="전선_및_전선관6"/>
      <sheetName val="상_부5"/>
      <sheetName val="귀래_설계_공내역서6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_견적서5"/>
      <sheetName val="수목데이타_4"/>
      <sheetName val="2_2_10_샤시등4"/>
      <sheetName val="기계실_D2004"/>
      <sheetName val="3_공통공사대비4"/>
      <sheetName val="전차선로_물량표4"/>
      <sheetName val="목차_4"/>
      <sheetName val="6PILE__(돌출)4"/>
      <sheetName val="현장관리비_4"/>
      <sheetName val="G_R300경비4"/>
      <sheetName val="3_하중산정4_지지력4"/>
      <sheetName val="1_가설4"/>
      <sheetName val="4_목공사4"/>
      <sheetName val="현장관리비_산출내역4"/>
      <sheetName val="주빔의_설계4"/>
      <sheetName val="단면_(2)4"/>
      <sheetName val="영업_일14"/>
      <sheetName val="환경기계공정표_(3)4"/>
      <sheetName val="Cost_bd-&quot;A&quot;4"/>
      <sheetName val="TRE_TABLE4"/>
      <sheetName val="3_바닥판설계4"/>
      <sheetName val="3BL공동구_수량4"/>
      <sheetName val="2000,9월_일위4"/>
      <sheetName val="경율산정_XLS4"/>
      <sheetName val="관기성공_내4"/>
      <sheetName val="단가_산출서(산근#1~#102)4"/>
      <sheetName val="5_전사투자계획종함안4"/>
      <sheetName val="횡_연장4"/>
      <sheetName val="EQUIP_LIST4"/>
      <sheetName val="빌딩_안내4"/>
      <sheetName val="3_부제O호표3"/>
      <sheetName val="4_장비손료3"/>
      <sheetName val="5_소모재료비3"/>
      <sheetName val="9_공삭공지층별작업시간3"/>
      <sheetName val="7_주입분사시간제원표3"/>
      <sheetName val="6_작업시간표3"/>
      <sheetName val="8_시멘트제원표3"/>
      <sheetName val="2_품제O호표3"/>
      <sheetName val="1_총괄표1500mm3"/>
      <sheetName val="2_가로등(영구)4"/>
      <sheetName val="표__지4"/>
      <sheetName val="1_설계기준4"/>
      <sheetName val="제출내역_(2)4"/>
      <sheetName val="세골재__T2_변경_현황3"/>
      <sheetName val="일반문틀_설치4"/>
      <sheetName val="샌딩_에폭시_도장4"/>
      <sheetName val="노_무_비4"/>
      <sheetName val="신_분4"/>
      <sheetName val="설계내역서_4"/>
      <sheetName val="96보완계획7_124"/>
      <sheetName val="별표_4"/>
      <sheetName val="남양시작동자105노65기1_3화1_24"/>
      <sheetName val="아파트_3"/>
      <sheetName val="인건비_4"/>
      <sheetName val="General_Data4"/>
      <sheetName val="단가산출서_(2)4"/>
      <sheetName val="단_box3"/>
      <sheetName val="노임_단가3"/>
      <sheetName val="입출재고현황_(2)4"/>
      <sheetName val="기성고조서_4"/>
      <sheetName val="99_123"/>
      <sheetName val="2_도실원내역(원본)3"/>
      <sheetName val="RAW_DATA4"/>
      <sheetName val="공종단가표_4"/>
      <sheetName val="6_가격조사서_4"/>
      <sheetName val="1공구_단가_(정원)4"/>
      <sheetName val="1공구_단가_(산광)4"/>
      <sheetName val="1공구_단가_(용호)4"/>
      <sheetName val="간지_(2)4"/>
      <sheetName val="2공구_단가(인성)4"/>
      <sheetName val="2공구_단가(대동)4"/>
      <sheetName val="2공구_단가(산광)4"/>
      <sheetName val="1_토공4"/>
      <sheetName val="2_배수공4"/>
      <sheetName val="3_구조물공4"/>
      <sheetName val="4_포장공4"/>
      <sheetName val="PACKING_LIST4"/>
      <sheetName val="지주목_및_비료산출기준4"/>
      <sheetName val="1__설계예산서4"/>
      <sheetName val="2__목차4"/>
      <sheetName val="3_설계설명서4"/>
      <sheetName val="4_시방서갑지4"/>
      <sheetName val="5_시방서(일반시방서)4"/>
      <sheetName val="6_시방서갑지(특기)4"/>
      <sheetName val="7_예정공정표4"/>
      <sheetName val="8__설계예산서4"/>
      <sheetName val="16_설계서용지(갑)4"/>
      <sheetName val="17__내역서갑지4"/>
      <sheetName val="내_역_서4"/>
      <sheetName val="일_위_대_가_표4"/>
      <sheetName val="수_량_산_출_서4"/>
      <sheetName val="일위대가_4"/>
      <sheetName val="중기조종사_단위단가4"/>
      <sheetName val="IBM_UX3"/>
      <sheetName val="앉음벽_(2)3"/>
      <sheetName val="2-나_물가조사서3"/>
      <sheetName val="3련_BOX4"/>
      <sheetName val="목동세대_산출근거3"/>
      <sheetName val="환율_및_노임4"/>
      <sheetName val="속_일위대가4"/>
      <sheetName val="1__설계조건_2_단면가정_3__하중계산3"/>
      <sheetName val="DATA_입력란3"/>
      <sheetName val="설계기준_및_하중계산4"/>
      <sheetName val="케이블류_OLD3"/>
      <sheetName val="내역서_제출3"/>
      <sheetName val="DNT_OSBL3"/>
      <sheetName val="수량계산서_집계표(가설_신설_및_철거-을지로3가_2호선3"/>
      <sheetName val="수량계산서_집계표(신설-을지로3가_2호선)3"/>
      <sheetName val="수량계산서_집계표(철거-을지로3가_2호선)3"/>
      <sheetName val="Summary_Sheet3"/>
      <sheetName val="기성(1차)_3"/>
      <sheetName val="8_PILE__(돌출)3"/>
      <sheetName val="0_갑지4"/>
      <sheetName val="8_현장관리비4"/>
      <sheetName val="7_안전관리비4"/>
      <sheetName val="2_토목공사3"/>
      <sheetName val="본선_토공_분배표3"/>
      <sheetName val="[수목일위_XLS]el\설계서\수목일위_XLS]데이타6"/>
      <sheetName val="[수목일위_XLS]el\설계서\수목일위_XLS6"/>
      <sheetName val="B_O_M3"/>
      <sheetName val="실행내역_3"/>
      <sheetName val="2_냉난방설비공사3"/>
      <sheetName val="6__안전관리비3"/>
      <sheetName val="DESIGN_CRETERIA3"/>
      <sheetName val="마북_손익분석(CATIA)3"/>
      <sheetName val="Requirement(Work_Crew)3"/>
      <sheetName val="표_지3"/>
      <sheetName val="견적_(2)3"/>
      <sheetName val="총괄_내역서3"/>
      <sheetName val="11_닥트설치공사(bm)3"/>
      <sheetName val="PROJECT_BRIEF3"/>
      <sheetName val="전체_현장_공사명_입력(26건)3"/>
      <sheetName val="원가계산_(2)4"/>
      <sheetName val="기초입력_DATA4"/>
      <sheetName val="참조_(2)4"/>
      <sheetName val="일위대가_(식재)4"/>
      <sheetName val="골조-APT_갑지4"/>
      <sheetName val="자재단가2007_104"/>
      <sheetName val="자재단가2008_44"/>
      <sheetName val="설명서_4"/>
      <sheetName val="6-1__관개량조서4"/>
      <sheetName val="11-2_아파트내역4"/>
      <sheetName val="INDEX__LIST4"/>
      <sheetName val="실행,원가_최종예상3"/>
      <sheetName val="플랜트_설치4"/>
      <sheetName val="아파트_내역4"/>
      <sheetName val="7_원가계산서(품셈)4"/>
      <sheetName val="단가산출근거_목록표4"/>
      <sheetName val="단_가_산_출_근_거4"/>
      <sheetName val="중기_목록표4"/>
      <sheetName val="시간당_중기사용료4"/>
      <sheetName val="환율및_기초자료4"/>
      <sheetName val="CABLE_SIZE-14"/>
      <sheetName val="1-4-2_관(약)4"/>
      <sheetName val="내역서1999_8최종4"/>
      <sheetName val="BSD_(2)3"/>
      <sheetName val="7_계측제어3"/>
      <sheetName val="6_동력3"/>
      <sheetName val="13_방송공사3"/>
      <sheetName val="15_소방공사3"/>
      <sheetName val="12_옥외_방송공사3"/>
      <sheetName val="8_옥외_보안등공사3"/>
      <sheetName val="9_전등공사3"/>
      <sheetName val="4_전력간선공사3"/>
      <sheetName val="1_전력인입3"/>
      <sheetName val="10_전열_공사3"/>
      <sheetName val="11_전화공사3"/>
      <sheetName val="5_CABLE_TRAY3"/>
      <sheetName val="3_피뢰공사3"/>
      <sheetName val="14_TV공사3"/>
      <sheetName val="1_2_동력(철거)3"/>
      <sheetName val="1_접지공사3"/>
      <sheetName val="주공_갑지3"/>
      <sheetName val="A_LINE3"/>
      <sheetName val="2_고용보험료산출근거3"/>
      <sheetName val="5__현장관리비(new)_3"/>
      <sheetName val="3_건축(현장안)3"/>
      <sheetName val="안양동교_1안3"/>
      <sheetName val="설계변경내역_983"/>
      <sheetName val="개별직종노임단가(2005_1)3"/>
      <sheetName val="TABLE_DB3"/>
      <sheetName val="쌍용_data_base3"/>
      <sheetName val="양재동_고향생각3"/>
      <sheetName val="토공(우물통,기타)_3"/>
      <sheetName val="계장_품셈표3"/>
      <sheetName val="8_설치품셈3"/>
      <sheetName val="공사별_가중치_산출근거(건축)3"/>
      <sheetName val="개비온_단위3"/>
      <sheetName val="단계별내역_(2)3"/>
      <sheetName val="사업비변경내역(96_9단가)3"/>
      <sheetName val="_상부공통집계(총괄)3"/>
      <sheetName val="24_보증금3"/>
      <sheetName val="1~9_하중계산3"/>
      <sheetName val="실행내역서_3"/>
      <sheetName val="각사별공사비분개_3"/>
      <sheetName val="el_설계서_수목일위_XLS_데이타3"/>
      <sheetName val="el_설계서_수목일위_XLS3"/>
      <sheetName val="4_설계예산내역서3"/>
      <sheetName val="6_관급자재조서3"/>
      <sheetName val="3_예정공정표3"/>
      <sheetName val="7_청제공기계기구조서3"/>
      <sheetName val="24_보증금(전신전화가입권)3"/>
      <sheetName val="6_송금의뢰내역서3"/>
      <sheetName val="토__공3"/>
      <sheetName val="소방_하_내역3"/>
      <sheetName val="공사비_증감_내역서3"/>
      <sheetName val="1_취수장3"/>
      <sheetName val="3_고용보험료산출근거3"/>
      <sheetName val="4_고용보험3"/>
      <sheetName val="31_경비기본입력3"/>
      <sheetName val="피해현황_(수량합계)3"/>
      <sheetName val="5_2_6~7공사요율3"/>
      <sheetName val="실행내역(10_13)3"/>
      <sheetName val="1_우편집중내역서3"/>
      <sheetName val="4__검토3"/>
      <sheetName val="crude_SLAB_RE-bar3"/>
      <sheetName val="1_1서버도입3"/>
      <sheetName val="6_183"/>
      <sheetName val="2015년_제3차_공사_물량조사_양식_xlsx3"/>
      <sheetName val="설계변경_(2)3"/>
      <sheetName val="노임단가_(2)3"/>
      <sheetName val="송정-증포간__계약내역서3"/>
      <sheetName val="6_단가조사표3"/>
      <sheetName val="2_노무비3"/>
      <sheetName val="2-1_노무비단가3"/>
      <sheetName val="5_폐기물운반비3"/>
      <sheetName val="4_폐기물량3"/>
      <sheetName val="1_3(배치도)3"/>
      <sheetName val="3_공통공ⴀ敆遵3"/>
      <sheetName val="3_일반사상2"/>
      <sheetName val="노임_(2차)2"/>
      <sheetName val="[수목일위_XLS]el\설계서\수목일위_XLS]데이타7"/>
      <sheetName val="[수목일위_XLS]el\설계서\수목일위_XLS7"/>
      <sheetName val="P_M_별3"/>
      <sheetName val="[수목일위_XLS][수목일위_XLS]el______173"/>
      <sheetName val="[수목일위_XLS][수목일위_XLS]el______174"/>
      <sheetName val="[수목일위_XLS][수목일위_XLS]el______175"/>
      <sheetName val="[수목일위_XLS][수목일위_XLS]el______176"/>
      <sheetName val="[수목일위_XLS][수목일위_XLS]el______177"/>
      <sheetName val="[수목일위_XLS][수목일위_XLS]el______178"/>
      <sheetName val="암거"/>
      <sheetName val="[수목일위.XLS][수목일위.XLS]______XLS_2"/>
      <sheetName val="[수목일위.XLS]el\설계서\수목일︀ᇕ԰_x0000_缀_x0000__x0000__x0000_Ȁ"/>
      <sheetName val="[수목일위.XLS]el\설계서\수목일︀ᇕ԰_x0000_缀_x0000__x0000__x0000_焀"/>
      <sheetName val="[수목일위.XLS]el\설계서\수목일︀ᇕ԰_x0000_缀_x0000__x0000__x0000_Ԁ"/>
      <sheetName val="el\설계서\수목일︀ᇕ԰"/>
      <sheetName val="에԰"/>
      <sheetName val="_x0007__x0008__x0003_ꡀ΃"/>
      <sheetName val="원가계산서_x0005_"/>
      <sheetName val="공통(20-"/>
      <sheetName val="견적대비(1차) (2)"/>
      <sheetName val="[수목일위.XLS][수목일위.XLS]el_설______8"/>
      <sheetName val="[수목일위.XLS][수목일위.XLS]el_설______9"/>
      <sheetName val="[수목일위.XLS][수목일위.XLS]el_설_____10"/>
      <sheetName val="[수목일위.XLS][수목일위.XLS]el_설_____11"/>
      <sheetName val="에너媀͖"/>
      <sheetName val="견적기준"/>
      <sheetName val="수리결과"/>
      <sheetName val="시중노임"/>
      <sheetName val="MASTER00.7月"/>
      <sheetName val="99총공사내역서"/>
      <sheetName val="일위대가표(DEEP)"/>
      <sheetName val="투찰가"/>
      <sheetName val="PI"/>
      <sheetName val="2002하반기노임기준"/>
      <sheetName val="영업소실적"/>
      <sheetName val="설비단가표"/>
      <sheetName val="제-노임"/>
      <sheetName val="환산"/>
      <sheetName val="Pipe"/>
      <sheetName val="수畸"/>
      <sheetName val="수膈"/>
      <sheetName val="현장관ↅ"/>
      <sheetName val="수_x0005_"/>
      <sheetName val="수僰"/>
      <sheetName val="등가관장표"/>
      <sheetName val="산출내역집계표"/>
      <sheetName val="본선토량운반계산서(1)0"/>
      <sheetName val="부산4"/>
      <sheetName val="일위稀_x001e_⩿"/>
      <sheetName val="슬래브1"/>
      <sheetName val="단가일丵"/>
      <sheetName val="제경집계"/>
      <sheetName val="전체내역"/>
      <sheetName val="12"/>
      <sheetName val="블럭 손익"/>
      <sheetName val="재무제표"/>
      <sheetName val="013199"/>
      <sheetName val="CBD-PRICE"/>
      <sheetName val="수窼"/>
      <sheetName val="현장관謀阪"/>
      <sheetName val="석공사"/>
      <sheetName val="[수목일위.XLS][수목일위.XLS][수목일위.XLS]e"/>
      <sheetName val="작성"/>
      <sheetName val="총 원가계산"/>
      <sheetName val="공賌㥛퐀"/>
      <sheetName val="총砀⫵܃"/>
      <sheetName val="매堀"/>
      <sheetName val="을지총괄"/>
      <sheetName val="AV시스템"/>
      <sheetName val="부_x0000__x0000_"/>
      <sheetName val="구조_x0005__x0000_"/>
      <sheetName val="배수내_x0005_"/>
      <sheetName val="회사기_x0005__x0000_"/>
      <sheetName val="입력데이터"/>
      <sheetName val="수리보고서비"/>
      <sheetName val="방수-수량산출서"/>
      <sheetName val="T13(P68~72,78)"/>
      <sheetName val="구리토평1전기"/>
      <sheetName val="견적의뢰"/>
      <sheetName val="voucher"/>
      <sheetName val="소렀"/>
      <sheetName val="회계코드"/>
      <sheetName val="공사코드"/>
      <sheetName val="관리부"/>
      <sheetName val="정산"/>
      <sheetName val="청구분"/>
      <sheetName val="총무부"/>
      <sheetName val="1.2 동력(철ᰀ፜"/>
      <sheetName val="대창(함평)"/>
      <sheetName val="대창(함평)-창열"/>
      <sheetName val="구조물"/>
      <sheetName val="내역서(기계)"/>
      <sheetName val="주공 _x0010__x0000_"/>
      <sheetName val="공사비_x0010__x0000_"/>
      <sheetName val="공사비׃⿓"/>
      <sheetName val="주공 ׃⿓"/>
      <sheetName val="현장관리׃"/>
      <sheetName val="수지표"/>
      <sheetName val="기술자관련자爈"/>
      <sheetName val="기술자관련자爇"/>
      <sheetName val="급여준비"/>
      <sheetName val="세부"/>
      <sheetName val="날개벽(시점좌_x0005__x0000_"/>
      <sheetName val="날개벽(시점좌僀_x0013_"/>
      <sheetName val="산출2-동력"/>
      <sheetName val="개거산출내역"/>
      <sheetName val="가격자료"/>
      <sheetName val="재료비단가"/>
      <sheetName val="환경일위대가"/>
      <sheetName val="금리계산"/>
      <sheetName val="가실행 내역서"/>
      <sheetName val="구분자"/>
      <sheetName val="G-IL"/>
      <sheetName val="BU"/>
      <sheetName val="IL"/>
      <sheetName val="EQ-R1"/>
      <sheetName val="기계경비시간당손료목록"/>
      <sheetName val="회사기헾】_x0005_"/>
      <sheetName val="회사기奐'妜"/>
      <sheetName val="노무비 근거"/>
      <sheetName val="산출내역"/>
      <sheetName val="총괄_x0000_谂በ"/>
      <sheetName val="입缀숪"/>
      <sheetName val="좌측԰_x0000_缀"/>
      <sheetName val="데리려ଈ타현황"/>
      <sheetName val="99노徸⼣_x0005_"/>
      <sheetName val="맨홀수ׇឃ"/>
      <sheetName val="규격 단가표"/>
      <sheetName val="산堀᎟"/>
      <sheetName val="9902"/>
      <sheetName val="안전시설"/>
      <sheetName val="주공Գ︀ᇕ"/>
      <sheetName val="TYPE-B 평균H"/>
      <sheetName val="8䈀ᅪ԰"/>
      <sheetName val="하중계산"/>
      <sheetName val="산출3-전등"/>
      <sheetName val="산출4-조명제어"/>
      <sheetName val="산출5-전열"/>
      <sheetName val="산출7-유도등"/>
      <sheetName val="원가계산서구조조ꠀ"/>
      <sheetName val="원가계산서구조조저"/>
      <sheetName val="원가계산서구조조좬"/>
      <sheetName val="원가계산서구조조ԯ"/>
      <sheetName val="현장관리_x0005_"/>
      <sheetName val="단가일灘"/>
      <sheetName val="단가일茐"/>
      <sheetName val="PACKING_LISþ"/>
      <sheetName val="PACKING_LIS¸"/>
      <sheetName val="법면က"/>
      <sheetName val="법면ᰎ"/>
      <sheetName val="법면0"/>
      <sheetName val="법면爈"/>
      <sheetName val="상세"/>
      <sheetName val="FCþ"/>
      <sheetName val="정거장"/>
      <sheetName val="길내기"/>
      <sheetName val="제원및배치"/>
      <sheetName val="3.피뢰공_x0005_"/>
      <sheetName val="조頔ន"/>
      <sheetName val="단가䘭疚"/>
      <sheetName val="단가䘭瞰"/>
      <sheetName val="RAHMEN"/>
      <sheetName val="비계缀ᴪ"/>
      <sheetName val="비계ꀀ᩶"/>
      <sheetName val="조내헾"/>
      <sheetName val="구조_x0005_헾"/>
      <sheetName val="수량총"/>
      <sheetName val="토공총"/>
      <sheetName val="일위(시설)"/>
      <sheetName val="실䈀"/>
      <sheetName val="정화조방_x0000__x0000__x0005_"/>
      <sheetName val="정화조방_x0000__x0000_ᅠ"/>
      <sheetName val="8설7헾"/>
      <sheetName val="개소별집계표"/>
      <sheetName val="주요자재집계표"/>
      <sheetName val="직접㰀᎕萀᎕"/>
      <sheetName val="단면상수 및 주빔설계"/>
      <sheetName val="기술자자료敧ぞ"/>
      <sheetName val="기술자자료游/"/>
      <sheetName val="criteria(enlc)"/>
      <sheetName val="1-4-_x0000__x0000__x0005__x0000_㳀ҙ"/>
      <sheetName val="단계별내역 (丵〒"/>
      <sheetName val="초"/>
      <sheetName val="jobhist"/>
      <sheetName val="골栀᱔렀"/>
      <sheetName val="자재반입현황표"/>
      <sheetName val="토缀ᨎ԰"/>
      <sheetName val="에너ፈߞ"/>
      <sheetName val="직접䈀ᅪ԰_x0000_"/>
      <sheetName val="재ﻇ"/>
      <sheetName val="협력丵⽙"/>
      <sheetName val="D-철근0_x0000_"/>
      <sheetName val="원가계헾】_x0005_"/>
      <sheetName val="8.옥외᐀ባ혀腺԰_x0000_"/>
      <sheetName val="산정표"/>
      <sheetName val="단가일︀"/>
      <sheetName val="단가일_xd800_"/>
      <sheetName val="간접1"/>
      <sheetName val="99노임기԰"/>
      <sheetName val="99노임기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신규일위목록"/>
      <sheetName val="단렀቟԰"/>
      <sheetName val="5_시방서(일반시방㔀቎"/>
      <sheetName val="날개벽(䟣⾄_x0005__x0000_"/>
      <sheetName val="단퀀ᙕᰀ"/>
      <sheetName val="단ԯ_x0000_缀"/>
      <sheetName val="총공비"/>
      <sheetName val="개별직종노임단가(2005.1徸"/>
      <sheetName val="날개벽(시점԰_x0000_缀"/>
      <sheetName val="날㔀੎"/>
      <sheetName val="계정c헾】_x0005_"/>
      <sheetName val="2001년계약내력출력분"/>
      <sheetName val="1차기성분내력"/>
      <sheetName val="4.전기"/>
      <sheetName val="가시설단위수량"/>
      <sheetName val="총집_x0005__x0000_"/>
      <sheetName val="토적표(2차기성)"/>
      <sheetName val="단가요약"/>
      <sheetName val="관련자료詈_x0015_"/>
      <sheetName val="G.R300경׃"/>
      <sheetName val="이름표"/>
      <sheetName val="계정과목"/>
      <sheetName val="현장구분"/>
      <sheetName val="발주처렀቟԰_x0000_"/>
      <sheetName val="제품별"/>
      <sheetName val="분전반계산서(석관)"/>
      <sheetName val="단가일ﺭ"/>
      <sheetName val="본사인상전"/>
      <sheetName val="단가조건(02년)"/>
      <sheetName val="수로BOX"/>
      <sheetName val="현장ᘀ᨜԰"/>
      <sheetName val="설계개요"/>
      <sheetName val="★도급내역(2공구԰"/>
      <sheetName val="전기수량집계"/>
      <sheetName val="단가일䢭"/>
      <sheetName val="에너_x0000__x0000_"/>
      <sheetName val="상호참ᰖ〚_x0005_"/>
      <sheetName val="1,2,3,4,5단위수량"/>
      <sheetName val="산출근거1"/>
      <sheetName val="04년부품"/>
      <sheetName val="직원투_x0000__x0000__x0005_"/>
      <sheetName val="차도조도계산"/>
      <sheetName val="인ꠀ"/>
      <sheetName val="상호참고_x0005_헾"/>
      <sheetName val="AL공԰԰"/>
      <sheetName val="단  가  대  비  표"/>
      <sheetName val="일  위  대  가  목  록"/>
      <sheetName val="단계별내역 (헾】"/>
      <sheetName val="도급예산헾】_x0005__x0000_"/>
      <sheetName val="배수장공사비명ꀀፐ"/>
      <sheetName val="배수장공사비명䀀፣"/>
      <sheetName val="단계별내역 (贸_x0013_"/>
      <sheetName val="단계별내역 (⩿〚"/>
      <sheetName val="단계별내역 (齘_x0013_"/>
      <sheetName val="단계별내역 (尜_x0013_"/>
      <sheetName val="단계별내역 (徸〒"/>
      <sheetName val="단계별내역 (橂】"/>
      <sheetName val="기록대장"/>
      <sheetName val="단਀腹԰"/>
      <sheetName val="전기내역1"/>
      <sheetName val="철_xdc00_"/>
      <sheetName val="철ᰀ"/>
      <sheetName val="MRS세부"/>
      <sheetName val="설֮㖮"/>
      <sheetName val="단가산출서(기계)"/>
      <sheetName val="연수동"/>
      <sheetName val="흥양2교토공집계표"/>
      <sheetName val="기본1"/>
      <sheetName val="수정일위대가"/>
      <sheetName val="1공구_단가_餀ԯ_x0000_"/>
      <sheetName val="AL공사(ᰀ፜"/>
      <sheetName val="AL공사(䀀፣"/>
      <sheetName val="배수공수집"/>
      <sheetName val="1차네트공정"/>
      <sheetName val="월별수删"/>
      <sheetName val="내역서1999.8최_x0005_"/>
      <sheetName val="월별수唀"/>
      <sheetName val="월별수徸"/>
      <sheetName val="기안"/>
      <sheetName val="(3.품질관리 시험 총괄표)"/>
      <sheetName val="설계산출기怀"/>
      <sheetName val="(1)본선수량집계"/>
      <sheetName val="하부철근수량"/>
      <sheetName val="좌측"/>
      <sheetName val="수문일1"/>
      <sheetName val="골조공사"/>
      <sheetName val="2공구하_x0005__x0000__x0000__x0000_"/>
      <sheetName val="투찰판"/>
      <sheetName val="설계내역서 (대안분)"/>
      <sheetName val="토목(대안) (BID)"/>
      <sheetName val="건축집계표"/>
      <sheetName val="설비집계표"/>
      <sheetName val="전기(대안)"/>
      <sheetName val="설계내역서 (원안분)"/>
      <sheetName val="토목(원안)"/>
      <sheetName val="토목(원안) (BID)"/>
      <sheetName val="전기(원안)"/>
      <sheetName val="배수장공사囘$ᯑ⾉"/>
      <sheetName val="TYPE-A"/>
      <sheetName val="준공조서"/>
      <sheetName val="공사준공계"/>
      <sheetName val="준공검사보고서"/>
      <sheetName val="5_시방서(일반시丵〒_x0005_"/>
      <sheetName val="하도급대비"/>
      <sheetName val="안양동丵〒_x0005__x0000_"/>
      <sheetName val="현장관丵〒"/>
      <sheetName val="총괄,내역"/>
      <sheetName val="돌담교 상부수량"/>
      <sheetName val="용역비내역_진짜"/>
      <sheetName val="장척총괄"/>
      <sheetName val="8설7㖮"/>
      <sheetName val="시점교䈀"/>
      <sheetName val="조도계산서1"/>
      <sheetName val="신항수로관조서"/>
      <sheetName val="신항용수로집계"/>
      <sheetName val="약품劈,"/>
      <sheetName val="배저ᕰ㔀"/>
      <sheetName val="월_x0000__x0000_Ԁ"/>
      <sheetName val="교대(A1)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상호참고堀᎟"/>
      <sheetName val="철근량산정및사용성검锼"/>
      <sheetName val="실행,원᐀ባ搀腳԰_x0000_"/>
      <sheetName val="철근량산정및사용성검瓨"/>
      <sheetName val="내역서1999.8최저"/>
      <sheetName val="철근량산정및사용성검芨"/>
      <sheetName val="철근량산정및사용성검襨"/>
      <sheetName val="상호참고자堀"/>
      <sheetName val="상호참고자ꠀ"/>
      <sheetName val="상호참고죈፺"/>
      <sheetName val="철근량산정및_x0005__x0000__x0000__x0000_"/>
      <sheetName val="철근량산정및齘_x0013_龜_x0013_헾"/>
      <sheetName val="공傠_x0013_"/>
      <sheetName val="8ꠀ፺"/>
      <sheetName val="심堀᎟鰀"/>
      <sheetName val="적ꠀ"/>
      <sheetName val="철근량산정및竈_x0013_笌_x0013_헾"/>
      <sheetName val="상호참고壈᎟"/>
      <sheetName val="상호참고자저"/>
      <sheetName val="철근량산정및사용성검齘"/>
      <sheetName val="상호참고怀፵"/>
      <sheetName val="실행,원怀፵ቇ԰_x0000_"/>
      <sheetName val="실행,원삾ፐቇ԰_x0000_"/>
      <sheetName val="상호참고ꃈፐ"/>
      <sheetName val="철근량산정및사용성검窨"/>
      <sheetName val="공挔_x0012_"/>
      <sheetName val="철근량산정및사용성검竈"/>
      <sheetName val="개비온집쀀"/>
      <sheetName val="실행,원堀᎟鰀᎟︀ᇕ"/>
      <sheetName val="개비온집ꀀ"/>
      <sheetName val="현장관리窨"/>
      <sheetName val="공窨_x0013_"/>
      <sheetName val="철근량산정및사용성검傠"/>
      <sheetName val="실행,원᐀ባ切腷԰_x0000_"/>
      <sheetName val="심ꀀፐ"/>
      <sheetName val="실행,원저፺ఀ፻︀ᇕ"/>
      <sheetName val="철근량산정및窨_x0013_竬_x0013_헾"/>
      <sheetName val="실행,원ꠀ፺፺︀ᇕ"/>
      <sheetName val="철근량산정및사용ꠀ፺"/>
      <sheetName val="토목莘!"/>
      <sheetName val="중기내역"/>
      <sheetName val="구역화물"/>
      <sheetName val="⠍⑎"/>
      <sheetName val="5차설계"/>
      <sheetName val="6동"/>
      <sheetName val="일위대렀቟԰_x0000_缀"/>
      <sheetName val="에너지_x0005_"/>
      <sheetName val="친환경주택"/>
      <sheetName val="PAC"/>
      <sheetName val="중기집︀"/>
      <sheetName val="중기집堀"/>
      <sheetName val="8설7︀"/>
      <sheetName val="Site Expenses"/>
      <sheetName val="미사용현황"/>
      <sheetName val="코드시트"/>
      <sheetName val="사용자료"/>
      <sheetName val="5.자금이체명세서"/>
      <sheetName val="M-MG1"/>
      <sheetName val="건설剸_x001b_"/>
      <sheetName val="건설丵⼨"/>
      <sheetName val="건설夸'"/>
      <sheetName val="사업총괄"/>
      <sheetName val="16_설계서용지(씀逖"/>
      <sheetName val="하자보증자Á"/>
      <sheetName val="48일위_x0005__x0000__x0000_"/>
      <sheetName val="바닥판(1)"/>
      <sheetName val="하자보증자_x0000_"/>
      <sheetName val="변동인원"/>
      <sheetName val="자재⸀朋"/>
      <sheetName val="배관배선내역"/>
      <sheetName val="본사공가᳈፜"/>
      <sheetName val="수설계"/>
      <sheetName val="신청내역"/>
      <sheetName val="수량-가로등"/>
      <sheetName val="신︀"/>
      <sheetName val="단순공사비단가표"/>
      <sheetName val="분석"/>
      <sheetName val="ROOF(ALKALI)"/>
      <sheetName val="도급예산내역서총0_x0000_"/>
      <sheetName val="도급예산내역서총/_x0000_"/>
      <sheetName val="도급예산내역서총︀㳕"/>
      <sheetName val="배수장공사비명_x0000__x0000_"/>
      <sheetName val="배수장공사비명䡲⿛"/>
      <sheetName val="도급예산내역서총蠊ᙌ"/>
      <sheetName val="도급예산내역서총蠌き"/>
      <sheetName val="배수장공사비명䡲ぇ"/>
      <sheetName val="라.공사비"/>
      <sheetName val="다.도서인쇄비 "/>
      <sheetName val="세부窨_x0013_竬"/>
      <sheetName val="옹벽수량집계표"/>
      <sheetName val="1-4-2_관(약⠀"/>
      <sheetName val="전기실(고압)"/>
      <sheetName val="14.TV공_x0005_"/>
      <sheetName val="대총괄"/>
      <sheetName val="이름"/>
      <sheetName val="사업분석_x0000__x0000_Ԁ_x0000__x0000_㣾"/>
      <sheetName val="공사내역서"/>
      <sheetName val="단산"/>
      <sheetName val="명세"/>
      <sheetName val="일대"/>
      <sheetName val="일위대׈_x0000_缀_x0000__x0000_"/>
      <sheetName val="MATERIAL"/>
      <sheetName val="적격심사표"/>
      <sheetName val="양촌면도평리"/>
      <sheetName val="2공구_단가䈀ᅪ԰_x0000_"/>
      <sheetName val="2공구_단가렀቟԰_x0000_"/>
      <sheetName val="철근량산정및畠_x0013_䌢〚_x0005_"/>
      <sheetName val="실행,원惇፵∀ᩃ԰_x0000_"/>
      <sheetName val="원가계산서墠_x0016_壬_x0016_"/>
      <sheetName val="개墠"/>
      <sheetName val="개嘠"/>
      <sheetName val="공사별 가중치 산출근거(토존❒"/>
      <sheetName val="개勈"/>
      <sheetName val="개嗐"/>
      <sheetName val="매채조蠀"/>
      <sheetName val="원가계산서垀_x001b_埌_x001b_"/>
      <sheetName val="원가계≎"/>
      <sheetName val="원가계≎"/>
      <sheetName val="원가계⠏ፏ蠀"/>
      <sheetName val="원가계⠙ፏ_x0000_"/>
      <sheetName val="개_x0000_"/>
      <sheetName val="원가계산서夸_x0014_丵⾌"/>
      <sheetName val="원가계산서丵』_x0005__x0000_"/>
      <sheetName val="원가계산서劸.丵⾁"/>
      <sheetName val="개呠"/>
      <sheetName val="방배동내역(리라)"/>
      <sheetName val="건축공사집계표"/>
      <sheetName val="방배동내역 (총괄)"/>
      <sheetName val="부대공사총괄"/>
      <sheetName val="배_x0000__x0000_Ԁ"/>
      <sheetName val="암거橂⽬"/>
      <sheetName val="설계산출표︀"/>
      <sheetName val="정화조방수미㬁"/>
      <sheetName val="정화조방수미/"/>
      <sheetName val="관경별내역서"/>
      <sheetName val="[수목일위.XLS]el\설계서\수목일위_XLS]데이타1"/>
      <sheetName val="KP1590_E"/>
      <sheetName val="거래내역"/>
      <sheetName val="상호참고헾⾣"/>
      <sheetName val="원가계ԯ_x0000_缀"/>
      <sheetName val="설계산ᛅ〒_x0005_"/>
      <sheetName val="출력X"/>
      <sheetName val="산근缀"/>
      <sheetName val="AL공渀፷԰_x0000_"/>
      <sheetName val="철근량산정및헾】_x0005__x0000_"/>
      <sheetName val="단가비교표(전기)"/>
      <sheetName val="기본단헾"/>
      <sheetName val="3.PT개발계획"/>
      <sheetName val="건축명"/>
      <sheetName val="기계명"/>
      <sheetName val="전기명"/>
      <sheetName val="토목명"/>
      <sheetName val="상호참_x0005__x0000_"/>
      <sheetName val="대창토공"/>
      <sheetName val="AL공렀ず氀ぜ"/>
      <sheetName val="AL공렀♗氀♙"/>
      <sheetName val="주공墐;壜"/>
      <sheetName val="2)관渀㡷"/>
      <sheetName val="변경-㔀"/>
      <sheetName val="AL공蠀㥔㔀"/>
      <sheetName val="총원가계산서(요율)"/>
      <sheetName val="자재耀퓬"/>
      <sheetName val="실행내역서(DCU)"/>
      <sheetName val="산출집계"/>
      <sheetName val="1. 조명내역서(조명설치)"/>
      <sheetName val="2. 조명내역서(조명자재)"/>
      <sheetName val="일위대가집계표"/>
      <sheetName val="중기단가"/>
      <sheetName val="포장수량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setup"/>
      <sheetName val="개_x0005_"/>
      <sheetName val="용역단가"/>
      <sheetName val="9GN︀ᇕ԰"/>
      <sheetName val="단가일֭"/>
      <sheetName val="ABUT수량-A㔀"/>
      <sheetName val="ABUT수량-Aԇ"/>
      <sheetName val="ABUT수량-Aက"/>
      <sheetName val="ABUT수량-A԰"/>
      <sheetName val="el\설계서\수목︀ᇕ԰_x0000_缀_x0000__x0000__x0000_䘀_xd802_"/>
      <sheetName val="배수장공사비명菈_x0019_"/>
      <sheetName val="도급예산내역서총저ᦃ"/>
      <sheetName val="도급예산내역서총︀ᣕ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내역서총䠀⻀"/>
      <sheetName val="도급예산䒿︀鯕ԯ_x0000_"/>
      <sheetName val="도급예산䈀ԯ_x0000_缀_x0000_"/>
      <sheetName val="도급예산䈀ԯ_x0000_缀_x0000_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총괄내역서(설ԯ_x0000_"/>
      <sheetName val="원가계箌_x0016_篔"/>
      <sheetName val="총괄내역서(설谀ᙻ"/>
      <sheetName val="고부제"/>
      <sheetName val="삼기제"/>
      <sheetName val="원평천상류2차"/>
      <sheetName val="일반하천실시설계용역"/>
      <sheetName val="조촌제"/>
      <sheetName val="소방 산출서"/>
      <sheetName val="전기공사일위대가"/>
      <sheetName val="견적내역서"/>
      <sheetName val="입찰품의서"/>
      <sheetName val="1-1-2.고순도용접"/>
      <sheetName val="1-5"/>
      <sheetName val="물량산출근거"/>
      <sheetName val="kimre scrubber"/>
      <sheetName val="GRDBS"/>
      <sheetName val="산皸_x001b_"/>
      <sheetName val="산碘&quot;"/>
      <sheetName val="산帖め"/>
      <sheetName val="산瞈_x001a_"/>
      <sheetName val="단가표 "/>
      <sheetName val="산출명세"/>
      <sheetName val="장비"/>
      <sheetName val="산徸⼷_x0005_"/>
      <sheetName val="광공업조"/>
      <sheetName val="전기공사비총괄"/>
      <sheetName val="내역서-토목"/>
      <sheetName val="4차공사"/>
      <sheetName val="1F-공장동"/>
      <sheetName val="esc"/>
      <sheetName val="조내尜"/>
      <sheetName val="대전-교대(A1-A2)"/>
      <sheetName val="96작생능"/>
      <sheetName val="직원헾】_x0005__x0000_"/>
      <sheetName val="용수간선"/>
      <sheetName val="산출1"/>
      <sheetName val="[수목일위.XLS_x0000_][수목일위.XLS_x0000_]el\설계서\수목"/>
      <sheetName val="방화도료"/>
      <sheetName val="[수목일위.XLS]도급예산내역서총/_x0000_"/>
      <sheetName val="CSCHEDUL"/>
      <sheetName val="송도(A3)-가야"/>
      <sheetName val="최종내역"/>
      <sheetName val="일위대가橂"/>
      <sheetName val="PACKING_LIS_x0005_"/>
      <sheetName val="PACKING_LIS°"/>
      <sheetName val="판매현황"/>
      <sheetName val="21.경비기본입력"/>
      <sheetName val="[수목일위.XLS_x0000_]el\설계서\수목일위_x0000__x0000__x0005__x0000_茠ꈃɵ_x0000_"/>
      <sheetName val="95년기준조정"/>
      <sheetName val="슬래브수량"/>
      <sheetName val="2000_11월씀ԯ_x0000_"/>
      <sheetName val="2000_11월ԯ_x0000_缀_x0000_"/>
      <sheetName val="1-최_x0005__x0000_"/>
      <sheetName val="상계견적"/>
      <sheetName val="단가(긴급전화Ⰰ"/>
      <sheetName val="단가(긴급전화Ԁ"/>
      <sheetName val="단가(긴급전화ԯ"/>
      <sheetName val="단가(긴급전화ׇ"/>
      <sheetName val="단가(긴급전화蠀"/>
      <sheetName val="재고list"/>
      <sheetName val="3.피뢰공丵"/>
      <sheetName val="출력!내역서"/>
      <sheetName val="총괄내역㳕᎕萀᎕缀"/>
      <sheetName val="경비내역徸〒_x0005__x0000_"/>
      <sheetName val="현장਀腹԰"/>
      <sheetName val="2006납품"/>
      <sheetName val="하자보증자ﻁ"/>
      <sheetName val="발주처_xdc00_䕫␀䕬"/>
      <sheetName val="9.전등噪"/>
      <sheetName val="배수관집계"/>
      <sheetName val="단가일︾"/>
      <sheetName val="중간부"/>
      <sheetName val="횡배위치"/>
      <sheetName val="단가헾⿚"/>
      <sheetName val="단가催릓"/>
      <sheetName val="하자보수율"/>
      <sheetName val="통계연보"/>
      <sheetName val="2공구_단가(대_x0000__x0000_"/>
      <sheetName val="2공구_단가(대頀㙿"/>
      <sheetName val="단가(자헾】"/>
      <sheetName val="개헾"/>
      <sheetName val="본사공가현헾"/>
      <sheetName val="수량산출서(원본)"/>
      <sheetName val="인부노임단가"/>
      <sheetName val="[수목일위.XLS]정화조방수미/"/>
      <sheetName val="토목颙〒"/>
      <sheetName val="BOX"/>
      <sheetName val="★도급내역︀𥉉ԯ_x0000_缀"/>
      <sheetName val="★도급내역졾ᲂఀᲃ툀"/>
      <sheetName val="★도급내역栊⺝︀ԯ"/>
      <sheetName val="★도급내역碪᎝밀᎝︀"/>
      <sheetName val="총괄내역서(설계Ԃ"/>
      <sheetName val="★도급내역က_x0000_ꠀ຾Ԃ"/>
      <sheetName val="★도급내역Ԃ⡭䠯#_x0000_"/>
      <sheetName val="1공구_단咀2ꮸ⽇_x0005__x0000_"/>
      <sheetName val="기자재집계"/>
      <sheetName val="시행후면적"/>
      <sheetName val="난방방식분류"/>
      <sheetName val="공사정보입력"/>
      <sheetName val="상선"/>
      <sheetName val="건축(산출)"/>
      <sheetName val="토목(산출)"/>
      <sheetName val="H-PI_x0000__x0000__x0005__x0000_㬀φ"/>
      <sheetName val="H-PI_x0000__x0000__x0005__x0000_ᜀ΀"/>
      <sheetName val="[수목일위.XLS][수목일위.XLS_x0000_][수목일위.XLS_x0000_"/>
      <sheetName val="조경일ԯ"/>
      <sheetName val="해평견ၷ"/>
      <sheetName val="해평견䁷"/>
      <sheetName val="해평견ⴀ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1공구_단䈀챪ԯ_x0000_缀_x0000_"/>
      <sheetName val="설계서(동안동)"/>
      <sheetName val="노임,자재"/>
      <sheetName val="증감대비표"/>
      <sheetName val="2.고용보험㥝〒_x0005__x0000_"/>
      <sheetName val="일대-1"/>
      <sheetName val="2.교량(신설)"/>
      <sheetName val="산근1衲"/>
      <sheetName val="1차변경내역서"/>
      <sheetName val="신공항A-9(원가수정)"/>
      <sheetName val="견적서갑지연속"/>
      <sheetName val="4.전력橂⾧_x0005__x0000_"/>
      <sheetName val="기종별 합계"/>
      <sheetName val="산橂】"/>
      <sheetName val="산丵〒"/>
      <sheetName val="산헾】"/>
      <sheetName val="배수Ȁ腳"/>
      <sheetName val="사업분석ﻂ峕ԯ_x0000_缀_x0000_"/>
      <sheetName val="주공Գ԰_x0000_"/>
      <sheetName val="대가"/>
      <sheetName val="도급예산내㛬Y괨␭걨"/>
      <sheetName val="도급예산내㛬Y괨␭纨"/>
      <sheetName val="[수목일위.XLS][수목일위.XLS]el_설계서_수_70"/>
      <sheetName val="[수목일위.XLS][수목일위.XLS]el_설계서_수_71"/>
      <sheetName val="sum"/>
      <sheetName val="도급예산내_x0000__x0000__x0005__x0000_佐"/>
      <sheetName val="도급예산내_x0000__x0000__x0005__x0000_"/>
      <sheetName val="도급예산내_x0000__x0000__x0005__x0000_ꨠ"/>
      <sheetName val="[수목일위.XLS][수목일위.XLS]el_설계__수목_4"/>
      <sheetName val="[수목일위.XLS][수목일위.XLS]el_설계__수목_5"/>
      <sheetName val="[수목일위.XLS][수목일위.XLS]el_설계__수목_2"/>
      <sheetName val="[수목일위.XLS][수목일위.XLS]el_설계__수목_3"/>
      <sheetName val="[수목일위.XLS][수목일위.XLS]el_설계__수_10"/>
      <sheetName val="[수목일위.XLS][수목일위.XLS]el_설계__수_11"/>
      <sheetName val="[수목일위.XLS][수목일위.XLS]el_설계__수목_6"/>
      <sheetName val="[수목일위.XLS][수목일위.XLS]el_설계__수목_7"/>
      <sheetName val="[수목일위.XLS][수목일위.XLS]el_설계__수목_8"/>
      <sheetName val="[수목일위.XLS][수목일위.XLS]el_설계__수목_9"/>
      <sheetName val="ENTR旀"/>
      <sheetName val="가설물량"/>
      <sheetName val="스라브리스트"/>
      <sheetName val="외부물량"/>
      <sheetName val="스포회원매출"/>
      <sheetName val="2.야탑"/>
      <sheetName val="0.1keyAssumption"/>
      <sheetName val="[수목일위.XLS][수목일위.XLS]el______498"/>
      <sheetName val="[수목일위.XLS][수목일위.XLS]el______499"/>
      <sheetName val="[수목일위.XLS][수목일위.XLS]el______496"/>
      <sheetName val="[수목일위.XLS][수목일위.XLS]el______497"/>
      <sheetName val="[수목일위.XLS][수목일위.XLS]el______494"/>
      <sheetName val="[수목일위.XLS][수목일위.XLS]el______495"/>
      <sheetName val="[수목일위.XLS][수목일위.XLS]el______502"/>
      <sheetName val="[수목일위.XLS][수목일위.XLS]el______503"/>
      <sheetName val="[수목일위.XLS][수목일위.XLS]el______500"/>
      <sheetName val="[수목일위.XLS][수목일위.XLS]el______501"/>
      <sheetName val="[수목일위.XLS][수목일위.XLS]el______508"/>
      <sheetName val="[수목일위.XLS][수목일위.XLS]el______509"/>
      <sheetName val="[수목일위.XLS][수목일위.XLS]el______504"/>
      <sheetName val="[수목일위.XLS][수목일위.XLS]el______505"/>
      <sheetName val="[수목일위.XLS][수목일위.XLS]el______506"/>
      <sheetName val="[수목일위.XLS][수목일위.XLS]el______507"/>
      <sheetName val="[수목일위.XLS][수목일위.XLS]el______510"/>
      <sheetName val="[수목일위.XLS][수목일위.XLS]el______511"/>
      <sheetName val="[수목일위.XLS][수목일위.XLS]el______516"/>
      <sheetName val="[수목일위.XLS][수목일위.XLS]el______517"/>
      <sheetName val="[수목일위.XLS][수목일위.XLS]el______512"/>
      <sheetName val="[수목일위.XLS][수목일위.XLS]el______513"/>
      <sheetName val="[수목일위.XLS][수목일위.XLS]el______514"/>
      <sheetName val="[수목일위.XLS][수목일위.XLS]el______515"/>
      <sheetName val="[수목일위.XLS][수목일위.XLS]el______520"/>
      <sheetName val="[수목일위.XLS][수목일위.XLS]el______521"/>
      <sheetName val="[수목일위.XLS][수목일위.XLS]el______532"/>
      <sheetName val="[수목일위.XLS][수목일위.XLS]el______533"/>
      <sheetName val="[수목일위.XLS][수목일위.XLS]el______534"/>
      <sheetName val="[수목일위.XLS][수목일위.XLS]el______535"/>
      <sheetName val="[수목일위.XLS][수목일위.XLS]el______528"/>
      <sheetName val="[수목일위.XLS][수목일위.XLS]el______529"/>
      <sheetName val="[수목일위.XLS][수목일위.XLS]el______530"/>
      <sheetName val="[수목일위.XLS][수목일위.XLS]el______531"/>
      <sheetName val="[수목일위.XLS][수목일위.XLS]el______524"/>
      <sheetName val="[수목일위.XLS][수목일위.XLS]el______525"/>
      <sheetName val="[수목일위.XLS][수목일위.XLS]el______526"/>
      <sheetName val="[수목일위.XLS][수목일위.XLS]el______527"/>
      <sheetName val=" 냉각수펌프"/>
      <sheetName val="[수목일위.XLS][수목일위.XLS]el______542"/>
      <sheetName val="[수목일위.XLS][수목일위.XLS]el______543"/>
      <sheetName val="[수목일위.XLS][수목일위.XLS]el______538"/>
      <sheetName val="[수목일위.XLS][수목일위.XLS]el______539"/>
      <sheetName val="[수목일위.XLS][수목일위.XLS]el______540"/>
      <sheetName val="[수목일위.XLS][수목일위.XLS]el______541"/>
      <sheetName val="[수목일위.XLS][수목일위.XLS]el______548"/>
      <sheetName val="[수목일위.XLS][수목일위.XLS]el______549"/>
      <sheetName val="[수목일위.XLS][수목일위.XLS]el______552"/>
      <sheetName val="[수목일위.XLS][수목일위.XLS]el______553"/>
      <sheetName val="[수목일위.XLS][수목일위.XLS]el______554"/>
      <sheetName val="[수목일위.XLS][수목일위.XLS]el______555"/>
      <sheetName val="기초테이블_공통"/>
      <sheetName val="진주祍⿪"/>
      <sheetName val="[수목일위.XLS][수목일위.XLS]el______558"/>
      <sheetName val="[수목일위.XLS][수목일위.XLS]el______559"/>
      <sheetName val="[수목일위.XLS][수목일위.XLS]el______556"/>
      <sheetName val="[수목일위.XLS][수목일위.XLS]el______557"/>
      <sheetName val="RESULT"/>
      <sheetName val="[수목일위.XLS][수목일위.XLS]el__계서_수목_2"/>
      <sheetName val="[수목일위.XLS][수목일위.XLS]el__계서_수목_3"/>
      <sheetName val="[수목일위.XLS][수목일위.XLS]el__계서_수목_4"/>
      <sheetName val="[수목일위.XLS][수목일위.XLS]el__계서_수목_5"/>
      <sheetName val="견적보고"/>
      <sheetName val="내ÈὙ"/>
      <sheetName val="단청(제외_x0000_"/>
      <sheetName val="3차ᨁ㐜"/>
      <sheetName val="3차큶汦"/>
      <sheetName val="4가.수량집계표"/>
      <sheetName val="도급내역서"/>
      <sheetName val="안정성검토"/>
      <sheetName val="수량계산서 집계표(가설 신설 및 철거-동대문4호선)"/>
      <sheetName val="수량계산서 집계표(신설-동대문 4호선)"/>
      <sheetName val="수량계산서 집계표(철거-동대문4호선)"/>
    </sheetNames>
    <sheetDataSet>
      <sheetData sheetId="0" refreshError="1"/>
      <sheetData sheetId="1" refreshError="1"/>
      <sheetData sheetId="2" refreshError="1"/>
      <sheetData sheetId="3" refreshError="1">
        <row r="2">
          <cell r="E2">
            <v>23200</v>
          </cell>
        </row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1">
          <cell r="A1">
            <v>0</v>
          </cell>
        </row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5">
          <cell r="E195">
            <v>101000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2">
          <cell r="E2">
            <v>23200</v>
          </cell>
        </row>
      </sheetData>
      <sheetData sheetId="24">
        <row r="2">
          <cell r="E2">
            <v>23200</v>
          </cell>
        </row>
      </sheetData>
      <sheetData sheetId="25">
        <row r="2">
          <cell r="E2">
            <v>23200</v>
          </cell>
        </row>
      </sheetData>
      <sheetData sheetId="26">
        <row r="2">
          <cell r="E2">
            <v>23200</v>
          </cell>
        </row>
      </sheetData>
      <sheetData sheetId="27">
        <row r="2">
          <cell r="E2">
            <v>23200</v>
          </cell>
        </row>
      </sheetData>
      <sheetData sheetId="28">
        <row r="2">
          <cell r="E2">
            <v>23200</v>
          </cell>
        </row>
      </sheetData>
      <sheetData sheetId="29">
        <row r="2">
          <cell r="E2">
            <v>23200</v>
          </cell>
        </row>
      </sheetData>
      <sheetData sheetId="30">
        <row r="2">
          <cell r="E2">
            <v>23200</v>
          </cell>
        </row>
      </sheetData>
      <sheetData sheetId="31">
        <row r="2">
          <cell r="E2">
            <v>23200</v>
          </cell>
        </row>
      </sheetData>
      <sheetData sheetId="32">
        <row r="2">
          <cell r="E2">
            <v>23200</v>
          </cell>
        </row>
      </sheetData>
      <sheetData sheetId="33">
        <row r="2">
          <cell r="E2">
            <v>23200</v>
          </cell>
        </row>
      </sheetData>
      <sheetData sheetId="34">
        <row r="2">
          <cell r="E2">
            <v>23200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 refreshError="1"/>
      <sheetData sheetId="800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/>
      <sheetData sheetId="895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/>
      <sheetData sheetId="907" refreshError="1"/>
      <sheetData sheetId="908"/>
      <sheetData sheetId="909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 refreshError="1"/>
      <sheetData sheetId="1239"/>
      <sheetData sheetId="1240" refreshError="1"/>
      <sheetData sheetId="1241" refreshError="1"/>
      <sheetData sheetId="1242" refreshError="1"/>
      <sheetData sheetId="1243" refreshError="1"/>
      <sheetData sheetId="1244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/>
      <sheetData sheetId="1377"/>
      <sheetData sheetId="1378" refreshError="1"/>
      <sheetData sheetId="1379" refreshError="1"/>
      <sheetData sheetId="1380"/>
      <sheetData sheetId="138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/>
      <sheetData sheetId="2554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/>
      <sheetData sheetId="2814"/>
      <sheetData sheetId="2815"/>
      <sheetData sheetId="2816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/>
      <sheetData sheetId="2963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/>
      <sheetData sheetId="3176"/>
      <sheetData sheetId="3177"/>
      <sheetData sheetId="3178"/>
      <sheetData sheetId="3179"/>
      <sheetData sheetId="3180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/>
      <sheetData sheetId="4001"/>
      <sheetData sheetId="4002"/>
      <sheetData sheetId="4003" refreshError="1"/>
      <sheetData sheetId="4004" refreshError="1"/>
      <sheetData sheetId="4005" refreshError="1"/>
      <sheetData sheetId="4006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/>
      <sheetData sheetId="4631"/>
      <sheetData sheetId="4632"/>
      <sheetData sheetId="4633" refreshError="1"/>
      <sheetData sheetId="4634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  <sheetName val="데이타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9">
          <cell r="J19">
            <v>350</v>
          </cell>
        </row>
        <row r="22">
          <cell r="L22">
            <v>20</v>
          </cell>
        </row>
        <row r="116">
          <cell r="F116">
            <v>2.5</v>
          </cell>
        </row>
      </sheetData>
      <sheetData sheetId="9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덕도집계"/>
      <sheetName val="덕도"/>
      <sheetName val="INPUT(덕도방향-시점)"/>
      <sheetName val="Macro(전선)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문주A"/>
      <sheetName val="문주B"/>
      <sheetName val="문주C"/>
      <sheetName val="문주D"/>
      <sheetName val="열주"/>
      <sheetName val="방패연열주"/>
      <sheetName val="십장생타일벽화"/>
      <sheetName val="불로문"/>
      <sheetName val="햇님달님 타일벽화(3단지)"/>
      <sheetName val="토담"/>
      <sheetName val="전기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일반시방"/>
      <sheetName val="특기시방"/>
      <sheetName val="간지"/>
      <sheetName val="원가계산서"/>
      <sheetName val="예산서"/>
      <sheetName val="관급자재LIST"/>
      <sheetName val="한전외선공사비"/>
      <sheetName val="간지 (2)"/>
      <sheetName val="일위대가-1"/>
      <sheetName val="일위대가-2"/>
      <sheetName val="간지 (3)"/>
      <sheetName val="산출근거"/>
      <sheetName val="간지 (4)"/>
      <sheetName val="단가조사"/>
      <sheetName val="제어반부표"/>
      <sheetName val="공원등부표"/>
      <sheetName val="가로등부표"/>
      <sheetName val="일위대가서(종)"/>
      <sheetName val="산출집계"/>
      <sheetName val="등가거리"/>
      <sheetName val="전압강하"/>
      <sheetName val="노무비 근거"/>
      <sheetName val="2003상반기노임기준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금액내역서"/>
      <sheetName val="기성 총괄내역"/>
      <sheetName val="기성부분내역서"/>
      <sheetName val="총괄내역서"/>
      <sheetName val="내역서"/>
      <sheetName val="공정별 시공 및 집행내역"/>
      <sheetName val="전기일위대가"/>
      <sheetName val="깨기"/>
      <sheetName val="조명시설"/>
      <sheetName val="말뚝지지력산정"/>
      <sheetName val="hvac(제어동)"/>
      <sheetName val="기초일위"/>
      <sheetName val="시설일위"/>
      <sheetName val="조명일위"/>
      <sheetName val="Sheet2"/>
      <sheetName val="Sheet3"/>
      <sheetName val="ETC"/>
      <sheetName val="골조시행"/>
      <sheetName val="갑지(추정)"/>
      <sheetName val="woo(mac)"/>
      <sheetName val="자재단가조사표-수목"/>
      <sheetName val="2002상반기노임기준"/>
      <sheetName val="공통가설"/>
      <sheetName val="노임단가"/>
      <sheetName val="조경"/>
      <sheetName val="danga"/>
      <sheetName val="ilch"/>
      <sheetName val="단면 (2)"/>
      <sheetName val="토공사"/>
      <sheetName val="담장산출"/>
      <sheetName val="입찰안"/>
      <sheetName val="빙장비사양"/>
      <sheetName val="장비사양"/>
      <sheetName val="I.설계조건"/>
      <sheetName val="토공"/>
      <sheetName val="CODE"/>
      <sheetName val="Macro(전선)"/>
      <sheetName val="Y-WORK"/>
      <sheetName val="설비내역서"/>
      <sheetName val="건축내역서"/>
      <sheetName val="전기내역서"/>
      <sheetName val="1.설계기준"/>
      <sheetName val=" ｹ-ﾌﾞﾙ"/>
      <sheetName val="지급자재"/>
      <sheetName val="대비"/>
      <sheetName val="특색있는 녹화거리 조성공사(2월 10일)"/>
      <sheetName val="데이타"/>
      <sheetName val="식재인부"/>
      <sheetName val="기둥(원형)"/>
      <sheetName val="밸브설치"/>
      <sheetName val="FORM-0"/>
      <sheetName val="장비"/>
      <sheetName val="노무"/>
      <sheetName val="자재"/>
      <sheetName val="TYPE-A"/>
      <sheetName val="기초자료"/>
      <sheetName val="진주방향"/>
      <sheetName val="BOQ건축"/>
      <sheetName val="품셈"/>
      <sheetName val="현장지지물물량"/>
      <sheetName val="FB25JN"/>
      <sheetName val="1공구산출내역서"/>
      <sheetName val="1-1"/>
      <sheetName val="송라터널총괄"/>
      <sheetName val="기본단가표"/>
      <sheetName val="#REF"/>
      <sheetName val="세부내역"/>
      <sheetName val="기계시공"/>
      <sheetName val="실행내역 "/>
      <sheetName val="AV시스템"/>
      <sheetName val="지수"/>
      <sheetName val="ITEM"/>
      <sheetName val="4안전율"/>
      <sheetName val="표지 (2)"/>
      <sheetName val="설직재-1"/>
      <sheetName val="Sheet5"/>
      <sheetName val="신우"/>
      <sheetName val="갑지"/>
      <sheetName val="DATA1"/>
      <sheetName val="내역서중"/>
      <sheetName val="내역"/>
      <sheetName val="직공비"/>
      <sheetName val="소비자가"/>
      <sheetName val="품셈TABLE"/>
      <sheetName val="내력서"/>
      <sheetName val="guard(mac)"/>
      <sheetName val="APT내역"/>
      <sheetName val="배수철근"/>
      <sheetName val="간접"/>
      <sheetName val="98지급계획"/>
      <sheetName val="단면가정"/>
      <sheetName val="설계조건"/>
      <sheetName val="99노임기준"/>
      <sheetName val="1차증가원가계산"/>
      <sheetName val="토목"/>
      <sheetName val="설계개요"/>
      <sheetName val="견적서"/>
      <sheetName val="교각1"/>
      <sheetName val="총괄표"/>
      <sheetName val="1.설계조건"/>
      <sheetName val="기본일위"/>
      <sheetName val="기성_총괄내역"/>
      <sheetName val="공정별_시공_및_집행내역"/>
      <sheetName val="단면_(2)"/>
      <sheetName val="I_설계조건"/>
      <sheetName val="104동"/>
      <sheetName val="WORK"/>
      <sheetName val="목록"/>
      <sheetName val="연습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70%"/>
      <sheetName val="갑지69% "/>
      <sheetName val="70%"/>
      <sheetName val="11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양지교"/>
      <sheetName val="접속슬래브"/>
      <sheetName val="70%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"/>
      <sheetName val="노임단가"/>
      <sheetName val="일위목록"/>
      <sheetName val="요율"/>
      <sheetName val="ILLU"/>
      <sheetName val="터널조도"/>
      <sheetName val="G.R300경비"/>
      <sheetName val="단가조사"/>
      <sheetName val="코드표"/>
      <sheetName val="증감대비"/>
      <sheetName val="일위대가"/>
      <sheetName val="경산"/>
      <sheetName val="7단가"/>
      <sheetName val="건축"/>
      <sheetName val="비탈면보호공수량산출"/>
      <sheetName val="식재가격"/>
      <sheetName val="식재총괄"/>
      <sheetName val="수목표준대가"/>
      <sheetName val="BID"/>
      <sheetName val="9509"/>
      <sheetName val="전기"/>
      <sheetName val="담장산출"/>
      <sheetName val="노무비"/>
      <sheetName val="DATE"/>
      <sheetName val="COVER"/>
      <sheetName val="NEGO"/>
      <sheetName val="A갑지"/>
      <sheetName val="#REF"/>
      <sheetName val="내역서"/>
      <sheetName val="Customer Databas"/>
      <sheetName val="설비"/>
      <sheetName val="???"/>
      <sheetName val="01상노임"/>
      <sheetName val="I一般比"/>
      <sheetName val="N賃率-職"/>
      <sheetName val="점수계산1-2"/>
      <sheetName val="COST"/>
      <sheetName val="내역"/>
      <sheetName val="TEL"/>
      <sheetName val="입찰안"/>
      <sheetName val="BQ(실행)"/>
      <sheetName val="인건비"/>
      <sheetName val="4-7.중앙전기실(노임단가)"/>
      <sheetName val="토사(PE)"/>
      <sheetName val="File_관급"/>
      <sheetName val="공정집계"/>
      <sheetName val="설계조건"/>
      <sheetName val="대비"/>
      <sheetName val="자료"/>
      <sheetName val="공주-교대(A1)"/>
      <sheetName val="인건비 "/>
      <sheetName val="기계경비(시간당)"/>
      <sheetName val="램머"/>
      <sheetName val="전기일위대가"/>
      <sheetName val="Sheet3"/>
      <sheetName val="ⴭⴭⴭⴭⴭ"/>
      <sheetName val="냉천부속동"/>
      <sheetName val="수량산출서"/>
      <sheetName val="기성내역서표지"/>
      <sheetName val="전산망"/>
      <sheetName val="건축내역"/>
      <sheetName val="데리네이타현황"/>
      <sheetName val="노임단가표"/>
      <sheetName val="단가조사서"/>
      <sheetName val="단위일위"/>
      <sheetName val="wall"/>
      <sheetName val="Front"/>
      <sheetName val="EQ-R1"/>
      <sheetName val="을"/>
      <sheetName val="단락전류-A"/>
      <sheetName val="calculation"/>
      <sheetName val="공통가설"/>
      <sheetName val="손익분석"/>
      <sheetName val="AS복구"/>
      <sheetName val="중기터파기"/>
      <sheetName val="변수값"/>
      <sheetName val="중기상차"/>
      <sheetName val="자재단가"/>
      <sheetName val="경비_원본"/>
      <sheetName val="수량-가로등"/>
      <sheetName val="산업"/>
      <sheetName val="안정계산"/>
      <sheetName val="단면검토"/>
      <sheetName val="직노"/>
      <sheetName val="11.1 단면hwp"/>
      <sheetName val="6호기"/>
      <sheetName val="MOTOR"/>
      <sheetName val="CABdata"/>
      <sheetName val="단가비교"/>
      <sheetName val="b_balju_cho"/>
      <sheetName val="COPING"/>
      <sheetName val="포장복구집계"/>
      <sheetName val="1차 내역서"/>
      <sheetName val="노임이"/>
      <sheetName val="부표총괄"/>
      <sheetName val="일위대가목차"/>
      <sheetName val="소비자가"/>
      <sheetName val="종배수관면벽신"/>
      <sheetName val="적용단위길이"/>
      <sheetName val="토목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일위집계(기존)"/>
      <sheetName val="진주방향"/>
      <sheetName val="2000년1차"/>
      <sheetName val="6공구(당초)"/>
      <sheetName val="개요"/>
      <sheetName val="수안보-MBR1"/>
      <sheetName val="노임9월"/>
      <sheetName val="무산소조"/>
      <sheetName val="전기산출"/>
      <sheetName val="단가"/>
      <sheetName val="기계경비"/>
      <sheetName val="일반자재"/>
      <sheetName val="배수공"/>
      <sheetName val="터파기및재료"/>
      <sheetName val="EACT10"/>
      <sheetName val="시중노임(공사)"/>
      <sheetName val="건축(충일분)"/>
      <sheetName val="Y-WORK"/>
      <sheetName val="금융비용"/>
      <sheetName val="단 box"/>
      <sheetName val="DATA(광속)"/>
      <sheetName val="공종구간"/>
      <sheetName val="조도계산"/>
      <sheetName val="토공계산서(부체도로)"/>
      <sheetName val="LIST"/>
      <sheetName val="WORK"/>
      <sheetName val="설계명세서"/>
      <sheetName val="자재"/>
      <sheetName val="단가 "/>
      <sheetName val="일위총괄표"/>
      <sheetName val="NEYOK"/>
      <sheetName val="°æ»ê"/>
      <sheetName val="비교1"/>
      <sheetName val="첨부1"/>
      <sheetName val="사용성검토"/>
      <sheetName val="집계표"/>
      <sheetName val="설비내역서"/>
      <sheetName val="건축내역서"/>
      <sheetName val="전기내역서"/>
      <sheetName val="사급자재"/>
      <sheetName val="1-1"/>
      <sheetName val="내역서(기계)"/>
      <sheetName val="INFO"/>
      <sheetName val="2.냉난방설비공사"/>
      <sheetName val="7.자동제어공사"/>
      <sheetName val="1단계"/>
      <sheetName val="세부내역"/>
      <sheetName val="노단"/>
      <sheetName val="수량인공"/>
      <sheetName val="수량산출"/>
      <sheetName val="예산변경사항"/>
      <sheetName val="도급"/>
      <sheetName val="남양주부대"/>
      <sheetName val="각종장비전압강하계산"/>
      <sheetName val="출력-내역서"/>
      <sheetName val="견적서세부내용"/>
      <sheetName val="견적내용입력"/>
      <sheetName val="발신정보"/>
      <sheetName val="단가산출2"/>
      <sheetName val="단가 및 재료비"/>
      <sheetName val="단가산출1"/>
      <sheetName val="산수배수"/>
      <sheetName val="DATA 입력부"/>
      <sheetName val="변압기 및 발전기 용량"/>
      <sheetName val="옹벽"/>
      <sheetName val="제품"/>
      <sheetName val="맨홀수량산출"/>
      <sheetName val="기둥(원형)"/>
      <sheetName val="단면 (2)"/>
      <sheetName val="교각1"/>
      <sheetName val="부하계산서"/>
      <sheetName val="일위대가 (100%)"/>
      <sheetName val="실적원가"/>
      <sheetName val="조명율표"/>
      <sheetName val="CATCH BASIN"/>
      <sheetName val="노무"/>
      <sheetName val="내역서(갑)"/>
      <sheetName val="단위중량"/>
      <sheetName val="예산명세서"/>
      <sheetName val="자료입력"/>
      <sheetName val="MATERIAL"/>
      <sheetName val="원가계산서"/>
      <sheetName val="건축집계표"/>
      <sheetName val="전장품(관리용)"/>
      <sheetName val="일위집계"/>
      <sheetName val="2. 공원조도(전통공원)"/>
      <sheetName val="DESIGN CRITERIA"/>
      <sheetName val="단가산출"/>
      <sheetName val="SLAB&quot;1&quot;"/>
      <sheetName val="제잡비1"/>
      <sheetName val="일위대가(가설)"/>
      <sheetName val="1.설계조건"/>
      <sheetName val="제잡비 산출내역(실적공사비)"/>
      <sheetName val="내역서(총)"/>
      <sheetName val="CODE"/>
      <sheetName val="Sheet1 (2)"/>
      <sheetName val="날개벽"/>
      <sheetName val="b_balju"/>
      <sheetName val="주공기준"/>
      <sheetName val="산출근거"/>
      <sheetName val="CIVIL"/>
      <sheetName val="자재단가표"/>
      <sheetName val="NEWDRAW"/>
      <sheetName val="노무비 "/>
      <sheetName val="배선DATA"/>
      <sheetName val="부하계산"/>
      <sheetName val="대로근거"/>
      <sheetName val="횡배수관"/>
      <sheetName val="장비"/>
      <sheetName val="중간부"/>
      <sheetName val="인부노임"/>
      <sheetName val="3.하중산정4.지지력"/>
      <sheetName val="2001년 건설노임"/>
      <sheetName val="단가비교표"/>
      <sheetName val="자재단가-1"/>
      <sheetName val="말고개터널조명전압강하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총괄표"/>
      <sheetName val="인공산출"/>
      <sheetName val="부대내역"/>
      <sheetName val="공통가설비"/>
      <sheetName val="노원열병합  건축공사기성내역서"/>
      <sheetName val="TRE TABLE"/>
      <sheetName val="ASEM내역"/>
      <sheetName val="2경간"/>
      <sheetName val="시설물"/>
      <sheetName val="식재출력용"/>
      <sheetName val="식재"/>
      <sheetName val="유지관리"/>
      <sheetName val="하수급견적대비"/>
      <sheetName val="물가"/>
      <sheetName val="9811"/>
      <sheetName val="가격조사"/>
      <sheetName val="견적서"/>
      <sheetName val="예정(3)"/>
      <sheetName val="동원(3)"/>
      <sheetName val="갑지(추정)"/>
      <sheetName val="기본일위"/>
      <sheetName val="일위대가(건축)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4동급수"/>
      <sheetName val="경  비 "/>
      <sheetName val="재료비"/>
      <sheetName val="안정검토"/>
      <sheetName val="상반기손익차2총괄"/>
      <sheetName val="공종목록표"/>
      <sheetName val="WEIGHT LIST"/>
      <sheetName val="POL6차-PIPING"/>
      <sheetName val="산#2-1 (2)"/>
      <sheetName val="산#3-1"/>
      <sheetName val="토 적 표"/>
      <sheetName val="2009노임(공사)"/>
      <sheetName val="공문"/>
      <sheetName val="(A)내역서"/>
      <sheetName val="아스.노면절삭"/>
      <sheetName val="유류사용"/>
      <sheetName val="Sheet15"/>
      <sheetName val="단가코드"/>
      <sheetName val="1"/>
      <sheetName val="102역사"/>
      <sheetName val="전동기DATA"/>
      <sheetName val="플랜트 설치"/>
      <sheetName val="건축내역(도급)"/>
      <sheetName val="교통대책내역"/>
      <sheetName val="원형1호맨홀토공수량"/>
      <sheetName val="2.가정단면"/>
      <sheetName val="우수토적(진입도로)"/>
      <sheetName val="관로내역원"/>
      <sheetName val="갑지"/>
      <sheetName val="기초일위"/>
      <sheetName val="시설일위"/>
      <sheetName val="조명일위"/>
      <sheetName val="투찰(하수)"/>
      <sheetName val="2004,상노임"/>
      <sheetName val="개소별수량산출"/>
      <sheetName val="수량명세서"/>
      <sheetName val="공내역서"/>
      <sheetName val="6PILE  (돌출)"/>
      <sheetName val="자동차폐수처리장"/>
      <sheetName val="ABUT수량-A1"/>
      <sheetName val="10.공통-노임단가"/>
      <sheetName val="조건표"/>
      <sheetName val="AC포장수량"/>
      <sheetName val="난간벽단위"/>
      <sheetName val="교각별수량"/>
      <sheetName val="첨부파일"/>
      <sheetName val="관급"/>
      <sheetName val="말뚝지지력산정"/>
      <sheetName val="송라터널총괄"/>
      <sheetName val="내역분기"/>
      <sheetName val="Macro(전선)"/>
      <sheetName val="계수시트"/>
      <sheetName val="XL4Poppy"/>
      <sheetName val="실행내역"/>
      <sheetName val="옹벽기초자료"/>
      <sheetName val="현황산출서"/>
      <sheetName val="비목군단가비교표"/>
      <sheetName val="방송일위대가"/>
      <sheetName val="3련 BOX"/>
      <sheetName val="실행대비"/>
      <sheetName val="TB-내역서"/>
      <sheetName val="96노임기준"/>
      <sheetName val="신규 수주분(사용자 정의)"/>
      <sheetName val="비용"/>
      <sheetName val="차수"/>
      <sheetName val="INPUT(덕도방향-시점)"/>
      <sheetName val="시설물일위"/>
      <sheetName val="지급자재"/>
      <sheetName val="기자재대비표"/>
      <sheetName val="내부부하"/>
      <sheetName val="input"/>
      <sheetName val="평가데이터"/>
      <sheetName val="토공유동표"/>
      <sheetName val="도급정산"/>
      <sheetName val="목차"/>
      <sheetName val="type-F"/>
      <sheetName val="교각계산"/>
      <sheetName val="일위목차"/>
      <sheetName val="G_R300경비"/>
      <sheetName val="단가_"/>
      <sheetName val="4-7_중앙전기실(노임단가)"/>
      <sheetName val="성곽내역서"/>
      <sheetName val="간선계산"/>
      <sheetName val="토공수량산출"/>
      <sheetName val="토적계산서"/>
      <sheetName val="전선 및 전선관"/>
      <sheetName val="관리비"/>
      <sheetName val="내역(2000년)"/>
      <sheetName val="일위노임단가"/>
      <sheetName val="Mc1"/>
      <sheetName val="공조기"/>
      <sheetName val="과천MAIN"/>
      <sheetName val="h-013211-2"/>
      <sheetName val="남대문빌딩"/>
      <sheetName val="을지"/>
      <sheetName val="금액집계"/>
      <sheetName val="현장관리비"/>
      <sheetName val="고창터널(고창방향)"/>
      <sheetName val="발주설계서(당초)"/>
      <sheetName val="기초자료"/>
      <sheetName val="일위"/>
      <sheetName val="문산방향-교대(A2)"/>
      <sheetName val="연결임시"/>
      <sheetName val="비용display"/>
      <sheetName val="2000,9월 일위"/>
      <sheetName val="쌍송교"/>
      <sheetName val="토공1"/>
      <sheetName val="재집"/>
      <sheetName val="직재"/>
      <sheetName val="Total"/>
      <sheetName val="guard(mac)"/>
      <sheetName val="부대대비"/>
      <sheetName val="냉연집계"/>
      <sheetName val="관기성공.내"/>
      <sheetName val="실행내역서 "/>
      <sheetName val="Sheet5"/>
      <sheetName val="차도조도계산"/>
      <sheetName val="중로근거"/>
      <sheetName val="전체현황"/>
      <sheetName val="원가계산서 "/>
      <sheetName val="11"/>
      <sheetName val="dt0301"/>
      <sheetName val="dtt0301"/>
      <sheetName val="대치판정"/>
      <sheetName val="공종"/>
      <sheetName val="설계내역(2001)"/>
      <sheetName val="원가"/>
      <sheetName val="공내역"/>
      <sheetName val="TOTAL3"/>
      <sheetName val="협조전"/>
      <sheetName val="단 부"/>
      <sheetName val="MOTOR3"/>
      <sheetName val="Noname 1"/>
      <sheetName val="6. 직접경비"/>
      <sheetName val="2_냉난방설비공사"/>
      <sheetName val="돈암사업"/>
      <sheetName val="IN"/>
      <sheetName val="월별손익"/>
      <sheetName val="Imp-Data"/>
      <sheetName val="대운반(신설-관급)"/>
      <sheetName val="22-2M단"/>
      <sheetName val="22-1소단"/>
      <sheetName val="SIL98"/>
      <sheetName val="Macro(차단기)"/>
      <sheetName val="품셈표"/>
      <sheetName val="1안"/>
      <sheetName val="목록1"/>
      <sheetName val="목록2"/>
      <sheetName val="중기"/>
      <sheetName val="총괄내역서"/>
      <sheetName val="관접합및부설"/>
      <sheetName val="수목데이타 "/>
      <sheetName val="자단"/>
      <sheetName val="견적을지"/>
      <sheetName val="일위대가표"/>
      <sheetName val="단가대비"/>
      <sheetName val="설변물량"/>
      <sheetName val="경비2내역"/>
      <sheetName val="배수장토목공사비"/>
      <sheetName val="소업1교"/>
      <sheetName val="배수장공사비명세서"/>
      <sheetName val="식재인부"/>
      <sheetName val="적용률"/>
      <sheetName val="sheets"/>
      <sheetName val="효성CB 1P기초"/>
      <sheetName val="견적업체"/>
      <sheetName val="공통가설공사"/>
      <sheetName val="정부노임단가"/>
      <sheetName val="소총괄표1"/>
      <sheetName val="제출내역 (2)"/>
      <sheetName val="교대시점"/>
      <sheetName val="WO"/>
      <sheetName val="참고자료"/>
      <sheetName val="TOTAL_BOQ"/>
      <sheetName val="1호인버트수량"/>
      <sheetName val="기본"/>
      <sheetName val="자재단가비교표"/>
      <sheetName val="일위_파일"/>
      <sheetName val="실행내역 "/>
      <sheetName val="남양구조시험동"/>
      <sheetName val="기계내역"/>
      <sheetName val="기계경비산출기준"/>
      <sheetName val="중기조종사 단위단가"/>
      <sheetName val="Manual Valve List"/>
      <sheetName val="공사원가계산서"/>
      <sheetName val="양산물금"/>
      <sheetName val="가로등기초"/>
      <sheetName val="산출2-기기동력"/>
      <sheetName val="기둥"/>
      <sheetName val="저판(버림100)"/>
      <sheetName val="상부공"/>
      <sheetName val="납부서"/>
      <sheetName val="금광1터널"/>
      <sheetName val="총괄"/>
      <sheetName val="현장경비"/>
      <sheetName val="건축원가계산서"/>
      <sheetName val="기초공"/>
      <sheetName val="총 괄 표"/>
      <sheetName val="산근1"/>
      <sheetName val="참고 1"/>
      <sheetName val="견적"/>
      <sheetName val="Macro1"/>
      <sheetName val="산출"/>
      <sheetName val="순공사비"/>
      <sheetName val="일위대가표(무)"/>
      <sheetName val="일위대가산출기초"/>
      <sheetName val="danga"/>
      <sheetName val="ilch"/>
      <sheetName val="예산M12A"/>
      <sheetName val="동해title"/>
      <sheetName val="토공2"/>
      <sheetName val="구조물토공1"/>
      <sheetName val="토공3"/>
      <sheetName val="archi(본사)"/>
      <sheetName val="여과지동"/>
      <sheetName val="G_R300경비1"/>
      <sheetName val="4-7_중앙전기실(노임단가)1"/>
      <sheetName val="JUCKEYK"/>
      <sheetName val="단"/>
      <sheetName val="내2"/>
      <sheetName val="총2000실2000연"/>
      <sheetName val="BSD (2)"/>
      <sheetName val="첨부1-1"/>
      <sheetName val="내역표지"/>
      <sheetName val="견"/>
      <sheetName val="중기사용료산출근거"/>
      <sheetName val="8.2TON"/>
      <sheetName val="ITEM"/>
      <sheetName val="토공"/>
      <sheetName val="발전기"/>
      <sheetName val="간선"/>
      <sheetName val="부하"/>
      <sheetName val="본부소개"/>
      <sheetName val="예산M2"/>
      <sheetName val="공량산출서"/>
      <sheetName val="일위산출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eq_data"/>
      <sheetName val="철콘공사"/>
      <sheetName val="기초자료입력"/>
      <sheetName val="__MAIN"/>
      <sheetName val="노임단"/>
      <sheetName val="부대공"/>
      <sheetName val="운반공"/>
      <sheetName val="자재단"/>
      <sheetName val="장비단"/>
      <sheetName val="2010노임(공사)"/>
      <sheetName val="sub"/>
      <sheetName val="SUMMARYMCA"/>
      <sheetName val="견적내역"/>
      <sheetName val="건축2"/>
      <sheetName val="2000전체분"/>
      <sheetName val="DATA1"/>
      <sheetName val="내역서2안"/>
      <sheetName val="감액총괄표"/>
      <sheetName val="가설공사내역"/>
      <sheetName val="401"/>
      <sheetName val="95WBS"/>
      <sheetName val="지주토목내역서"/>
      <sheetName val="계산근거"/>
      <sheetName val="수량집계"/>
      <sheetName val="총괄집계표"/>
      <sheetName val="토목주소"/>
      <sheetName val="ZONE.1"/>
      <sheetName val="총투입계"/>
      <sheetName val="000000"/>
      <sheetName val="통합"/>
      <sheetName val="Macro3"/>
      <sheetName val="Macro2"/>
      <sheetName val="960318-1"/>
      <sheetName val="참조"/>
      <sheetName val="회로내역(승인)"/>
      <sheetName val="36신설수량"/>
      <sheetName val="11.자재단가"/>
      <sheetName val="기둥(하중)"/>
      <sheetName val="노임표"/>
      <sheetName val="CAT_5"/>
      <sheetName val="간접비내역-1"/>
      <sheetName val="00000"/>
      <sheetName val="도급전체"/>
      <sheetName val="내역1"/>
      <sheetName val="1.설계기준"/>
      <sheetName val="4)유동표"/>
      <sheetName val="VXXXXXXX"/>
      <sheetName val="건축원가"/>
      <sheetName val="인건비_"/>
      <sheetName val="G_R300°æºñ"/>
      <sheetName val="11_1_단면hwp"/>
      <sheetName val="TRE_TABLE"/>
      <sheetName val="Customer_Databas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YOEMAGUM"/>
      <sheetName val="가시설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진대지(2칸)"/>
      <sheetName val="Sheet1"/>
      <sheetName val="Sheet2"/>
      <sheetName val="Sheet3"/>
      <sheetName val="Sheet1 (2)"/>
      <sheetName val="데이타"/>
      <sheetName val="DATA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경산"/>
      <sheetName val="RAHME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X구조해석 설명서"/>
      <sheetName val="추가사항"/>
      <sheetName val="간지"/>
      <sheetName val="설계조건"/>
      <sheetName val="단면가정"/>
      <sheetName val="좌표단면SPRING"/>
      <sheetName val="하중산정"/>
      <sheetName val="하중조합"/>
      <sheetName val="INPUT"/>
      <sheetName val="OUTPUT"/>
      <sheetName val="부재력정리"/>
      <sheetName val="철근량 검토"/>
      <sheetName val="우각부검토"/>
      <sheetName val="안정성검토"/>
      <sheetName val="철근배근"/>
      <sheetName val="안정계산"/>
      <sheetName val="단면검토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단면가정"/>
      <sheetName val="정부노임단가"/>
      <sheetName val="토목내역"/>
      <sheetName val="을"/>
      <sheetName val="2F 회의실견적(5_14 일대)"/>
      <sheetName val="일위대가표"/>
      <sheetName val="교각계산"/>
      <sheetName val="INPUT(덕도방향-시점)"/>
      <sheetName val="기둥(원형)"/>
      <sheetName val="일위대가목차"/>
      <sheetName val="맨홀수량집계"/>
      <sheetName val="Y-WORK"/>
      <sheetName val="토공"/>
      <sheetName val="일위대가"/>
      <sheetName val="내역서"/>
      <sheetName val="공통가설"/>
      <sheetName val="LEGEND"/>
      <sheetName val="code"/>
      <sheetName val="DATA"/>
      <sheetName val="3BL공동구 수량"/>
      <sheetName val="기본단가표"/>
      <sheetName val="VXXXXXXX"/>
      <sheetName val="JUCKEYK"/>
      <sheetName val="SLAB&quot;1&quot;"/>
      <sheetName val="평가데이터"/>
      <sheetName val="품셈"/>
      <sheetName val="내역"/>
      <sheetName val="일반물자(한국통신)"/>
      <sheetName val="토목품셈"/>
      <sheetName val="Total"/>
      <sheetName val="직공비"/>
      <sheetName val="1-1"/>
      <sheetName val="TABLE"/>
      <sheetName val="전기"/>
      <sheetName val="연령현황"/>
      <sheetName val="토공(완충)"/>
      <sheetName val="input"/>
      <sheetName val="Sheet5"/>
      <sheetName val="COPING"/>
      <sheetName val="3.하중산정4.지지력"/>
      <sheetName val="총괄-1"/>
      <sheetName val="현장"/>
      <sheetName val=" 견적서"/>
      <sheetName val="공사비명세서"/>
      <sheetName val="수량3"/>
      <sheetName val="차액보증"/>
      <sheetName val="투찰"/>
      <sheetName val="직노"/>
      <sheetName val="계화배수"/>
      <sheetName val="설산1.나"/>
      <sheetName val="본사S"/>
      <sheetName val="원형맨홀수량"/>
      <sheetName val="대비"/>
      <sheetName val="설계조건"/>
      <sheetName val="안정계산"/>
      <sheetName val="깨기"/>
      <sheetName val="기초공"/>
      <sheetName val="부하(성남)"/>
      <sheetName val="쌍송교"/>
      <sheetName val="I一般比"/>
      <sheetName val="1월"/>
      <sheetName val="교각1"/>
      <sheetName val="설계변경원가계산총괄표"/>
      <sheetName val="변화치수"/>
      <sheetName val="목록"/>
      <sheetName val="공사비예산서(토목분)"/>
      <sheetName val="공통부대비"/>
      <sheetName val="일반맨홀수량집계"/>
      <sheetName val="표지"/>
      <sheetName val="SORCE1"/>
      <sheetName val="가시설단위수량"/>
      <sheetName val="20관리비율"/>
      <sheetName val="날개벽(시점좌측)"/>
      <sheetName val="정보매체A동"/>
      <sheetName val="부대내역"/>
      <sheetName val="포장절단"/>
      <sheetName val="입찰안"/>
      <sheetName val="우배수"/>
      <sheetName val="조건표"/>
      <sheetName val="단가"/>
      <sheetName val="가설건물"/>
      <sheetName val="2F_회의실견적(5_14_일대)"/>
      <sheetName val="3BL공동구_수량"/>
      <sheetName val="BID"/>
      <sheetName val="단면 (2)"/>
      <sheetName val="96수출"/>
      <sheetName val="단면검토"/>
      <sheetName val="Sheet4"/>
      <sheetName val="ITB COST"/>
      <sheetName val="Sheet1"/>
      <sheetName val="#REF"/>
      <sheetName val="Sheet2"/>
      <sheetName val="원형1호맨홀토공수량"/>
      <sheetName val="별표"/>
      <sheetName val="노임단가"/>
      <sheetName val="수량산출"/>
      <sheetName val="총괄"/>
      <sheetName val="보차도경계석"/>
      <sheetName val="C-직노1"/>
      <sheetName val="데이타"/>
      <sheetName val="집계표"/>
      <sheetName val="열린교실"/>
      <sheetName val="TB-내역서"/>
      <sheetName val="말뚝물량"/>
      <sheetName val="모니터"/>
      <sheetName val="조작대(1연)"/>
      <sheetName val="DATA-1"/>
      <sheetName val="가공비"/>
      <sheetName val="작성"/>
      <sheetName val="산출내역"/>
      <sheetName val="단위수량"/>
      <sheetName val="증감분석"/>
      <sheetName val="대치판정"/>
      <sheetName val="기성내역"/>
      <sheetName val="일반맨홀수량집계(A-7 LINE)"/>
      <sheetName val="LOPCALC"/>
      <sheetName val="관람석제출"/>
      <sheetName val="케이블"/>
      <sheetName val="CONCRETE"/>
      <sheetName val="EACT10"/>
      <sheetName val="자재"/>
      <sheetName val="목표세부명세"/>
      <sheetName val="공문"/>
      <sheetName val="N賃率-職"/>
      <sheetName val="마산방향철근집계"/>
      <sheetName val="진주방향"/>
      <sheetName val="마산방향"/>
      <sheetName val="품목"/>
      <sheetName val="물량산출근거"/>
      <sheetName val="공사개요"/>
      <sheetName val="예산서"/>
      <sheetName val="b_gunmul"/>
      <sheetName val="b_balju (2)"/>
      <sheetName val="J直材4"/>
      <sheetName val="연부97-1"/>
      <sheetName val="갑지1"/>
      <sheetName val="공정집계_국별"/>
      <sheetName val="적용률"/>
      <sheetName val="기본일위"/>
      <sheetName val="부속동"/>
      <sheetName val="금액내역서"/>
      <sheetName val="영업.일1"/>
      <sheetName val="광혁기성"/>
      <sheetName val="인테리어세부내역"/>
      <sheetName val="피엘"/>
      <sheetName val="Macro1"/>
      <sheetName val="공사비"/>
      <sheetName val="내역1"/>
      <sheetName val="건축내역"/>
      <sheetName val="CAT_5"/>
      <sheetName val="방송노임"/>
      <sheetName val="백암비스타내역"/>
      <sheetName val="내역서2안"/>
      <sheetName val="기계경비"/>
      <sheetName val="인건비(환율)"/>
      <sheetName val="월선수금"/>
      <sheetName val="단가표 "/>
      <sheetName val="woo(mac)"/>
      <sheetName val="방송일위대가"/>
      <sheetName val="제품"/>
      <sheetName val="SILICATE"/>
      <sheetName val="guard(mac)"/>
      <sheetName val="06-BATCH "/>
      <sheetName val="간선계산"/>
      <sheetName val="경산"/>
      <sheetName val="WORK"/>
      <sheetName val="1.우편집중내역서"/>
      <sheetName val="실행내역"/>
      <sheetName val="Tables"/>
      <sheetName val="일위대가목록"/>
      <sheetName val="기흥하도용"/>
      <sheetName val="L형옹벽(key)"/>
      <sheetName val="DATE"/>
      <sheetName val="세부내역"/>
      <sheetName val="전기품산출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BEND LOSS"/>
      <sheetName val="1단계"/>
      <sheetName val="정렬"/>
      <sheetName val="자재단가비교표"/>
      <sheetName val="KMT물량"/>
      <sheetName val="DATA1"/>
      <sheetName val="전장품(관리용)"/>
      <sheetName val="기둥"/>
      <sheetName val="저판(버림100)"/>
      <sheetName val="97년추정손익계산서"/>
      <sheetName val="RING WALL"/>
      <sheetName val="TYPE-A"/>
      <sheetName val="D-3503"/>
      <sheetName val="공구원가계산"/>
      <sheetName val="단가조사서"/>
      <sheetName val="내역서-CCTV"/>
      <sheetName val="공종집계"/>
      <sheetName val="ETC"/>
      <sheetName val="2공구산출내역"/>
      <sheetName val="허용전류-IEC"/>
      <sheetName val="허용전류-IEC DATA"/>
      <sheetName val="단가산출2"/>
      <sheetName val="DATA(BAC)"/>
      <sheetName val="배수관공"/>
      <sheetName val="P.M 별"/>
      <sheetName val="960318-1"/>
      <sheetName val="설직재-1"/>
      <sheetName val="제직재"/>
      <sheetName val="제-노임"/>
      <sheetName val="부하"/>
      <sheetName val="주경기-오배수"/>
      <sheetName val="단중표"/>
      <sheetName val="기계내역"/>
      <sheetName val="CIVIL"/>
      <sheetName val="공통가설공사"/>
      <sheetName val="내역서(갑)"/>
      <sheetName val="전압강하계산"/>
      <sheetName val="날개벽"/>
      <sheetName val="간노_콘"/>
      <sheetName val="소비자가"/>
      <sheetName val="남양시작동자105노65기1.3화1.2"/>
      <sheetName val="삼성전기"/>
      <sheetName val="Sheet1 (2)"/>
      <sheetName val="부재력정리"/>
      <sheetName val="A-4"/>
      <sheetName val="입찰보고"/>
      <sheetName val="현장관리비내역서"/>
      <sheetName val="2.냉난방설비공사"/>
      <sheetName val="A"/>
      <sheetName val="민속촌메뉴"/>
      <sheetName val="하중계산"/>
      <sheetName val="직재"/>
      <sheetName val="ASP"/>
      <sheetName val="중기사용료산출근거"/>
      <sheetName val="단가 및 재료비"/>
      <sheetName val="XL4Poppy"/>
      <sheetName val="설계명세서(선로)"/>
      <sheetName val="식재품셈"/>
      <sheetName val="보도경계블럭"/>
      <sheetName val="ABUT수량-A1"/>
      <sheetName val="단가조사"/>
      <sheetName val="BLOCK(1)"/>
      <sheetName val="샘플표지"/>
      <sheetName val="대,유,램"/>
      <sheetName val="우각부보강"/>
      <sheetName val="지장물C"/>
      <sheetName val="금액"/>
      <sheetName val="단가산출1"/>
      <sheetName val="Sheet3"/>
      <sheetName val="cross beam"/>
      <sheetName val="안정검토"/>
      <sheetName val="설계명세서"/>
      <sheetName val="3_하중산정4_지지력"/>
      <sheetName val="_견적서"/>
      <sheetName val="설산1_나"/>
      <sheetName val="일반맨홀수량집계(A-7_LINE)"/>
      <sheetName val="b_balju_(2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TEL"/>
      <sheetName val="wall"/>
      <sheetName val="부표총괄"/>
      <sheetName val="품셈1-17"/>
      <sheetName val="Customer Databas"/>
      <sheetName val="b_balju"/>
      <sheetName val="와동25-3(변경)"/>
      <sheetName val="SLAB"/>
      <sheetName val="금액집계"/>
      <sheetName val="공주-교대(A1)"/>
      <sheetName val="1.설계조건"/>
      <sheetName val="산출근거"/>
      <sheetName val="단가대비표"/>
      <sheetName val="CABdata"/>
      <sheetName val="감시제어"/>
      <sheetName val="목차임시"/>
      <sheetName val="견적대비"/>
      <sheetName val="UserData"/>
      <sheetName val="공사비 내역 (가)"/>
      <sheetName val="11.단가비교표_"/>
      <sheetName val="16.기계경비산출내역_"/>
      <sheetName val="배"/>
      <sheetName val="copy"/>
      <sheetName val="서식"/>
      <sheetName val="FACTOR"/>
      <sheetName val="치수표"/>
      <sheetName val="을지"/>
      <sheetName val="갑지(추정)"/>
      <sheetName val="제원.설계조건"/>
      <sheetName val=" HIT-&gt;HMC 견적(3900)"/>
      <sheetName val="공사요율"/>
      <sheetName val="송라터널총괄"/>
      <sheetName val="실행내역 "/>
      <sheetName val="출력X"/>
      <sheetName val="토사(PE)"/>
      <sheetName val="총계"/>
      <sheetName val="기본"/>
      <sheetName val="계산근거"/>
      <sheetName val="FRT_O"/>
      <sheetName val="FAB_I"/>
      <sheetName val="기초1"/>
      <sheetName val="별표집계"/>
      <sheetName val="ITEM"/>
      <sheetName val="수량산출서"/>
      <sheetName val="견적대비표"/>
      <sheetName val="설계"/>
      <sheetName val="재1"/>
      <sheetName val="특별교실"/>
      <sheetName val="사통"/>
      <sheetName val="전신환매도율"/>
      <sheetName val="MATRLDATA"/>
      <sheetName val="견적"/>
      <sheetName val="내역서_1.(3)"/>
      <sheetName val="CPM챠트"/>
      <sheetName val="마감물량3"/>
      <sheetName val="집1"/>
      <sheetName val="공통자료"/>
      <sheetName val="단가견적조사표"/>
      <sheetName val="기초자료"/>
      <sheetName val="견적집계표"/>
      <sheetName val="적용기준"/>
      <sheetName val="식재인부"/>
      <sheetName val="CABLE SIZE-3"/>
      <sheetName val="대전월평내역"/>
      <sheetName val="단면치수"/>
      <sheetName val="물가자료"/>
      <sheetName val="리터팬내장형"/>
      <sheetName val="토공(우물통,기타) "/>
      <sheetName val="도급"/>
      <sheetName val="폐토수익화 "/>
      <sheetName val="종합일지"/>
      <sheetName val="공종별 집계"/>
      <sheetName val="내역(입찰)"/>
      <sheetName val="조명시설"/>
      <sheetName val="원가"/>
      <sheetName val="실행"/>
      <sheetName val="대전21토목내역서"/>
      <sheetName val="조명율표"/>
      <sheetName val="말뚝지지력산정"/>
      <sheetName val="B부대공"/>
      <sheetName val="배수공"/>
      <sheetName val="FAB별"/>
      <sheetName val="Parts"/>
      <sheetName val="Menu A"/>
      <sheetName val="2.가정단면"/>
      <sheetName val="동관마찰손실표"/>
      <sheetName val="Mc1"/>
      <sheetName val="사급자재"/>
      <sheetName val="_산근2_"/>
      <sheetName val="_산근4_"/>
      <sheetName val="_산근5_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단가표"/>
      <sheetName val="단"/>
      <sheetName val="단가일람"/>
      <sheetName val="PRE"/>
      <sheetName val="PLCAL"/>
      <sheetName val="경비_원본"/>
      <sheetName val="설비내역서"/>
      <sheetName val="건축내역서"/>
      <sheetName val="전기내역서"/>
      <sheetName val="COPING-1"/>
      <sheetName val="역T형교대-2수량"/>
      <sheetName val="방음벽기초-수량"/>
      <sheetName val="일위"/>
      <sheetName val="SANTOGO"/>
      <sheetName val="SANBAISU"/>
      <sheetName val="전체"/>
      <sheetName val="6PILE  (돌출)"/>
      <sheetName val="슬래브"/>
      <sheetName val="현장관리비집계표"/>
      <sheetName val="기계경비일람"/>
      <sheetName val="근고 블록 유형별 수량"/>
      <sheetName val="2000.05"/>
      <sheetName val="월별수입"/>
      <sheetName val="내역서form"/>
      <sheetName val="빙장비사양"/>
      <sheetName val="장비사양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주관사업"/>
      <sheetName val="Sheet6"/>
      <sheetName val="지중자재단가"/>
      <sheetName val="특2호하천산근"/>
      <sheetName val="특2호부관하천산근"/>
      <sheetName val="산근(PE,300)"/>
      <sheetName val="약품공급2"/>
      <sheetName val="각종양식"/>
      <sheetName val="설비"/>
      <sheetName val="06 일위대가목록"/>
      <sheetName val="개요"/>
      <sheetName val="갑지"/>
      <sheetName val="8.PILE  (돌출)"/>
      <sheetName val="NNV"/>
      <sheetName val="도장수량(하1)"/>
      <sheetName val="주형"/>
      <sheetName val="노임"/>
      <sheetName val="심사계산"/>
      <sheetName val="심사물량"/>
      <sheetName val="F-Assump"/>
      <sheetName val="Project Information In-Out"/>
      <sheetName val="손익분석"/>
      <sheetName val="재료-CODE"/>
      <sheetName val="내역_FILE"/>
      <sheetName val="9.2단가산출서"/>
      <sheetName val="손료"/>
      <sheetName val="케이블(6)"/>
      <sheetName val="구조물"/>
      <sheetName val="토공총괄표"/>
      <sheetName val="member design"/>
      <sheetName val="design criteria"/>
      <sheetName val="working load at the btm ft."/>
      <sheetName val="plan&amp;section of foundation"/>
      <sheetName val="soil bearing check"/>
      <sheetName val="이토변실제원"/>
      <sheetName val="IMPEADENCE MAP 취수장"/>
      <sheetName val="기별"/>
      <sheetName val="CP-E2 (품셈표)"/>
      <sheetName val="터파기및재료"/>
      <sheetName val="보합"/>
      <sheetName val="6.수량산출서(설치공사)"/>
      <sheetName val="기별(종합)"/>
      <sheetName val="골재산출"/>
      <sheetName val="입출재고현황 (2)"/>
      <sheetName val="자재대"/>
      <sheetName val="조도계산서 (도서)"/>
      <sheetName val="환율"/>
      <sheetName val="5지구단위"/>
      <sheetName val="4.2유효폭의 계산"/>
      <sheetName val="국별인원"/>
      <sheetName val="흄관기초"/>
      <sheetName val="품셈TABLE"/>
      <sheetName val="상부하중"/>
      <sheetName val="풍하중1"/>
      <sheetName val="HW"/>
      <sheetName val="DS-최종"/>
      <sheetName val="한강운반비"/>
      <sheetName val="CDU"/>
      <sheetName val="本体適用"/>
      <sheetName val="기초DATA(2)"/>
      <sheetName val="FKM_장애분류별"/>
      <sheetName val="기초DATA(5)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archi(본사)"/>
      <sheetName val="자재집계표"/>
      <sheetName val="11.자재단가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일반수량집계표"/>
      <sheetName val="횡분배정리(DB)"/>
      <sheetName val="DESIGN"/>
      <sheetName val="일위(시설)"/>
      <sheetName val="재료집계"/>
      <sheetName val="토공연장"/>
      <sheetName val="파일의이용"/>
      <sheetName val="Baby일위대가"/>
      <sheetName val="I.설계조건"/>
      <sheetName val="기타 정보통신공사"/>
      <sheetName val="자재단가"/>
      <sheetName val="원가입력"/>
      <sheetName val="해외 연수비용 계산-삭제"/>
      <sheetName val="카메라"/>
      <sheetName val="해외 기술훈련비 (합계)"/>
      <sheetName val="노단"/>
      <sheetName val="관리비"/>
      <sheetName val="sum"/>
      <sheetName val="인건-측정"/>
      <sheetName val="인건비"/>
      <sheetName val="교각1(좌)"/>
      <sheetName val="기둥(하중)"/>
      <sheetName val="버스운행안내"/>
      <sheetName val="예방접종계획"/>
      <sheetName val="근태계획서"/>
      <sheetName val="암거공"/>
      <sheetName val="토공대가"/>
      <sheetName val="구조대가"/>
      <sheetName val="포설대가1"/>
      <sheetName val="부대대가"/>
      <sheetName val="0"/>
      <sheetName val="집수정"/>
      <sheetName val="계화배수(3대)"/>
      <sheetName val="견적서세부내용"/>
      <sheetName val="견적내용입력"/>
      <sheetName val="일위대가(가설)"/>
      <sheetName val="화산경계"/>
      <sheetName val="B2BERP"/>
      <sheetName val="RAHMEN"/>
      <sheetName val="가정단면"/>
      <sheetName val="#1,2"/>
      <sheetName val="예산분석"/>
      <sheetName val="노무비"/>
      <sheetName val="setup"/>
      <sheetName val="CostData"/>
      <sheetName val="IncomeData"/>
      <sheetName val="Summary"/>
      <sheetName val="PropertyData"/>
      <sheetName val="인공LIST"/>
      <sheetName val="COMPAQ-LIST"/>
      <sheetName val="바.한일양산"/>
      <sheetName val="수목데이타 "/>
      <sheetName val="비열TABLE"/>
      <sheetName val="가격정보"/>
      <sheetName val="MOTOR"/>
      <sheetName val="모래운반"/>
      <sheetName val="타공종이기"/>
      <sheetName val="대전-교대(A1-A2)"/>
      <sheetName val="수량산출내역1115"/>
      <sheetName val="일위대가(목록)"/>
      <sheetName val="산근(목록)"/>
      <sheetName val="재료비"/>
      <sheetName val="이형관중량"/>
      <sheetName val="type-F"/>
      <sheetName val="예산M12A"/>
      <sheetName val="준검 내역서"/>
      <sheetName val="대로근거"/>
      <sheetName val="선로정수계산"/>
      <sheetName val="비교표"/>
      <sheetName val="세부내역(직접인건비)"/>
      <sheetName val="가설공사"/>
      <sheetName val="단가결정"/>
      <sheetName val="내역아"/>
      <sheetName val="울타리"/>
      <sheetName val="매장-시행견적"/>
      <sheetName val="수리결과"/>
      <sheetName val="BS Prior"/>
      <sheetName val="Threshold Table"/>
      <sheetName val="조직"/>
      <sheetName val="수안보-MBR1"/>
      <sheetName val="cable"/>
      <sheetName val="Macro(전선)"/>
      <sheetName val="터널조도"/>
      <sheetName val="협조전"/>
      <sheetName val="기본DATA"/>
      <sheetName val="CALCULATION"/>
      <sheetName val="dg"/>
      <sheetName val="재집"/>
      <sheetName val="횡배수관토공수량"/>
      <sheetName val="SE-611"/>
      <sheetName val="ACDIM6D"/>
      <sheetName val="LABTOTAL"/>
      <sheetName val="OCT.FDN"/>
      <sheetName val="차수"/>
      <sheetName val="지열설계-1"/>
      <sheetName val="음료실행"/>
      <sheetName val="노임이"/>
      <sheetName val="Proposal"/>
      <sheetName val="일위목록"/>
      <sheetName val="점수계산1-2"/>
      <sheetName val="1공구 건정토건 토공"/>
      <sheetName val="비용"/>
      <sheetName val="PAINT"/>
      <sheetName val="98수문일위"/>
      <sheetName val="산출내역서"/>
      <sheetName val="입력시트"/>
      <sheetName val="중기일위대가"/>
      <sheetName val="인건비 "/>
      <sheetName val="견"/>
      <sheetName val="노무산출서"/>
      <sheetName val="부하계산서"/>
      <sheetName val="FB25JN"/>
      <sheetName val="견적의뢰"/>
      <sheetName val="UNIT"/>
      <sheetName val="환률"/>
      <sheetName val="CAL."/>
      <sheetName val="건설노임"/>
      <sheetName val="요율"/>
      <sheetName val="단가산출"/>
      <sheetName val="일위대가시트"/>
      <sheetName val="소모"/>
      <sheetName val="석축단"/>
      <sheetName val="법면수집"/>
      <sheetName val="석축설면"/>
      <sheetName val="법면단"/>
      <sheetName val="단락전류-A"/>
      <sheetName val="내역서1"/>
      <sheetName val="2000전체분"/>
      <sheetName val="공사시행계획"/>
      <sheetName val="정산서"/>
      <sheetName val="매장-정산내역"/>
      <sheetName val="매장-공사완료보고서"/>
      <sheetName val="매장-시행합의"/>
      <sheetName val="공사완료보고"/>
      <sheetName val="빌트인시행합의"/>
      <sheetName val="사무실-시행합의"/>
      <sheetName val="집기견적서"/>
      <sheetName val="부대대비"/>
      <sheetName val="냉연집계"/>
    </sheetNames>
    <sheetDataSet>
      <sheetData sheetId="0">
        <row r="1">
          <cell r="A1" t="str">
            <v>코드</v>
          </cell>
        </row>
      </sheetData>
      <sheetData sheetId="1" refreshError="1"/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ilch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2F 회의실견적(5_14 일대)"/>
      <sheetName val="예산서"/>
      <sheetName val="DATA1"/>
      <sheetName val="ilch"/>
      <sheetName val="DATA"/>
      <sheetName val="3BL공동구 수량"/>
      <sheetName val="정부노임단가"/>
      <sheetName val="YES"/>
      <sheetName val="수량산출"/>
      <sheetName val="Sheet4"/>
      <sheetName val="Macro(전선)"/>
      <sheetName val="BQ"/>
      <sheetName val="전기일위대가"/>
      <sheetName val="BLOCK(1)"/>
      <sheetName val="WORK"/>
      <sheetName val="데이타"/>
      <sheetName val="월선수금"/>
      <sheetName val="일위대가목차"/>
      <sheetName val="단가"/>
      <sheetName val="시설물일위"/>
      <sheetName val="기계내역"/>
      <sheetName val="단면(RW1)"/>
      <sheetName val="A-4"/>
      <sheetName val="토목내역"/>
      <sheetName val="설계조건"/>
      <sheetName val="안정계산"/>
      <sheetName val="단면검토"/>
      <sheetName val="부대내역"/>
      <sheetName val="날개벽(TYPE3)"/>
      <sheetName val="비교표"/>
      <sheetName val="소비자가"/>
      <sheetName val="IMP(MAIN)"/>
      <sheetName val="IMP (REACTOR)"/>
      <sheetName val="현장관리비내역서"/>
      <sheetName val="오산갈곳"/>
      <sheetName val="일위대가목록"/>
      <sheetName val="경비2내역"/>
      <sheetName val="맨홀수량집계"/>
      <sheetName val="차액보증"/>
      <sheetName val="일위대가"/>
      <sheetName val="을"/>
      <sheetName val="단가대비표"/>
      <sheetName val="날개벽"/>
      <sheetName val="교각계산"/>
      <sheetName val="토공계산서(부체도로)"/>
      <sheetName val="I一般比"/>
      <sheetName val="내역서"/>
      <sheetName val="자재단가표"/>
      <sheetName val="조명율표"/>
      <sheetName val="일용노임단가"/>
      <sheetName val="전압강하계산"/>
      <sheetName val="sw1"/>
      <sheetName val="NOMUBI"/>
      <sheetName val="집1"/>
      <sheetName val="보차도경계석"/>
      <sheetName val="woo(mac)"/>
      <sheetName val="물량산출근거"/>
      <sheetName val="NEYOK"/>
      <sheetName val="#REF"/>
      <sheetName val="sum1 (2)"/>
      <sheetName val="계산근거"/>
      <sheetName val="Testing"/>
      <sheetName val="단가산출집계"/>
      <sheetName val="일위대가표 (2)"/>
      <sheetName val="포장복구집계"/>
      <sheetName val="IP좌표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BID"/>
      <sheetName val="점수계산1-2"/>
      <sheetName val="STORAGE"/>
      <sheetName val="설계예산서"/>
      <sheetName val="수량집계"/>
      <sheetName val="총괄"/>
      <sheetName val="토목"/>
      <sheetName val="가로등내역서"/>
      <sheetName val="수량산출서"/>
      <sheetName val="2000.11월설계내역"/>
      <sheetName val="터파기및재료"/>
      <sheetName val="내역"/>
      <sheetName val="집계표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단가 및 재료비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공사비예산서(토목분)"/>
      <sheetName val="수목데이타 "/>
      <sheetName val="변압기 및 발전기 용량"/>
      <sheetName val="JUCK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MOTOR"/>
      <sheetName val="부하계산서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주형"/>
      <sheetName val="ABUT수량-A1"/>
      <sheetName val="옹벽"/>
      <sheetName val="밸브설치"/>
      <sheetName val="3.바닥판설계"/>
      <sheetName val="REACTION(USD지진시)"/>
      <sheetName val="안정검토"/>
      <sheetName val="REACTION(USE평시)"/>
      <sheetName val="CONCRETE"/>
      <sheetName val="계화배수"/>
      <sheetName val="조명시설"/>
      <sheetName val="방음벽 기초 일반수량"/>
      <sheetName val="I.설계조건"/>
      <sheetName val="단면가정"/>
      <sheetName val="부재력정리"/>
      <sheetName val="단면치수"/>
      <sheetName val="노원열병합  건축공사기성내역서"/>
      <sheetName val="D-3503"/>
      <sheetName val="SORCE1"/>
      <sheetName val="가시설단위수량"/>
      <sheetName val="type-F"/>
      <sheetName val="품의서"/>
      <sheetName val="물가시세"/>
      <sheetName val="물가자료"/>
      <sheetName val="SG"/>
      <sheetName val="전신환매도율"/>
      <sheetName val="EACT10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가공비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001"/>
      <sheetName val="노무비"/>
      <sheetName val="총계"/>
      <sheetName val="매립"/>
      <sheetName val="조도계산서 (도서)"/>
      <sheetName val="LOPCALC"/>
      <sheetName val="재료"/>
      <sheetName val="제경비율"/>
      <sheetName val="MAIN_TABLE"/>
      <sheetName val="1.설계조건"/>
      <sheetName val="입찰보고"/>
      <sheetName val="1차설계변경내역"/>
      <sheetName val="수주현황2월"/>
      <sheetName val="토공유동표"/>
      <sheetName val="단면 (2)"/>
      <sheetName val="XL4Poppy"/>
      <sheetName val="교각1"/>
      <sheetName val="요율"/>
      <sheetName val="자재대"/>
      <sheetName val="아산추가1220"/>
      <sheetName val="당초"/>
      <sheetName val="3-1.CB"/>
      <sheetName val="노무비단가"/>
      <sheetName val="일위대가(가설)"/>
      <sheetName val="98지급계획"/>
      <sheetName val="본공사"/>
      <sheetName val="DANGA"/>
      <sheetName val="실행내역서"/>
      <sheetName val="인건비"/>
      <sheetName val="BID-도로"/>
      <sheetName val="내력서"/>
      <sheetName val="대창(함평)-창열"/>
      <sheetName val="대창(장성)"/>
      <sheetName val="90.03실행 "/>
      <sheetName val="자료입력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AS포장복구 "/>
      <sheetName val="소요자재"/>
      <sheetName val="노무산출서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토공"/>
      <sheetName val="기계경비시간당손료목록"/>
      <sheetName val="동력부하(도산)"/>
      <sheetName val="신우"/>
      <sheetName val="돌망태단위수량"/>
      <sheetName val="말뚝물량"/>
      <sheetName val="우수맨홀공제단위수량"/>
      <sheetName val="스톱로그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공구원가계산"/>
      <sheetName val="2000전체분"/>
      <sheetName val="입찰결과(DATA)"/>
      <sheetName val="일반수량"/>
      <sheetName val="Macro(차단기)"/>
      <sheetName val="일위대가표(유단가)"/>
      <sheetName val="대치판정"/>
      <sheetName val="CABLE SIZE-3"/>
      <sheetName val="EQUIP-H"/>
      <sheetName val="경비_원본"/>
      <sheetName val="가감수량"/>
      <sheetName val="맨홀수량산출"/>
      <sheetName val="기초코드"/>
      <sheetName val="하수급견적대비"/>
      <sheetName val="발주설계서(당초)"/>
      <sheetName val="총괄내역서"/>
      <sheetName val="일위대가 집계표"/>
      <sheetName val="9GNG운반"/>
      <sheetName val="횡배수관토공수량"/>
      <sheetName val="원가"/>
      <sheetName val="수문일1"/>
      <sheetName val="품셈TABLE"/>
      <sheetName val="지급자재"/>
      <sheetName val="공사비집계"/>
      <sheetName val="c_balju"/>
      <sheetName val="TYPE-A"/>
      <sheetName val="IMPEADENCE MAP 취수장"/>
      <sheetName val="원형맨홀수량"/>
      <sheetName val="모델링"/>
      <sheetName val="하중계산"/>
      <sheetName val="설산1.나"/>
      <sheetName val="본사S"/>
      <sheetName val="전체"/>
      <sheetName val="공통(20-91)"/>
      <sheetName val="지장물C"/>
      <sheetName val="General Data"/>
      <sheetName val="단위세대"/>
      <sheetName val="제원.설계조건"/>
      <sheetName val="SLAB"/>
      <sheetName val="관람석제출"/>
      <sheetName val="TABLE"/>
      <sheetName val="출력-내역서"/>
      <sheetName val="골조시행"/>
      <sheetName val="96수출"/>
      <sheetName val="Site Expenses"/>
      <sheetName val="소업1교"/>
      <sheetName val="변화치수"/>
      <sheetName val="단위수량"/>
      <sheetName val="SE-611"/>
      <sheetName val="단중표"/>
      <sheetName val="단가표 "/>
      <sheetName val="연령현황"/>
      <sheetName val="가설공사"/>
      <sheetName val="기초공"/>
      <sheetName val="기자재비"/>
      <sheetName val="투자효율분석"/>
      <sheetName val="설계명세서"/>
      <sheetName val="견적내용입력"/>
      <sheetName val="견적서세부내용"/>
      <sheetName val="발신정보"/>
      <sheetName val="DATE"/>
      <sheetName val="투찰"/>
      <sheetName val="설계내역(2001)"/>
      <sheetName val="EUPDAT2"/>
      <sheetName val="hvac내역서(제어동)"/>
      <sheetName val="우각부보강"/>
      <sheetName val="DATA(BAC)"/>
      <sheetName val="SLAB&quot;1&quot;"/>
      <sheetName val="단락전류-A"/>
      <sheetName val="DPRKMHDT"/>
      <sheetName val="공통부대비"/>
      <sheetName val="날개벽(TYPE1)"/>
      <sheetName val="공종"/>
      <sheetName val="토공(완충)"/>
      <sheetName val="J直材4"/>
      <sheetName val="가설공사내역"/>
      <sheetName val="401"/>
      <sheetName val="차도조도계산"/>
      <sheetName val="6공구(당초)"/>
      <sheetName val="TEL"/>
      <sheetName val="b_balju_cho"/>
      <sheetName val="내부부하"/>
      <sheetName val="방송노임"/>
      <sheetName val="목차"/>
      <sheetName val="노무비 근거"/>
      <sheetName val="건축내역"/>
      <sheetName val="mcc일위대가"/>
      <sheetName val="P.M 별"/>
      <sheetName val="견"/>
      <sheetName val="협조전"/>
      <sheetName val="입찰견적보고서"/>
      <sheetName val="내역서(총)"/>
      <sheetName val="wall"/>
      <sheetName val="노무"/>
      <sheetName val="플랜트 설치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22단가(철거)"/>
      <sheetName val="49단가"/>
      <sheetName val="49단가(철거)"/>
      <sheetName val="22단가"/>
      <sheetName val="과천MAIN"/>
      <sheetName val="효성CB 1P기초"/>
      <sheetName val="EQ-R1"/>
      <sheetName val="Chart1"/>
      <sheetName val="단위내역목록"/>
      <sheetName val="단위내역서"/>
      <sheetName val="원가(1)"/>
      <sheetName val="원가(2)"/>
      <sheetName val="공량산출서"/>
      <sheetName val="품목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006기계경비산출표"/>
      <sheetName val="부표총괄"/>
      <sheetName val="일집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 refreshError="1"/>
      <sheetData sheetId="560" refreshError="1"/>
      <sheetData sheetId="561" refreshError="1"/>
      <sheetData sheetId="562" refreshError="1"/>
      <sheetData sheetId="563"/>
      <sheetData sheetId="564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/>
      <sheetData sheetId="582"/>
      <sheetData sheetId="583"/>
      <sheetData sheetId="584"/>
      <sheetData sheetId="585" refreshError="1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 refreshError="1"/>
      <sheetData sheetId="604"/>
      <sheetData sheetId="605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남단 RAMP-A 상부공 수량 집계표"/>
      <sheetName val="남단 RAMP-A 상부철근수량 집계표 "/>
      <sheetName val="SAS1 수량 집계표"/>
      <sheetName val="SAS2 수량 집계표"/>
      <sheetName val="SAS3 수량 집계표"/>
      <sheetName val="SAS4 수량 집계표"/>
      <sheetName val="남단 RAMP-A 강재 수량 집계표"/>
      <sheetName val="남단 RAMP-A 하부공 수량 집계표"/>
      <sheetName val="남단 RAMP-A 교대수량 집계표"/>
      <sheetName val="남단 RAMP-A 교대철근수량 집계표"/>
      <sheetName val="남단 RAMP-A 교각수량 집계표"/>
      <sheetName val="남단 RAMP-A 교각철근수량집계표 "/>
      <sheetName val="남단 RAMP-A 옹벽수량집계표"/>
      <sheetName val="남단 RAMP-A 옹벽철근수량 집계표"/>
      <sheetName val="남단 RAMP-A U-TYPE 옹벽수량집계표"/>
      <sheetName val="남단 RAMP-A 우물통 수량 집계표"/>
      <sheetName val="남단 RAMP-A 우물통 철근수량 집계표"/>
      <sheetName val="남단 RAMP-A 현장 타설 말뚝 수량 집계표"/>
      <sheetName val="남단 RAMP-A RCD 철근수량 집계표"/>
      <sheetName val="남단 RAMP-A 교대 현장 타설 말뚝 수량 집계표"/>
      <sheetName val="남단 RAMP-A RCD 철근수량 집계표(교대)"/>
      <sheetName val="남단 RAMP-A 교각 현장 타설 말뚝 수량 집계표"/>
      <sheetName val="남단 RAMP-A 교각 RCD 철근수량집계표"/>
      <sheetName val="남단 RAMP-A 토공수량 집계표"/>
      <sheetName val="남단 RAMP-A 교대 토공수량 집계표"/>
      <sheetName val="남단 RAMP-A 교각 토공수량 집계표"/>
      <sheetName val="남단 RAMP-A 우물통 토공수량 집계표"/>
      <sheetName val="남단 RAMP-A 현장타설말뚝 토공수량 집계표"/>
      <sheetName val="남단 RAMP-A 교대 현장타설말뚝 토공수량 집계표"/>
      <sheetName val="남단 RAMP-A 교각 현장타설말뚝 토공수량 집계표"/>
      <sheetName val="남단 RAMP-A 가시설 집계표"/>
      <sheetName val="상부공(RAMP-A) 수량 집계표"/>
      <sheetName val="NAS1 수량 집계표"/>
      <sheetName val="NAS2 수량 집계표"/>
      <sheetName val="북단(RAMP-A)교각수량 집계표"/>
      <sheetName val="북단(RAMP-A)교대수량 집계표"/>
      <sheetName val="북단(RAMP-A) 하부일반수량 집계표"/>
      <sheetName val="북단(RAMP-A) U-TYPE 수량 집계표"/>
      <sheetName val="북단(RAMP-A)우물통 수량 집계표"/>
      <sheetName val="북단(RAMP-A)현장 타설 말뚝 수량 집계표"/>
      <sheetName val="교각 현장 타설 말뚝 수량 집계표(북단RAMP-A)"/>
      <sheetName val="교대 현장 타설 말뚝 수량 집계표(북단RAMP-A)"/>
      <sheetName val="북단(RAMP-A)강재 수량 집계표"/>
      <sheetName val="본선 철근수량 집계표"/>
      <sheetName val="북단(PL.GIRDER)철근수량 집계표 "/>
      <sheetName val="본선(PL.GIRDER)토공수량 집계표"/>
      <sheetName val="북단(PL.GIRDER)토공수량 집계표"/>
      <sheetName val="ITE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토 공(시 점)"/>
      <sheetName val="토 공(종 점)"/>
      <sheetName val="형식-2-2"/>
      <sheetName val="5지구단위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  <sheetName val="1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표지"/>
      <sheetName val="용지조서표지"/>
      <sheetName val="시방서표지"/>
      <sheetName val="단가표지"/>
      <sheetName val="수량표지"/>
      <sheetName val="시방서표지 (2)"/>
      <sheetName val="단가표지 (2)"/>
      <sheetName val="용지조서표지 (2)"/>
      <sheetName val="수량표지 (2)"/>
      <sheetName val="ⴭⴭⴭⴭ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IN"/>
    </sheetNames>
    <definedNames>
      <definedName name="Macro1"/>
    </definedNames>
    <sheetDataSet>
      <sheetData sheetId="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ITEM"/>
      <sheetName val="MOTOR"/>
      <sheetName val="JUCK"/>
      <sheetName val="노임단가"/>
      <sheetName val="정부노임단가"/>
      <sheetName val="장비내역서"/>
      <sheetName val="부하계산서"/>
      <sheetName val="합의경상"/>
      <sheetName val="일반공사"/>
      <sheetName val="송장"/>
      <sheetName val="MEXICO-C"/>
      <sheetName val="1.설계조건"/>
      <sheetName val="DATA"/>
      <sheetName val="Total"/>
      <sheetName val="CONCRETE"/>
      <sheetName val="FOOTING단면력"/>
      <sheetName val="BID"/>
      <sheetName val="명세서"/>
      <sheetName val="부대내역"/>
      <sheetName val="전차선로 물량표"/>
      <sheetName val="COPING"/>
      <sheetName val="#REF"/>
      <sheetName val="부하LOAD"/>
      <sheetName val="개요"/>
      <sheetName val="전기"/>
      <sheetName val="가설건물"/>
      <sheetName val="INPUT"/>
      <sheetName val="청구내역(9807)"/>
      <sheetName val="업체별기성내역"/>
      <sheetName val="Macro1"/>
      <sheetName val="Macro2"/>
      <sheetName val="공용시설내역"/>
      <sheetName val="동력부하(도산)"/>
      <sheetName val="부하(성남)"/>
      <sheetName val="2공구수량"/>
      <sheetName val="WORK"/>
      <sheetName val="부하(반월)"/>
      <sheetName val="ⴭⴭⴭⴭ"/>
      <sheetName val="Sheet2"/>
      <sheetName val="플랜트 설치"/>
      <sheetName val="날개벽수량표"/>
      <sheetName val="내역서"/>
      <sheetName val="인건-측정"/>
      <sheetName val="설계조건"/>
      <sheetName val="날개벽(TYPE3)"/>
      <sheetName val="수질정화시설"/>
      <sheetName val="MACRO(MCC)"/>
      <sheetName val="노원열병합  건축공사기성내역서"/>
      <sheetName val="봉양~조차장간고하개명(신설)"/>
      <sheetName val="Macro(AT)"/>
      <sheetName val="수량산출"/>
      <sheetName val="토공A"/>
      <sheetName val="외천교"/>
      <sheetName val="내역"/>
      <sheetName val="터널조도"/>
      <sheetName val="LOAD-AY"/>
      <sheetName val="입고장부 (4)"/>
      <sheetName val="LOPCALC"/>
      <sheetName val="Sheet3"/>
      <sheetName val="유동표(변경)"/>
      <sheetName val="수량산출서"/>
      <sheetName val="공통(20-91)"/>
      <sheetName val="비교표"/>
      <sheetName val="배수공 주요자재 집계표"/>
      <sheetName val="바닥판"/>
      <sheetName val="변경실행(2차) "/>
      <sheetName val="데이타"/>
      <sheetName val="wall"/>
      <sheetName val="노무비"/>
      <sheetName val="CA지입"/>
      <sheetName val="자재단가"/>
      <sheetName val="접속도로1"/>
      <sheetName val="중기일위대가"/>
      <sheetName val="인건비"/>
      <sheetName val="5. 차단기 용량계산"/>
      <sheetName val="BLOCK(1)"/>
      <sheetName val="관리사무소"/>
      <sheetName val="노임"/>
      <sheetName val="간접비"/>
      <sheetName val="다이꾸"/>
      <sheetName val="cost"/>
      <sheetName val="품의서"/>
      <sheetName val="FEXS"/>
      <sheetName val="견적서"/>
      <sheetName val="7.1유효폭"/>
      <sheetName val="Sheet17"/>
      <sheetName val="날개벽(시점좌측)"/>
      <sheetName val="TRE TABLE"/>
      <sheetName val="자재수량"/>
      <sheetName val="001"/>
      <sheetName val="일위대가"/>
      <sheetName val="기계실"/>
      <sheetName val="포장공"/>
      <sheetName val="XL4Poppy"/>
      <sheetName val="EJ"/>
      <sheetName val="W-현원가"/>
      <sheetName val="L-type"/>
      <sheetName val="A-4"/>
      <sheetName val="Macro(차단기)"/>
      <sheetName val="3BL공동구 수량"/>
      <sheetName val="조명율데이타"/>
      <sheetName val="ABUT수량-A1"/>
      <sheetName val="2000년1차"/>
      <sheetName val="전력구구조물산근"/>
      <sheetName val="도담구내 개소별 명세"/>
      <sheetName val="을부담운반비"/>
      <sheetName val="주식"/>
      <sheetName val="Sheet1 (2)"/>
      <sheetName val="매크로"/>
      <sheetName val="외주가공"/>
      <sheetName val="Y-WORK"/>
      <sheetName val="Sheet4"/>
      <sheetName val="대구실행"/>
      <sheetName val="을"/>
      <sheetName val="현장지지물물량"/>
      <sheetName val="토목내역"/>
      <sheetName val="소운반"/>
      <sheetName val="기계경비일람"/>
      <sheetName val="토목주소"/>
      <sheetName val="프랜트면허"/>
      <sheetName val="현장관리비내역서"/>
      <sheetName val="DATE"/>
      <sheetName val="BSD (2)"/>
      <sheetName val="총괄표"/>
      <sheetName val="예산서"/>
      <sheetName val="일위산출"/>
      <sheetName val="한강운반비"/>
      <sheetName val="자재"/>
      <sheetName val="경비2내역"/>
      <sheetName val="ilch"/>
      <sheetName val="c_balju"/>
      <sheetName val="J"/>
      <sheetName val="협조전"/>
      <sheetName val="지진시"/>
      <sheetName val="200"/>
      <sheetName val="쌍송교"/>
      <sheetName val="TYPE1"/>
      <sheetName val="철근량"/>
      <sheetName val="맨홀수량집계"/>
      <sheetName val="MBR9"/>
      <sheetName val="일위대가목록"/>
      <sheetName val="4)유동표"/>
      <sheetName val="I.설계조건"/>
      <sheetName val="3련 BOX"/>
      <sheetName val="전력구구조물산근2구간"/>
      <sheetName val="BQ(실행)"/>
      <sheetName val="유동표"/>
      <sheetName val="차액보증"/>
      <sheetName val="Site Expenses"/>
      <sheetName val="기초공"/>
      <sheetName val="기둥(원형)"/>
      <sheetName val="bearing"/>
      <sheetName val="목차"/>
      <sheetName val="역T형"/>
      <sheetName val="굴착현장"/>
      <sheetName val="PILE"/>
      <sheetName val="1공구(을)"/>
      <sheetName val="조명율표"/>
      <sheetName val="일위대가목차"/>
      <sheetName val="주형"/>
      <sheetName val="골재집계"/>
      <sheetName val="배수관공"/>
      <sheetName val="우각부보강"/>
      <sheetName val="교각계산"/>
      <sheetName val="투찰"/>
      <sheetName val="안정검토"/>
      <sheetName val="일위대가(계측기설치)"/>
      <sheetName val="토공"/>
      <sheetName val="설직재-1"/>
      <sheetName val="Cost bd-&quot;A&quot;"/>
      <sheetName val="BQ"/>
      <sheetName val="조도계산서 (도서)"/>
      <sheetName val="L_RPTA05_목록"/>
      <sheetName val="IMP(MAIN)"/>
      <sheetName val="IMP (REACTOR)"/>
      <sheetName val="TABLE"/>
      <sheetName val="특별교실"/>
      <sheetName val="조명시설"/>
      <sheetName val="입력DATA"/>
      <sheetName val="보차도경계석"/>
      <sheetName val="실행철강하도"/>
      <sheetName val="1-1"/>
      <sheetName val="부대공"/>
      <sheetName val="환률"/>
      <sheetName val="단면치수"/>
      <sheetName val="RAHMEN"/>
      <sheetName val="안정계산"/>
      <sheetName val="단면검토"/>
      <sheetName val="Languages"/>
      <sheetName val="표지 (2)"/>
      <sheetName val="부하(도서)"/>
      <sheetName val="E.P.T수량산출서"/>
      <sheetName val="U-TYPE(1)"/>
      <sheetName val="수량"/>
      <sheetName val="단가대비표"/>
      <sheetName val="집계표(육상)"/>
      <sheetName val="????"/>
      <sheetName val="당초"/>
      <sheetName val="Process"/>
      <sheetName val="기본일위"/>
      <sheetName val="COVER"/>
      <sheetName val="Sheet5"/>
      <sheetName val="견적정보"/>
      <sheetName val="명단원자료(이전)"/>
      <sheetName val="토공(완충)"/>
      <sheetName val="대포2교접속"/>
      <sheetName val="참조"/>
      <sheetName val="단가표 "/>
      <sheetName val="원형1호맨홀토공수량"/>
      <sheetName val="가도공"/>
      <sheetName val="현황산출서"/>
      <sheetName val="옹벽기초자료"/>
      <sheetName val="와동25-3(변경)"/>
      <sheetName val="Dae_Jiju"/>
      <sheetName val="Sikje_ingun"/>
      <sheetName val="TREE_D"/>
      <sheetName val="토사(PE)"/>
      <sheetName val="96작생능"/>
      <sheetName val="포장복구집계"/>
      <sheetName val="토공및부대2차"/>
      <sheetName val="원형맨홀수량"/>
      <sheetName val="타공종이기"/>
      <sheetName val="장비집계"/>
      <sheetName val="전압강하계산"/>
      <sheetName val="갑지(추정)"/>
      <sheetName val="집행(2-1)"/>
      <sheetName val="공사비예산서(토목분)"/>
      <sheetName val="견"/>
      <sheetName val="설산1.나"/>
      <sheetName val="본사S"/>
      <sheetName val="경비"/>
      <sheetName val="CATV"/>
      <sheetName val="뚝토공"/>
      <sheetName val="품목납기"/>
      <sheetName val="C1ㅇ"/>
      <sheetName val="DG-LAP6"/>
      <sheetName val="工완성공사율"/>
      <sheetName val="BJJIN"/>
      <sheetName val="단가산출집계"/>
      <sheetName val="공사기본자료"/>
      <sheetName val="목록"/>
      <sheetName val="직원동원SCH"/>
      <sheetName val="경상비"/>
      <sheetName val="단가비교표"/>
      <sheetName val="양식"/>
      <sheetName val="실행예산"/>
      <sheetName val="단위내역서"/>
      <sheetName val="소비자가"/>
      <sheetName val="일위대가표"/>
      <sheetName val="처리단락"/>
      <sheetName val="LD"/>
      <sheetName val="약전닥트"/>
      <sheetName val="건축부하"/>
      <sheetName val="일지-H"/>
      <sheetName val="FA설치명세"/>
      <sheetName val="김포IO"/>
      <sheetName val="LEVEL0~4"/>
      <sheetName val="가로등제어반 설치공사(수량)"/>
      <sheetName val="발신정보"/>
      <sheetName val="전기일위대가"/>
      <sheetName val="2F 회의실견적(5_14 일대)"/>
      <sheetName val="조명률표"/>
      <sheetName val="설계자료"/>
      <sheetName val="CHITIET VL-NC-TT -1p"/>
      <sheetName val="TDTKP1"/>
      <sheetName val="단중표"/>
      <sheetName val="단가"/>
      <sheetName val="시설물일위"/>
      <sheetName val="단위중량"/>
      <sheetName val="산거각호표"/>
      <sheetName val="guard(mac)"/>
      <sheetName val="말뚝물량"/>
      <sheetName val="공사비집계"/>
      <sheetName val="현금"/>
      <sheetName val="자재대"/>
      <sheetName val="물가시세"/>
      <sheetName val="준공조서"/>
      <sheetName val="공사준공계"/>
      <sheetName val="준공검사보고서"/>
      <sheetName val="6PILE  (돌출)"/>
      <sheetName val="TYPE-1"/>
      <sheetName val="정산입력"/>
      <sheetName val="K"/>
      <sheetName val="회사99"/>
      <sheetName val="1_설계조건"/>
      <sheetName val="전차선로_물량표"/>
      <sheetName val="노원열병합__건축공사기성내역서"/>
      <sheetName val="배수공_주요자재_집계표"/>
      <sheetName val="일위대가(가설)"/>
      <sheetName val="문학간접"/>
      <sheetName val="간접"/>
      <sheetName val="운용방안"/>
      <sheetName val="월선수금"/>
      <sheetName val="OZ049E"/>
      <sheetName val="토공산출(주차장)"/>
      <sheetName val="현장관리"/>
      <sheetName val="공통가설"/>
      <sheetName val="매입"/>
      <sheetName val="공사개요"/>
      <sheetName val="토공산출 (아파트)"/>
      <sheetName val="연습"/>
      <sheetName val="내역서비교"/>
      <sheetName val="code"/>
      <sheetName val="역T형교대(말뚝기초)"/>
      <sheetName val="8. 내진해석"/>
      <sheetName val="TEL"/>
      <sheetName val="변화치수"/>
      <sheetName val="입력"/>
      <sheetName val="입찰안"/>
      <sheetName val="산출근거"/>
      <sheetName val="기성집계"/>
      <sheetName val="자료입력"/>
      <sheetName val="설계서(설치)"/>
      <sheetName val="공통부대비"/>
      <sheetName val="Main"/>
      <sheetName val="Picture"/>
      <sheetName val="단위수량"/>
      <sheetName val="EP0618"/>
      <sheetName val="내역(정지)"/>
      <sheetName val="1"/>
      <sheetName val="TYPE-B 평균H"/>
      <sheetName val="실행품의서"/>
      <sheetName val="기계내역"/>
      <sheetName val="MAT"/>
      <sheetName val="22-2M단"/>
      <sheetName val="22-1소단"/>
      <sheetName val="일반맨홀수량집계(A-7 LINE)"/>
      <sheetName val="날개벽"/>
      <sheetName val="SRC-B3U2"/>
      <sheetName val="할증 "/>
      <sheetName val="ROOF(ALKALI)"/>
      <sheetName val="일위대가(원본)"/>
      <sheetName val="건축내역"/>
      <sheetName val="공사비증감"/>
      <sheetName val="원가"/>
      <sheetName val="통합"/>
      <sheetName val="L형측구단위수량"/>
      <sheetName val="L형측구연장조서"/>
      <sheetName val="도로경계블럭단위수량"/>
      <sheetName val="도로경계블럭단위토공"/>
      <sheetName val="LG제품"/>
      <sheetName val="PROJECT COST ESTIMATE (cont)"/>
      <sheetName val="지급자재"/>
      <sheetName val="환율"/>
      <sheetName val="호안공"/>
      <sheetName val="물량산출_LP-1"/>
      <sheetName val="물량산출_LP-2"/>
      <sheetName val="물량산출_LP-3"/>
      <sheetName val="물량산출_LP-4"/>
      <sheetName val="단"/>
      <sheetName val="LEGEND"/>
      <sheetName val="전력"/>
      <sheetName val="원데이타"/>
      <sheetName val="찍기"/>
      <sheetName val="DA"/>
      <sheetName val="부대tu"/>
      <sheetName val="집계표"/>
      <sheetName val="아산추가1220"/>
      <sheetName val="교량명원본"/>
      <sheetName val="BOX제원원본"/>
      <sheetName val="표지판현황"/>
      <sheetName val="철근정산"/>
      <sheetName val="내역(전체)"/>
      <sheetName val="횡배위치"/>
      <sheetName val="갑지"/>
      <sheetName val="환율-LIBOR"/>
      <sheetName val="조명율"/>
      <sheetName val="가시설수량"/>
      <sheetName val="플랜트_설치"/>
      <sheetName val="3련_BOX"/>
      <sheetName val="I_설계조건"/>
      <sheetName val="변경실행(2차)_"/>
      <sheetName val="3BL공동구_수량"/>
      <sheetName val="06_공정표"/>
      <sheetName val="96수출"/>
      <sheetName val="Macro(전선)"/>
      <sheetName val="단면가정"/>
      <sheetName val="주사무실종합"/>
      <sheetName val="조견표"/>
      <sheetName val="전기일위목록"/>
      <sheetName val="POL6차-PIPING"/>
      <sheetName val="TYPE-A"/>
      <sheetName val="FB25JN"/>
      <sheetName val="SLAB"/>
      <sheetName val="집수정단"/>
      <sheetName val="오산갈곳"/>
      <sheetName val="VXXXXX"/>
      <sheetName val="설계내"/>
      <sheetName val="6호기"/>
      <sheetName val="세금자료"/>
      <sheetName val="Oper Amount"/>
      <sheetName val="설계명세서"/>
      <sheetName val="1_설계조건1"/>
      <sheetName val="N賃率-職"/>
      <sheetName val="조직표"/>
      <sheetName val="LXLIST1"/>
      <sheetName val="전선 및 전선관"/>
      <sheetName val="가시설단위수량"/>
      <sheetName val="SORCE1"/>
      <sheetName val="비대칭계수"/>
      <sheetName val="전동기 SPEC"/>
      <sheetName val="조도계산(가로등NEW)"/>
      <sheetName val="대비"/>
      <sheetName val="토공계산서(부체도로)"/>
      <sheetName val="노무"/>
    </sheetNames>
    <definedNames>
      <definedName name="Macro10"/>
      <definedName name="Macro12"/>
      <definedName name="Macro13"/>
      <definedName name="Macro14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집계표"/>
      <sheetName val="원가계산서 (총괄)"/>
      <sheetName val="원가계산서 (건축)"/>
      <sheetName val="(총괄집계)"/>
      <sheetName val="YES"/>
      <sheetName val="Sheet1"/>
    </sheetNames>
    <definedNames>
      <definedName name="Macro11"/>
    </defined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"/>
      <sheetName val="표지및간지"/>
      <sheetName val="내역(토질)1-1"/>
      <sheetName val="내역1(토질)"/>
      <sheetName val="내역2(측량)"/>
      <sheetName val="내역5(기본계획)"/>
      <sheetName val="내역3(교통)"/>
      <sheetName val="내역4(토목)"/>
      <sheetName val="표지-1"/>
      <sheetName val="수원테크노총괄설계내역변경(기본계획)"/>
      <sheetName val="Sheet1"/>
      <sheetName val="산출근거"/>
    </sheetNames>
    <definedNames>
      <definedName name="Macro14"/>
      <definedName name="Macro5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COPING"/>
    </sheetNames>
    <sheetDataSet>
      <sheetData sheetId="0" refreshError="1"/>
      <sheetData sheetId="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LX-CAL"/>
      <sheetName val="실행철강하도"/>
      <sheetName val="Sheet1"/>
      <sheetName val="DATA"/>
      <sheetName val="수안보-MBR1"/>
      <sheetName val="LOPCALC"/>
      <sheetName val="단면치수"/>
      <sheetName val="공사비집계"/>
      <sheetName val="BQ(실행)"/>
      <sheetName val="우각부보강"/>
      <sheetName val="Cost bd-&quot;A&quot;"/>
      <sheetName val="Graph (LGEN)"/>
      <sheetName val="out_prog"/>
      <sheetName val="선적schedule (2)"/>
      <sheetName val="기기리스트"/>
      <sheetName val="사용성검토"/>
      <sheetName val="설계"/>
      <sheetName val="현금"/>
      <sheetName val="COPING"/>
      <sheetName val="흥양2교토공집계표"/>
      <sheetName val="Macro(차단기)"/>
      <sheetName val="계수시트"/>
      <sheetName val="원가계산서"/>
      <sheetName val="????"/>
      <sheetName val="외천교"/>
      <sheetName val="CONCRETE"/>
      <sheetName val="ELECTRIC"/>
      <sheetName val="5.모델링"/>
      <sheetName val="내역서"/>
      <sheetName val="자압"/>
      <sheetName val="Dae_Jiju"/>
      <sheetName val="Sikje_ingun"/>
      <sheetName val="TREE_D"/>
      <sheetName val="UNIT"/>
      <sheetName val="공종단가"/>
      <sheetName val="회로내역(승인)"/>
      <sheetName val="포설list원본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감가상각"/>
      <sheetName val="DATE"/>
      <sheetName val="6PILE  (돌출)"/>
      <sheetName val="세부내역서"/>
      <sheetName val="동해title"/>
      <sheetName val="Sheet17"/>
      <sheetName val="MOTOR"/>
      <sheetName val="Total"/>
      <sheetName val="약품설비"/>
      <sheetName val="교대"/>
      <sheetName val="내역"/>
      <sheetName val="2.단면가정"/>
      <sheetName val="청구내역(9807)"/>
      <sheetName val="1.설계조건"/>
      <sheetName val="#REF"/>
      <sheetName val="가설건물"/>
      <sheetName val="유동표(변경)"/>
      <sheetName val="Macro1"/>
      <sheetName val="준검 내역서"/>
      <sheetName val="Pjny"/>
      <sheetName val="S0"/>
      <sheetName val="PIPE내역(FCN)"/>
      <sheetName val="JUCKEYK"/>
      <sheetName val="Sheet3"/>
      <sheetName val="부대내역"/>
      <sheetName val="노임"/>
      <sheetName val="A-4"/>
      <sheetName val="공사기본자료"/>
      <sheetName val="상세내역,전력산출서"/>
      <sheetName val="가도공"/>
      <sheetName val="일위대가목차"/>
      <sheetName val="10.1"/>
      <sheetName val="Data&amp;Result"/>
      <sheetName val="Sheet7"/>
      <sheetName val="매입세"/>
      <sheetName val="와동25-3(변경)"/>
      <sheetName val="b_balju_cho"/>
      <sheetName val="ITEM"/>
      <sheetName val="지급자재"/>
      <sheetName val="PROJECT BRIEF(EX.NEW)"/>
      <sheetName val="기계내역"/>
      <sheetName val="소상 &quot;1&quot;"/>
      <sheetName val="정부노임단가"/>
      <sheetName val="데이타"/>
      <sheetName val="ABUT수량-A1"/>
      <sheetName val="표지 (2)"/>
      <sheetName val="환율적용표"/>
      <sheetName val="Macro2"/>
      <sheetName val="BID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동원(3)"/>
      <sheetName val="예정(3)"/>
      <sheetName val="부하LOAD"/>
      <sheetName val="입찰내역서"/>
      <sheetName val="교각계산"/>
      <sheetName val="TARGET"/>
      <sheetName val="INPUT"/>
      <sheetName val="본선 토공 분배표"/>
      <sheetName val="대치판정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표지(1)"/>
      <sheetName val="차액보증"/>
      <sheetName val="KL HSMT tinh thieu"/>
      <sheetName val="G.R300경비"/>
      <sheetName val="일반공사"/>
      <sheetName val="Parem"/>
      <sheetName val="2.손익계산서"/>
      <sheetName val="부하(반월)"/>
      <sheetName val="Factor"/>
      <sheetName val="공사개요"/>
      <sheetName val="MOTOR3"/>
      <sheetName val="배수내역"/>
      <sheetName val="명세서"/>
      <sheetName val="h-013211-2"/>
      <sheetName val="VESSEL Sh. 1"/>
      <sheetName val="입력DATA"/>
      <sheetName val="공용시설내역"/>
      <sheetName val="플랜트 설치"/>
      <sheetName val="특별교실"/>
      <sheetName val="입찰보고"/>
      <sheetName val="경상비"/>
      <sheetName val="말뚝지지력산정"/>
      <sheetName val="NA"/>
      <sheetName val="JUCK"/>
      <sheetName val="배수공 주요자재 집계표"/>
      <sheetName val="집수정(600-700)"/>
      <sheetName val="MFAB"/>
      <sheetName val="MFRT"/>
      <sheetName val="MPKG"/>
      <sheetName val="MPRD"/>
      <sheetName val="설계조건"/>
      <sheetName val="1공구(을)"/>
      <sheetName val="6호기"/>
      <sheetName val="슬래브1"/>
      <sheetName val="c_balju"/>
      <sheetName val="터파기및재료"/>
      <sheetName val="EP0618"/>
      <sheetName val="기술자료 (광화문)"/>
      <sheetName val="SG"/>
      <sheetName val="1-1"/>
      <sheetName val="Y-WORK"/>
      <sheetName val="현관"/>
      <sheetName val="IN"/>
      <sheetName val="매입세율"/>
      <sheetName val="BSD (2)"/>
      <sheetName val="자압1"/>
      <sheetName val="월선수금"/>
      <sheetName val="SELTDATA"/>
      <sheetName val="단가"/>
      <sheetName val="POOM_MOTO"/>
      <sheetName val="수질정화시설"/>
      <sheetName val="표지판단위"/>
      <sheetName val="노임단가"/>
      <sheetName val="부하(성남)"/>
      <sheetName val="Sheet6"/>
      <sheetName val="입고장부 (4)"/>
      <sheetName val="List(rev.B)"/>
      <sheetName val="설계가"/>
      <sheetName val="일위대가목록"/>
      <sheetName val="단가대비표"/>
      <sheetName val="N賃率-職"/>
      <sheetName val="MAT"/>
      <sheetName val="인원투입계획"/>
      <sheetName val="공사개요(사업승인변경)"/>
      <sheetName val="copy"/>
      <sheetName val="견적정보"/>
      <sheetName val="조정금액결과표 (차수별)"/>
      <sheetName val="Summary - Budget"/>
      <sheetName val="대포2교접속"/>
      <sheetName val="조명율표"/>
      <sheetName val="산출근거"/>
      <sheetName val="목차"/>
      <sheetName val="견적"/>
      <sheetName val="환경기계공정표 (3)"/>
      <sheetName val="일위대가(계측기설치)"/>
      <sheetName val="금액내역서"/>
      <sheetName val="대로근거"/>
      <sheetName val="중로근거"/>
      <sheetName val="자재단가"/>
      <sheetName val="주형"/>
      <sheetName val="구의33고"/>
      <sheetName val="EQT-ESTN"/>
      <sheetName val="A"/>
      <sheetName val="우배수"/>
      <sheetName val="계산식"/>
      <sheetName val="일위대가 "/>
      <sheetName val="신관(1)"/>
      <sheetName val="&quot;u&quot;_TYPE_구간_조명"/>
      <sheetName val="&quot;U&quot;TYPE_전압강하"/>
      <sheetName val="TR용량_(2)"/>
      <sheetName val="간선굵기_설명"/>
      <sheetName val="불평형_계산식"/>
      <sheetName val="Cost_bd-&quot;A&quot;"/>
      <sheetName val="5_모델링"/>
      <sheetName val="준검_내역서"/>
      <sheetName val="일위대가-1"/>
      <sheetName val="입력정보"/>
      <sheetName val="Data &amp; Result"/>
      <sheetName val="토공사"/>
      <sheetName val="일위대가"/>
      <sheetName val="품셈집계표"/>
      <sheetName val="자재조사표(참고용)"/>
      <sheetName val="일반부표집계표"/>
      <sheetName val="기초계산(Pmax)"/>
      <sheetName val="1을"/>
      <sheetName val="LG제품"/>
      <sheetName val="공량산출서"/>
      <sheetName val="노무비"/>
      <sheetName val="중동상가"/>
      <sheetName val="UPDATA"/>
      <sheetName val="L_RPTA05_목록"/>
      <sheetName val="수입"/>
      <sheetName val="BACK DATA"/>
      <sheetName val="잡비"/>
      <sheetName val="____"/>
      <sheetName val="토목내역서"/>
      <sheetName val="설비내역서"/>
      <sheetName val="분석가정"/>
      <sheetName val="Key assumption"/>
      <sheetName val="수량산출"/>
      <sheetName val="정산K산출"/>
      <sheetName val="조명율데이타"/>
      <sheetName val="정산내임"/>
      <sheetName val="2월가격"/>
      <sheetName val="96작생능"/>
      <sheetName val="22-2M단"/>
      <sheetName val="22-1소단"/>
      <sheetName val="부하계산서"/>
      <sheetName val="기계-설변"/>
      <sheetName val="노무비 "/>
      <sheetName val="CALCULATION"/>
      <sheetName val="tggwan(mac)"/>
      <sheetName val="장비내역서"/>
      <sheetName val="WORK"/>
      <sheetName val="설계서(설치)"/>
      <sheetName val="L형 옹벽"/>
      <sheetName val="2000전체분"/>
      <sheetName val="2000년1차"/>
      <sheetName val="list"/>
      <sheetName val="총괄내역"/>
      <sheetName val="진로도급"/>
      <sheetName val="적격"/>
      <sheetName val="단가 "/>
      <sheetName val="일위총괄표"/>
      <sheetName val="견적사양비교표"/>
      <sheetName val="cost"/>
      <sheetName val="EPro"/>
      <sheetName val="3련 BOX"/>
      <sheetName val="20관리비율"/>
      <sheetName val="BJJIN"/>
      <sheetName val="의왕F사"/>
      <sheetName val="가공사"/>
      <sheetName val="동력부하(도산)"/>
      <sheetName val="의왕"/>
      <sheetName val="07피뢰침설비공사"/>
      <sheetName val="1"/>
      <sheetName val="을지"/>
      <sheetName val="왕십리방향"/>
      <sheetName val="토공A"/>
      <sheetName val="05년"/>
      <sheetName val="indirect"/>
      <sheetName val="cable-data"/>
      <sheetName val="견적기준"/>
      <sheetName val="매입부가세율(동림)"/>
      <sheetName val="선급법인세 (2)"/>
      <sheetName val="1-최종안"/>
      <sheetName val="사업분석-분양가결정"/>
      <sheetName val="REDUCER"/>
      <sheetName val="WE'T"/>
      <sheetName val="구조물철거타공정이월"/>
      <sheetName val="최종"/>
      <sheetName val="PROJECT BRIEF_EX_NEW_"/>
      <sheetName val="ⴭⴭⴭⴭ"/>
      <sheetName val="공통가설"/>
      <sheetName val="자재수량"/>
      <sheetName val="411-00 외화장기"/>
      <sheetName val="GRACE"/>
      <sheetName val="토목"/>
      <sheetName val="밸브설치"/>
      <sheetName val="OZ049E"/>
      <sheetName val="배수개거재(신)"/>
      <sheetName val="참고"/>
      <sheetName val="전기"/>
      <sheetName val="연결관암거"/>
      <sheetName val="154TW"/>
      <sheetName val="집1"/>
      <sheetName val="nomi "/>
      <sheetName val="ilch"/>
      <sheetName val="Table"/>
      <sheetName val="토공집계표"/>
      <sheetName val="설계명세서"/>
      <sheetName val="예산명세서"/>
      <sheetName val="자료입력"/>
      <sheetName val="우수"/>
      <sheetName val="건축내역서"/>
      <sheetName val="Graph_(LGEN)"/>
      <sheetName val="선적schedule_(2)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&quot;u&quot;_TYPE_구간_조명1"/>
      <sheetName val="&quot;U&quot;TYPE_전압강하1"/>
      <sheetName val="TR용량_(2)1"/>
      <sheetName val="간선굵기_설명1"/>
      <sheetName val="불평형_계산식1"/>
      <sheetName val="실행내역서 "/>
      <sheetName val="인건-측정"/>
      <sheetName val="AS복구"/>
      <sheetName val="중기터파기"/>
      <sheetName val="변수값"/>
      <sheetName val="중기상차"/>
      <sheetName val="포장복구집계"/>
      <sheetName val="부대토목"/>
      <sheetName val="실행비교"/>
      <sheetName val="기계경비(시간당)"/>
      <sheetName val="램머"/>
      <sheetName val="평가데이터"/>
      <sheetName val="청천내"/>
      <sheetName val="식재총괄"/>
      <sheetName val="일위목록"/>
      <sheetName val="입찰안"/>
      <sheetName val="No-&gt;Code"/>
      <sheetName val="Param"/>
      <sheetName val="HVAC"/>
      <sheetName val="설산1.나"/>
      <sheetName val="본사S"/>
      <sheetName val="TYPE-1"/>
      <sheetName val="sw1"/>
      <sheetName val="NOMUBI"/>
      <sheetName val="2000년하반기"/>
      <sheetName val="공통(20-91)"/>
      <sheetName val="시설일위"/>
      <sheetName val="지수"/>
      <sheetName val="봉양~조차장간고하개명(신설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TSS Part List"/>
      <sheetName val="투찰"/>
      <sheetName val="조도계산"/>
      <sheetName val="TNHCHINH"/>
      <sheetName val="품셈(기초)"/>
      <sheetName val="토사(PE)"/>
      <sheetName val="단중표-ST"/>
      <sheetName val="piping"/>
      <sheetName val="수량산출서"/>
      <sheetName val="Site Expenses"/>
      <sheetName val="STORAGE"/>
      <sheetName val="001"/>
      <sheetName val="우수공"/>
      <sheetName val="약품공급2"/>
      <sheetName val="LAB"/>
      <sheetName val="수문일1"/>
      <sheetName val="가로등내역서"/>
      <sheetName val="원가"/>
      <sheetName val="건축내역"/>
      <sheetName val="간접비"/>
      <sheetName val="현황CODE"/>
      <sheetName val="손익현황"/>
      <sheetName val="집계표"/>
      <sheetName val="전기내역서"/>
      <sheetName val="단위내역서"/>
      <sheetName val="20110404_JRL_성수서비스 Specificatio"/>
      <sheetName val="FOOTING단면력"/>
      <sheetName val="3BL공동구 수량"/>
      <sheetName val="담당자"/>
      <sheetName val="3.하중산정4.지지력"/>
      <sheetName val="갑지"/>
      <sheetName val="WC96709"/>
      <sheetName val="(A)내역서"/>
      <sheetName val="타공종이기"/>
      <sheetName val="ROOF(ALKALI)"/>
      <sheetName val="적용기준"/>
      <sheetName val="노무자 명단"/>
      <sheetName val="물량산출근거"/>
      <sheetName val="0001(arch)"/>
      <sheetName val="통합"/>
      <sheetName val="골조시행"/>
      <sheetName val="기초자료입력"/>
      <sheetName val="당초"/>
      <sheetName val="CAT_5"/>
      <sheetName val="P-산#1-1(WOWA1)"/>
      <sheetName val="#2_일위대가목록"/>
      <sheetName val="C3"/>
      <sheetName val="유동표"/>
      <sheetName val="9.3 단면력집계"/>
      <sheetName val="2. 설계단면"/>
      <sheetName val="CT "/>
      <sheetName val="중갑지"/>
      <sheetName val="기본DATA"/>
      <sheetName val="2F 회의실견적(5_14 일대)"/>
      <sheetName val="출근부"/>
      <sheetName val="안정검토(온1)"/>
      <sheetName val="가로등제어반 설치공사(수량)"/>
      <sheetName val="표지"/>
      <sheetName val="내역(정지)"/>
      <sheetName val="Licences"/>
      <sheetName val="입력"/>
      <sheetName val="총괄표"/>
      <sheetName val="1,2공구원가계산서"/>
      <sheetName val="2공구산출내역"/>
      <sheetName val="1공구산출내역서"/>
      <sheetName val="토공(완충)"/>
      <sheetName val="계산근거"/>
      <sheetName val="쌍송교"/>
      <sheetName val="견적단가"/>
      <sheetName val="RAHMEN"/>
      <sheetName val="401"/>
      <sheetName val="장비집계"/>
      <sheetName val="세부내역서(전기)"/>
      <sheetName val="세부내역"/>
      <sheetName val="작성"/>
      <sheetName val="역삼"/>
      <sheetName val="과천MAIN"/>
      <sheetName val="wall"/>
      <sheetName val="Front"/>
      <sheetName val="할증 "/>
      <sheetName val="간접"/>
      <sheetName val="산출근거(통합감시)"/>
      <sheetName val="단가산출(문안수정)"/>
      <sheetName val="내역표지"/>
      <sheetName val="견적조건"/>
      <sheetName val="세부내역서(소방)"/>
      <sheetName val="현장관리비 산출내역"/>
      <sheetName val="토공집계"/>
      <sheetName val="총괄집계표"/>
      <sheetName val="바닥판"/>
      <sheetName val="학생내역"/>
      <sheetName val="배선DATA"/>
      <sheetName val="적정심사"/>
      <sheetName val="문학간접"/>
      <sheetName val="하수BOX이설"/>
      <sheetName val="직재"/>
      <sheetName val="1.Pre"/>
      <sheetName val="Food court "/>
      <sheetName val="직원동원계획"/>
      <sheetName val="부재치수입력"/>
      <sheetName val="적용단가"/>
      <sheetName val="단가산출"/>
      <sheetName val="전차선로 물량표"/>
      <sheetName val="계정"/>
      <sheetName val="충주"/>
      <sheetName val="한강운반비"/>
      <sheetName val="자재"/>
      <sheetName val="다이꾸"/>
      <sheetName val="2월가격표-ESG-1월"/>
      <sheetName val="SPEC"/>
      <sheetName val="품셈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24">
          <cell r="B24" t="str">
            <v>수평곡관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E36">
            <v>5</v>
          </cell>
        </row>
        <row r="37">
          <cell r="B37" t="str">
            <v>소켓플랜지T형관</v>
          </cell>
          <cell r="E37">
            <v>5</v>
          </cell>
        </row>
        <row r="38">
          <cell r="B38" t="str">
            <v>소켓플랜지T형관</v>
          </cell>
          <cell r="E38">
            <v>6</v>
          </cell>
        </row>
        <row r="39">
          <cell r="B39" t="str">
            <v>소켓T형관</v>
          </cell>
          <cell r="E39">
            <v>4</v>
          </cell>
        </row>
        <row r="40">
          <cell r="B40" t="str">
            <v>소켓T형관</v>
          </cell>
          <cell r="E40">
            <v>5</v>
          </cell>
        </row>
        <row r="41">
          <cell r="B41" t="str">
            <v>소켓T형관</v>
          </cell>
          <cell r="E41">
            <v>8</v>
          </cell>
        </row>
        <row r="42">
          <cell r="B42" t="str">
            <v>이 음 관</v>
          </cell>
          <cell r="E42">
            <v>9</v>
          </cell>
        </row>
        <row r="43">
          <cell r="B43" t="str">
            <v>이 음 관</v>
          </cell>
          <cell r="E43">
            <v>10</v>
          </cell>
        </row>
        <row r="44">
          <cell r="B44" t="str">
            <v>이 음 관</v>
          </cell>
          <cell r="E44">
            <v>12</v>
          </cell>
        </row>
        <row r="45">
          <cell r="B45" t="str">
            <v>이 음 관</v>
          </cell>
          <cell r="E45">
            <v>18</v>
          </cell>
        </row>
        <row r="46">
          <cell r="B46" t="str">
            <v>이 음 관</v>
          </cell>
          <cell r="E46">
            <v>25</v>
          </cell>
        </row>
        <row r="47">
          <cell r="B47" t="str">
            <v>이 음 관</v>
          </cell>
          <cell r="E47">
            <v>34</v>
          </cell>
        </row>
        <row r="48">
          <cell r="B48" t="str">
            <v>플랜지관</v>
          </cell>
          <cell r="E48">
            <v>7.9</v>
          </cell>
        </row>
        <row r="49">
          <cell r="B49" t="str">
            <v>플랜지관</v>
          </cell>
          <cell r="E49">
            <v>9.6</v>
          </cell>
        </row>
        <row r="50">
          <cell r="B50" t="str">
            <v>플랜지관</v>
          </cell>
          <cell r="E50">
            <v>15.6</v>
          </cell>
        </row>
        <row r="51">
          <cell r="B51" t="str">
            <v>플랜지관</v>
          </cell>
          <cell r="E51">
            <v>22.5</v>
          </cell>
        </row>
        <row r="52">
          <cell r="B52" t="str">
            <v>플랜지관</v>
          </cell>
          <cell r="E52">
            <v>31.5</v>
          </cell>
        </row>
        <row r="53">
          <cell r="B53" t="str">
            <v>플랜지관</v>
          </cell>
          <cell r="E53">
            <v>41.5</v>
          </cell>
        </row>
        <row r="54">
          <cell r="B54" t="str">
            <v>제 수 변</v>
          </cell>
          <cell r="E54">
            <v>42</v>
          </cell>
        </row>
        <row r="55">
          <cell r="B55" t="str">
            <v>제 수 변</v>
          </cell>
          <cell r="E55">
            <v>50</v>
          </cell>
        </row>
        <row r="56">
          <cell r="B56" t="str">
            <v>제 수 변</v>
          </cell>
          <cell r="E56">
            <v>90</v>
          </cell>
        </row>
        <row r="57">
          <cell r="B57" t="str">
            <v>제 수 변</v>
          </cell>
          <cell r="E57">
            <v>140</v>
          </cell>
        </row>
        <row r="58">
          <cell r="B58" t="str">
            <v>제 수 변</v>
          </cell>
          <cell r="E58">
            <v>280</v>
          </cell>
        </row>
        <row r="59">
          <cell r="B59" t="str">
            <v>공 기 변</v>
          </cell>
          <cell r="E59">
            <v>94</v>
          </cell>
        </row>
        <row r="60">
          <cell r="B60" t="str">
            <v>공 기 변</v>
          </cell>
          <cell r="E60">
            <v>110</v>
          </cell>
        </row>
        <row r="61">
          <cell r="B61" t="str">
            <v>단    관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70%"/>
      <sheetName val="갑지69% "/>
      <sheetName val="70%"/>
      <sheetName val="터널조도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널조도"/>
      <sheetName val="ABUT수량_A1"/>
      <sheetName val="수안보-MBR1"/>
      <sheetName val="예정(3)"/>
      <sheetName val="동원(3)"/>
      <sheetName val="배수장토목공사비"/>
      <sheetName val="부하계산서"/>
      <sheetName val="적용단위길이"/>
      <sheetName val="입찰안"/>
      <sheetName val="4)유동표"/>
      <sheetName val="총괄내역서"/>
      <sheetName val="70%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타공종이기수량"/>
      <sheetName val="철근"/>
      <sheetName val="상부수량"/>
      <sheetName val="상부철근"/>
      <sheetName val="BEAM재료표"/>
      <sheetName val="방호벽,중분대"/>
      <sheetName val="김천(90m)"/>
      <sheetName val="김천(60m)"/>
      <sheetName val="남면(90m)"/>
      <sheetName val="남면(60m)"/>
      <sheetName val="교대수량"/>
      <sheetName val="교대철근"/>
      <sheetName val="교대토1(김천) "/>
      <sheetName val="블럭A1(김천)"/>
      <sheetName val="교대토1(남면)"/>
      <sheetName val="블럭A1(남면)"/>
      <sheetName val="교대토2(김천)"/>
      <sheetName val="블럭A2(김천)"/>
      <sheetName val="교대토2(남면)"/>
      <sheetName val="블럭A2(남면)"/>
      <sheetName val="교대1(김천)"/>
      <sheetName val="교대1(남면)"/>
      <sheetName val="교대2(김천)"/>
      <sheetName val="교대2(남면)"/>
      <sheetName val="옹벽수량집계"/>
      <sheetName val="옹벽철근집계"/>
      <sheetName val="토공수량R2"/>
      <sheetName val="일반수량R1"/>
      <sheetName val="일반수량R2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비예산서"/>
      <sheetName val="내역서"/>
      <sheetName val="수목수량총괄"/>
      <sheetName val="시설수량"/>
      <sheetName val="품셈총괄"/>
      <sheetName val="품셈"/>
      <sheetName val="산근"/>
      <sheetName val="노임단가"/>
      <sheetName val="재료단가"/>
      <sheetName val="이식산출"/>
      <sheetName val="중기경비단가"/>
      <sheetName val="중기부표총괄"/>
      <sheetName val="중기부표"/>
      <sheetName val="과천MAIN"/>
      <sheetName val="자재단가"/>
      <sheetName val="노임"/>
      <sheetName val="나산조경"/>
      <sheetName val="BID"/>
      <sheetName val="금액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겊표지"/>
      <sheetName val="토공집계"/>
      <sheetName val="콘크리트집계"/>
      <sheetName val="철근집계"/>
      <sheetName val="기둥(원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목차"/>
      <sheetName val="본문"/>
      <sheetName val="개발비용산정계산서"/>
      <sheetName val="총괄내역"/>
      <sheetName val="공종내역"/>
      <sheetName val="노무비집계표"/>
      <sheetName val="간접노무비율산출표"/>
      <sheetName val="간접노무비율명세표"/>
      <sheetName val="경비계산표"/>
      <sheetName val="경비배부율산출표"/>
      <sheetName val="경비배부율명세표"/>
      <sheetName val="제외3"/>
      <sheetName val="안전관리비율명세표"/>
      <sheetName val="설계비계산표"/>
      <sheetName val="건설부문요율표"/>
      <sheetName val="토적집계"/>
      <sheetName val="제외4"/>
      <sheetName val="구조토적"/>
      <sheetName val="집수정토적"/>
      <sheetName val="배수관"/>
      <sheetName val="제외"/>
      <sheetName val="토공사일위"/>
      <sheetName val="제제ㅈ외"/>
      <sheetName val="제외7"/>
      <sheetName val="제외8"/>
      <sheetName val="포장일위"/>
      <sheetName val="배수일위"/>
      <sheetName val="기계경비"/>
      <sheetName val="기타경비"/>
      <sheetName val="간지"/>
      <sheetName val="표지"/>
      <sheetName val="도면표지"/>
      <sheetName val="#REF"/>
      <sheetName val="견적서(대외)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자재집게표 "/>
      <sheetName val="총수량집계표 "/>
      <sheetName val="총철근량집계표"/>
      <sheetName val="이음몰탈"/>
      <sheetName val="옹벽공 수량집계표"/>
      <sheetName val="철근집계표"/>
      <sheetName val="합계금액"/>
      <sheetName val="수안보-MBR1"/>
      <sheetName val="5.전사투자계획종함안"/>
      <sheetName val="DATE"/>
      <sheetName val="Q-ty-1"/>
      <sheetName val="Sheet1"/>
      <sheetName val="내역서적용수량 (지방도893)"/>
      <sheetName val="옹벽"/>
      <sheetName val="설계조건"/>
      <sheetName val="Sheet1 (2)"/>
      <sheetName val="종배수관"/>
      <sheetName val="JUCKEYK"/>
      <sheetName val="기초자료"/>
      <sheetName val="3차설계"/>
      <sheetName val="DATA"/>
      <sheetName val="3BL공동구 수량"/>
      <sheetName val="#REF"/>
      <sheetName val="woo(mac)"/>
      <sheetName val="내역서"/>
      <sheetName val="ABUT수량-A1"/>
      <sheetName val="교각계산"/>
      <sheetName val="tggwan(mac)"/>
      <sheetName val="STBOX"/>
      <sheetName val="3.바닥판설계"/>
      <sheetName val="노임"/>
      <sheetName val="기둥(원형)"/>
      <sheetName val="태화42 "/>
      <sheetName val="일위"/>
      <sheetName val="단가비교표"/>
      <sheetName val="대공종"/>
      <sheetName val="2-1포천(각세)(외제)"/>
      <sheetName val="터널조도"/>
      <sheetName val="Sheet2"/>
      <sheetName val="실행철강하도"/>
      <sheetName val="8. 안정검토"/>
      <sheetName val="6PILE  (돌출)"/>
      <sheetName val="터파기및재료"/>
      <sheetName val="정부노임단가"/>
      <sheetName val="과천MAIN"/>
      <sheetName val="전체도급"/>
      <sheetName val="수량산출"/>
      <sheetName val="工완성공사율"/>
      <sheetName val="인건-측정"/>
      <sheetName val="__MAIN"/>
      <sheetName val="I一般比"/>
      <sheetName val="총수량집계표"/>
      <sheetName val="내역"/>
      <sheetName val="COPING"/>
      <sheetName val="본체"/>
      <sheetName val="Sheet6"/>
      <sheetName val="원형1호맨홀토공수량"/>
      <sheetName val="¿ì¼ö"/>
      <sheetName val="¿À¼ö"/>
      <sheetName val="Æ÷Àå"/>
      <sheetName val="¿ì¼öÃ¶±Ù"/>
      <sheetName val="¿À¼öÃ¶±Ù"/>
      <sheetName val="ÃÑ¼ö·® Áý°èÇ¥"/>
      <sheetName val="ÃÑÃ¶±Ù"/>
      <sheetName val="ÀÚÀçÁý°ÔÇ¥ "/>
      <sheetName val="ÃÑ¼ö·®Áý°èÇ¥ "/>
      <sheetName val="ÃÑÃ¶±Ù·®Áý°èÇ¥"/>
      <sheetName val="ÀÌÀ½¸ôÅ»"/>
      <sheetName val="¿Ëº®°ø ¼ö·®Áý°èÇ¥"/>
      <sheetName val="Ã¶±ÙÁý°èÇ¥"/>
      <sheetName val="COVER"/>
      <sheetName val="교각1"/>
      <sheetName val="부대내역"/>
      <sheetName val="플랜트 설치"/>
      <sheetName val="TYPE-A"/>
      <sheetName val="INPUT"/>
      <sheetName val="하수급견적대비"/>
      <sheetName val="조건표"/>
      <sheetName val="우각부보강"/>
      <sheetName val="POOM_MOTO"/>
      <sheetName val="POOM_MOTO2"/>
      <sheetName val="JUCK"/>
      <sheetName val="평가데이터"/>
      <sheetName val="착공내역서"/>
      <sheetName val="단면검토"/>
      <sheetName val="주형"/>
      <sheetName val="H-PILE수량집계"/>
      <sheetName val="단위중량"/>
      <sheetName val="LU"/>
      <sheetName val="굴착깊이(주배관)"/>
      <sheetName val="오수공수량집계표"/>
      <sheetName val="철근량 검토"/>
      <sheetName val="연결임시"/>
      <sheetName val="변화치수"/>
      <sheetName val="H PILE수량"/>
      <sheetName val="MOTOR"/>
      <sheetName val="빌딩 안내"/>
      <sheetName val="설"/>
      <sheetName val="설비"/>
      <sheetName val="98지급계획"/>
      <sheetName val="여흥"/>
      <sheetName val="정부노임(2000.상)"/>
      <sheetName val="토공분배표"/>
      <sheetName val="A공구"/>
      <sheetName val="1SPAN"/>
      <sheetName val="경희대"/>
      <sheetName val="인원"/>
      <sheetName val="2000년1차"/>
      <sheetName val="입찰안"/>
      <sheetName val="2000전체분"/>
      <sheetName val="총계"/>
      <sheetName val="하도급원가계산총괄표(식재)"/>
      <sheetName val="견적서(대외) (2)"/>
      <sheetName val="통합"/>
      <sheetName val="1.설계기준"/>
      <sheetName val="기별(종합)"/>
      <sheetName val="설계예산서(출력하지마세요)"/>
      <sheetName val="ⴭⴭⴭⴭ"/>
      <sheetName val="공사진행"/>
      <sheetName val="간지"/>
      <sheetName val="강재집계(오수관정비)"/>
      <sheetName val="흙막이 집계"/>
      <sheetName val="가시설토공집계"/>
      <sheetName val="가시설 토공"/>
      <sheetName val="조립식PC맨홀높이"/>
      <sheetName val="A-LINE"/>
      <sheetName val="B-LINE"/>
      <sheetName val="C-LINE"/>
      <sheetName val="D-LINE"/>
      <sheetName val="E-LINE"/>
      <sheetName val="E1-LINE"/>
      <sheetName val="VXXXXXXX"/>
      <sheetName val="평당자료"/>
      <sheetName val="간지-배수공"/>
      <sheetName val="인건비"/>
      <sheetName val="직노"/>
      <sheetName val="Stem Footing"/>
      <sheetName val="맨홀방수수량(변경)"/>
      <sheetName val="개략"/>
      <sheetName val="토적집계"/>
      <sheetName val="실행비교"/>
      <sheetName val="2"/>
      <sheetName val="수로BOX"/>
      <sheetName val="보도경계블럭"/>
      <sheetName val="말뚝지지력산정"/>
      <sheetName val="화재 탐지 설비"/>
      <sheetName val="IBASE"/>
      <sheetName val="말뚝기초"/>
      <sheetName val="6작업1"/>
      <sheetName val="수량"/>
      <sheetName val="총수량_집계표"/>
      <sheetName val="자재집게표_"/>
      <sheetName val="총수량집계표_"/>
      <sheetName val="옹벽공_수량집계표"/>
      <sheetName val="부하(성남)"/>
      <sheetName val="관경결정"/>
      <sheetName val="수로단위수량"/>
      <sheetName val="3련 BOX"/>
      <sheetName val="단면치수"/>
      <sheetName val="기초계산(Pmax)"/>
      <sheetName val="개발운영비청구"/>
      <sheetName val="계단단위수량"/>
      <sheetName val="집수정(600-700)"/>
      <sheetName val="우수공"/>
      <sheetName val="택지성격총괄"/>
      <sheetName val="FOOTING단면력"/>
      <sheetName val="조명시설"/>
      <sheetName val="03하반기내역서"/>
      <sheetName val="04상반기"/>
      <sheetName val="Pier 3"/>
      <sheetName val="BOX(1.5X1.5)"/>
      <sheetName val="현황산출서"/>
      <sheetName val="옹벽기초자료"/>
      <sheetName val="물가시세"/>
      <sheetName val="수량3"/>
      <sheetName val="준공갑지"/>
      <sheetName val="부하계산서"/>
      <sheetName val="2000노임기준"/>
      <sheetName val="노임단가"/>
      <sheetName val="TYPE-B 평균H"/>
      <sheetName val="전체내역 (2)"/>
      <sheetName val="일위대가"/>
      <sheetName val="일위대가(계측기설치)"/>
      <sheetName val="표지판단위"/>
      <sheetName val="당초"/>
      <sheetName val="영업소실적"/>
      <sheetName val="전기내역"/>
      <sheetName val="Macro1"/>
      <sheetName val="현금"/>
      <sheetName val="조건"/>
      <sheetName val="적격"/>
      <sheetName val="가설건물"/>
      <sheetName val="날개벽"/>
      <sheetName val="예정(3)"/>
      <sheetName val="동원(3)"/>
      <sheetName val="중기손료"/>
      <sheetName val="고창방향"/>
      <sheetName val="금액내역서"/>
      <sheetName val="BSD _2_"/>
      <sheetName val="3BL공동구_수량"/>
      <sheetName val="견적서(대외)_(2)"/>
      <sheetName val="내역서적용수량_(지방도893)"/>
      <sheetName val="Pier_3"/>
      <sheetName val="5_전사투자계획종함안"/>
      <sheetName val="3_바닥판설계"/>
      <sheetName val="태화42_"/>
      <sheetName val="BSD__2_"/>
      <sheetName val="Sheet1_(2)"/>
      <sheetName val="ÃÑ¼ö·®_Áý°èÇ¥"/>
      <sheetName val="ÀÚÀçÁý°ÔÇ¥_"/>
      <sheetName val="ÃÑ¼ö·®Áý°èÇ¥_"/>
      <sheetName val="¿Ëº®°ø_¼ö·®Áý°èÇ¥"/>
      <sheetName val="6PILE__(돌출)"/>
      <sheetName val="빌딩_안내"/>
      <sheetName val="Stem_Footing"/>
      <sheetName val="골조시행"/>
      <sheetName val="기초공"/>
      <sheetName val="조도계산서 (도서)"/>
      <sheetName val="BID"/>
      <sheetName val="교대토공종점"/>
      <sheetName val="L형옹벽측구"/>
      <sheetName val="사용성검토"/>
      <sheetName val="지출결의서(1-3)"/>
      <sheetName val="특별교실"/>
      <sheetName val="노무비"/>
      <sheetName val="nys"/>
      <sheetName val="L_RPTA05_목록"/>
      <sheetName val="결합부검토"/>
      <sheetName val="Total"/>
      <sheetName val="기둥"/>
      <sheetName val="노원열병합  건축공사기성내역서"/>
      <sheetName val="Y-WORK"/>
      <sheetName val="공사개요"/>
      <sheetName val="날개벽(시점좌측)"/>
      <sheetName val="미지급명세서"/>
      <sheetName val="경리주보"/>
      <sheetName val="건축공사"/>
      <sheetName val="을"/>
      <sheetName val="적용단위길이"/>
      <sheetName val="종배수관(신)"/>
      <sheetName val="금호산업"/>
      <sheetName val="소상 &quot;1&quot;"/>
      <sheetName val="0131"/>
      <sheetName val="Piping Design Data"/>
      <sheetName val="단가"/>
      <sheetName val="PARAMETER"/>
      <sheetName val="LEGEND"/>
      <sheetName val="Project Brief"/>
      <sheetName val="품셈TABLE"/>
      <sheetName val="견적대비표"/>
      <sheetName val="갑지"/>
      <sheetName val="001"/>
      <sheetName val="PROCESS"/>
      <sheetName val="실행자재"/>
      <sheetName val="자압"/>
      <sheetName val="지급자재"/>
      <sheetName val="집계표"/>
      <sheetName val="첨4"/>
      <sheetName val="기준액"/>
      <sheetName val="토사(PE)"/>
      <sheetName val="진로도급"/>
      <sheetName val="설계"/>
      <sheetName val="바닥판"/>
      <sheetName val="단면 (2)"/>
      <sheetName val="표지"/>
      <sheetName val="자압1"/>
      <sheetName val="토목"/>
      <sheetName val="역T형교대(말뚝기초)"/>
      <sheetName val="VXXXXX"/>
      <sheetName val="2.2.2입적표"/>
      <sheetName val="충주"/>
      <sheetName val="5.모델링"/>
      <sheetName val="MACRO(전선관)"/>
      <sheetName val="설계내역서"/>
      <sheetName val="시공계획"/>
      <sheetName val="방음벽기초"/>
      <sheetName val="참조(2)"/>
      <sheetName val="참조"/>
      <sheetName val="단위수량"/>
      <sheetName val="가시설수량"/>
      <sheetName val="설계기준"/>
      <sheetName val="총괄내역서"/>
      <sheetName val="맨홀수량집계"/>
      <sheetName val="적점"/>
      <sheetName val="Sheet17"/>
      <sheetName val="기계경비"/>
      <sheetName val="본장"/>
      <sheetName val="가도공"/>
      <sheetName val="U형수로(1)"/>
      <sheetName val="3.하중산정4.지지력"/>
      <sheetName val="TYPE-1"/>
      <sheetName val="토목품셈"/>
      <sheetName val="산근"/>
      <sheetName val="WORK"/>
      <sheetName val="신당동집계표"/>
      <sheetName val="조작대(1연)"/>
      <sheetName val="발주서류"/>
      <sheetName val="날개벽수량표"/>
      <sheetName val="개요"/>
      <sheetName val="설직재-1"/>
      <sheetName val="제-노임"/>
      <sheetName val="제직재"/>
      <sheetName val="969910( R)"/>
      <sheetName val="Sheet3"/>
      <sheetName val="견적-내역"/>
      <sheetName val="sw1"/>
      <sheetName val="NOMUBI"/>
      <sheetName val="증감대비"/>
      <sheetName val="산출내역서"/>
    </sheetNames>
    <sheetDataSet>
      <sheetData sheetId="0" refreshError="1">
        <row r="1">
          <cell r="A1" t="str">
            <v>공       종</v>
          </cell>
          <cell r="B1" t="str">
            <v>규    격</v>
          </cell>
          <cell r="D1" t="str">
            <v>단위</v>
          </cell>
          <cell r="E1" t="str">
            <v xml:space="preserve">       맨              홀                     </v>
          </cell>
          <cell r="H1" t="str">
            <v>P.E 빗물받이</v>
          </cell>
          <cell r="I1" t="str">
            <v xml:space="preserve">P.E </v>
          </cell>
          <cell r="J1" t="str">
            <v>흄                         관</v>
          </cell>
          <cell r="N1" t="str">
            <v>D.C PIPE</v>
          </cell>
          <cell r="P1" t="str">
            <v>계</v>
          </cell>
        </row>
        <row r="2">
          <cell r="E2" t="str">
            <v>Φ900</v>
          </cell>
          <cell r="F2" t="str">
            <v>Φ1200</v>
          </cell>
          <cell r="G2" t="str">
            <v>Φ1500</v>
          </cell>
          <cell r="H2" t="str">
            <v>940x510x410</v>
          </cell>
          <cell r="I2" t="str">
            <v xml:space="preserve"> 홈통받이</v>
          </cell>
          <cell r="J2" t="str">
            <v>D450</v>
          </cell>
          <cell r="K2" t="str">
            <v>D500</v>
          </cell>
          <cell r="L2" t="str">
            <v>D600</v>
          </cell>
          <cell r="M2" t="str">
            <v>D700</v>
          </cell>
          <cell r="N2" t="str">
            <v>Φ150</v>
          </cell>
          <cell r="O2" t="str">
            <v>Φ250</v>
          </cell>
        </row>
        <row r="3">
          <cell r="A3" t="str">
            <v>수     량</v>
          </cell>
          <cell r="E3" t="str">
            <v>8EA</v>
          </cell>
          <cell r="F3" t="str">
            <v>15EA</v>
          </cell>
          <cell r="G3" t="str">
            <v>4EA</v>
          </cell>
          <cell r="H3" t="str">
            <v>74EA</v>
          </cell>
          <cell r="I3" t="str">
            <v>10 EA</v>
          </cell>
          <cell r="J3" t="str">
            <v>405.00 M</v>
          </cell>
          <cell r="K3" t="str">
            <v>117.5M</v>
          </cell>
          <cell r="L3" t="str">
            <v>132.5M</v>
          </cell>
          <cell r="M3" t="str">
            <v>140.00M</v>
          </cell>
          <cell r="N3" t="str">
            <v>106.00M</v>
          </cell>
          <cell r="O3" t="str">
            <v>593.00M</v>
          </cell>
        </row>
        <row r="4">
          <cell r="A4" t="str">
            <v>콘크리트</v>
          </cell>
          <cell r="B4" t="str">
            <v>σck=210㎏/㎠</v>
          </cell>
          <cell r="D4" t="str">
            <v>M3</v>
          </cell>
        </row>
        <row r="5">
          <cell r="B5" t="str">
            <v>σck=180㎏/㎠</v>
          </cell>
          <cell r="D5" t="str">
            <v>M3</v>
          </cell>
        </row>
        <row r="6">
          <cell r="B6" t="str">
            <v>σck=135㎏/㎠</v>
          </cell>
          <cell r="D6" t="str">
            <v>M3</v>
          </cell>
        </row>
        <row r="7">
          <cell r="A7" t="str">
            <v>거푸집</v>
          </cell>
          <cell r="B7" t="str">
            <v>P.E 10 회</v>
          </cell>
          <cell r="D7" t="str">
            <v>M2</v>
          </cell>
        </row>
        <row r="8">
          <cell r="B8" t="str">
            <v>목재 4 회</v>
          </cell>
          <cell r="D8" t="str">
            <v>M2</v>
          </cell>
        </row>
        <row r="9">
          <cell r="B9" t="str">
            <v>합판6회</v>
          </cell>
          <cell r="D9" t="str">
            <v>M2</v>
          </cell>
        </row>
        <row r="10">
          <cell r="A10" t="str">
            <v>흄    관</v>
          </cell>
          <cell r="B10" t="str">
            <v>D 450</v>
          </cell>
          <cell r="D10" t="str">
            <v>M</v>
          </cell>
        </row>
        <row r="11">
          <cell r="B11" t="str">
            <v>D 500</v>
          </cell>
          <cell r="D11" t="str">
            <v>M</v>
          </cell>
        </row>
        <row r="12">
          <cell r="B12" t="str">
            <v>D 600</v>
          </cell>
          <cell r="D12" t="str">
            <v>M</v>
          </cell>
        </row>
        <row r="13">
          <cell r="B13" t="str">
            <v>D 700</v>
          </cell>
          <cell r="D13" t="str">
            <v>M</v>
          </cell>
        </row>
        <row r="14">
          <cell r="A14" t="str">
            <v>토  공</v>
          </cell>
          <cell r="B14" t="str">
            <v>터 파 기</v>
          </cell>
          <cell r="D14" t="str">
            <v>M3</v>
          </cell>
        </row>
        <row r="15">
          <cell r="B15" t="str">
            <v>잔   토</v>
          </cell>
          <cell r="D15" t="str">
            <v>M3</v>
          </cell>
        </row>
        <row r="16">
          <cell r="B16" t="str">
            <v>되메우기</v>
          </cell>
          <cell r="D16" t="str">
            <v>M3</v>
          </cell>
        </row>
        <row r="17">
          <cell r="A17" t="str">
            <v>P.E 빗물받이</v>
          </cell>
          <cell r="B17" t="str">
            <v>940x510x410</v>
          </cell>
          <cell r="D17" t="str">
            <v>EA</v>
          </cell>
        </row>
        <row r="18">
          <cell r="A18" t="str">
            <v>빗물받이뚜껑</v>
          </cell>
          <cell r="B18" t="str">
            <v>495x395x50</v>
          </cell>
          <cell r="D18" t="str">
            <v>EA</v>
          </cell>
        </row>
        <row r="19">
          <cell r="A19" t="str">
            <v>사 다 리</v>
          </cell>
          <cell r="B19" t="str">
            <v>D19</v>
          </cell>
          <cell r="D19" t="str">
            <v>TON</v>
          </cell>
        </row>
        <row r="20">
          <cell r="A20" t="str">
            <v>홈통받이</v>
          </cell>
          <cell r="B20" t="str">
            <v>D 430</v>
          </cell>
          <cell r="D20" t="str">
            <v>EA</v>
          </cell>
        </row>
        <row r="21">
          <cell r="A21" t="str">
            <v>맨홀뚜껑</v>
          </cell>
          <cell r="B21" t="str">
            <v>주철제 Φ648</v>
          </cell>
          <cell r="D21" t="str">
            <v>EA</v>
          </cell>
        </row>
        <row r="22">
          <cell r="A22" t="str">
            <v>이음몰탈</v>
          </cell>
          <cell r="B22" t="str">
            <v>1 : 3</v>
          </cell>
          <cell r="D22" t="str">
            <v>M3</v>
          </cell>
        </row>
        <row r="23">
          <cell r="B23" t="str">
            <v>1 : 2</v>
          </cell>
          <cell r="D23" t="str">
            <v>M3</v>
          </cell>
        </row>
        <row r="24">
          <cell r="A24" t="str">
            <v>D.C PIPE</v>
          </cell>
          <cell r="B24" t="str">
            <v>Φ150M/M</v>
          </cell>
          <cell r="D24" t="str">
            <v>M</v>
          </cell>
        </row>
        <row r="25">
          <cell r="B25" t="str">
            <v>Φ250M/M</v>
          </cell>
          <cell r="D25" t="str">
            <v>M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구분</v>
          </cell>
        </row>
      </sheetData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명전자"/>
      <sheetName val="오성"/>
      <sheetName val="한국켐슨"/>
      <sheetName val="수량산출서-2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ABUT수량-A1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설계조건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1"/>
      <sheetName val="일위대가2"/>
      <sheetName val="감독차량비"/>
      <sheetName val="단가조사서"/>
      <sheetName val="노무단가 (할증제외)"/>
      <sheetName val="노무단가(15%할증) "/>
      <sheetName val="안영(지명표지판일위대가)"/>
      <sheetName val="공종별집계표"/>
      <sheetName val="외부산출서"/>
      <sheetName val="단가대비표"/>
      <sheetName val="노무비(참고)"/>
      <sheetName val="데이타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3-2PS"/>
      <sheetName val="교각계산"/>
      <sheetName val="ABUT수량-A1"/>
      <sheetName val="tggwan(mac)"/>
      <sheetName val="토공(완충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TS단가"/>
      <sheetName val="남부견적"/>
      <sheetName val="남부시중단가"/>
      <sheetName val="입석시중단가"/>
      <sheetName val="인터페이스견적"/>
      <sheetName val="인터페이스부품"/>
      <sheetName val="Sheet2"/>
      <sheetName val="Sheet3"/>
      <sheetName val="통합단가"/>
      <sheetName val="ilch"/>
      <sheetName val="ABUT수량-A1"/>
      <sheetName val="#REF"/>
      <sheetName val="danga"/>
      <sheetName val="실행철강하도"/>
      <sheetName val="노임단가"/>
      <sheetName val="우수"/>
      <sheetName val="화재 탐지 설비"/>
      <sheetName val="I一般比"/>
      <sheetName val="경"/>
      <sheetName val="2F 회의실견적(5_14 일대)"/>
      <sheetName val="DATE"/>
      <sheetName val="1.설계기준"/>
      <sheetName val="단가"/>
      <sheetName val="2.대외공문"/>
      <sheetName val="신규일위대가"/>
      <sheetName val="입출재고현황 (2)"/>
      <sheetName val="견적서(대외) (2)"/>
      <sheetName val="공량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설계예산서"/>
      <sheetName val="총괄"/>
      <sheetName val="1.노선측량"/>
      <sheetName val="2.토질조사"/>
      <sheetName val="3.실시설계 "/>
      <sheetName val="4.환경성검토"/>
      <sheetName val="5.도서인쇄"/>
      <sheetName val="6.문화재지표조사"/>
      <sheetName val="손해보험료"/>
      <sheetName val="간지"/>
      <sheetName val="측량일위"/>
      <sheetName val="측량인원산출"/>
      <sheetName val="토질일위-1"/>
      <sheetName val="토질일위-2"/>
      <sheetName val="손해보험요율표"/>
      <sheetName val="간지 (2)"/>
      <sheetName val="간지 (3)"/>
      <sheetName val="간지 (4)"/>
      <sheetName val="1.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"/>
      <sheetName val="포장"/>
      <sheetName val="우수공"/>
      <sheetName val="우수철근"/>
      <sheetName val="오수공"/>
      <sheetName val="오수철근"/>
      <sheetName val="부대공"/>
      <sheetName val="부대공철근"/>
      <sheetName val="기타공"/>
      <sheetName val="기타공철근"/>
      <sheetName val="스텐드및계단"/>
      <sheetName val="스텐드및계단 (0)"/>
      <sheetName val="스텐드및계단철근"/>
      <sheetName val="집수정(600-700)"/>
      <sheetName val="가도공"/>
      <sheetName val="tggwan(mac)"/>
    </sheetNames>
    <sheetDataSet>
      <sheetData sheetId="0"/>
      <sheetData sheetId="1"/>
      <sheetData sheetId="2"/>
      <sheetData sheetId="3"/>
      <sheetData sheetId="4" refreshError="1">
        <row r="1">
          <cell r="A1" t="str">
            <v>공       종</v>
          </cell>
          <cell r="B1" t="str">
            <v>규    격</v>
          </cell>
          <cell r="D1" t="str">
            <v>단위</v>
          </cell>
          <cell r="E1" t="str">
            <v>맨   홀</v>
          </cell>
          <cell r="I1" t="str">
            <v>우수PIT</v>
          </cell>
          <cell r="J1" t="str">
            <v>집수정</v>
          </cell>
          <cell r="K1" t="str">
            <v>P.E</v>
          </cell>
          <cell r="L1" t="str">
            <v>P.E 빗물받이</v>
          </cell>
          <cell r="M1" t="str">
            <v>흄 관</v>
          </cell>
          <cell r="O1" t="str">
            <v>D.C PIPE</v>
          </cell>
          <cell r="Q1" t="str">
            <v>U형측구</v>
          </cell>
          <cell r="R1" t="str">
            <v>U형 플륨관</v>
          </cell>
          <cell r="U1" t="str">
            <v>계</v>
          </cell>
        </row>
        <row r="2">
          <cell r="E2" t="str">
            <v>Φ900</v>
          </cell>
          <cell r="G2" t="str">
            <v>Φ1200</v>
          </cell>
          <cell r="I2" t="str">
            <v>300X580X950</v>
          </cell>
          <cell r="J2" t="str">
            <v>600x700</v>
          </cell>
          <cell r="K2" t="str">
            <v>홈통받이</v>
          </cell>
          <cell r="L2" t="str">
            <v>940x510x410</v>
          </cell>
          <cell r="M2" t="str">
            <v>D450</v>
          </cell>
          <cell r="N2" t="str">
            <v>D600</v>
          </cell>
          <cell r="O2" t="str">
            <v>Φ150</v>
          </cell>
          <cell r="P2" t="str">
            <v>Φ250</v>
          </cell>
          <cell r="Q2" t="str">
            <v>300x400</v>
          </cell>
          <cell r="R2" t="str">
            <v>B=300</v>
          </cell>
        </row>
        <row r="3">
          <cell r="A3" t="str">
            <v>수     량</v>
          </cell>
          <cell r="E3">
            <v>13</v>
          </cell>
          <cell r="F3" t="str">
            <v>EA</v>
          </cell>
          <cell r="G3">
            <v>6</v>
          </cell>
          <cell r="H3" t="str">
            <v>EA</v>
          </cell>
          <cell r="I3" t="str">
            <v>6 EA</v>
          </cell>
          <cell r="J3" t="str">
            <v>6 EA</v>
          </cell>
          <cell r="K3" t="str">
            <v>15 EA</v>
          </cell>
          <cell r="L3" t="str">
            <v>27 EA</v>
          </cell>
          <cell r="M3" t="str">
            <v>312.50 M</v>
          </cell>
          <cell r="N3" t="str">
            <v>90.00 M</v>
          </cell>
          <cell r="O3" t="str">
            <v>90.00 M</v>
          </cell>
          <cell r="P3" t="str">
            <v>155.00 M</v>
          </cell>
          <cell r="Q3" t="str">
            <v>302.00 M</v>
          </cell>
          <cell r="R3">
            <v>655</v>
          </cell>
          <cell r="S3" t="str">
            <v>M</v>
          </cell>
        </row>
        <row r="4">
          <cell r="A4" t="str">
            <v>콘크리트</v>
          </cell>
          <cell r="B4" t="str">
            <v>25-210-12</v>
          </cell>
          <cell r="D4" t="str">
            <v>M3</v>
          </cell>
        </row>
        <row r="5">
          <cell r="B5" t="str">
            <v>25-180-12</v>
          </cell>
          <cell r="D5" t="str">
            <v>M3</v>
          </cell>
        </row>
        <row r="6">
          <cell r="A6" t="str">
            <v>거푸집</v>
          </cell>
          <cell r="B6" t="str">
            <v>합판 4회</v>
          </cell>
          <cell r="D6" t="str">
            <v>M2</v>
          </cell>
        </row>
        <row r="7">
          <cell r="B7" t="str">
            <v>합판 6회</v>
          </cell>
          <cell r="D7" t="str">
            <v>M2</v>
          </cell>
        </row>
        <row r="8">
          <cell r="B8" t="str">
            <v>목재 4회</v>
          </cell>
          <cell r="D8" t="str">
            <v>M2</v>
          </cell>
        </row>
        <row r="9">
          <cell r="A9" t="str">
            <v>이음몰탈</v>
          </cell>
          <cell r="B9" t="str">
            <v>1 : 3</v>
          </cell>
          <cell r="D9" t="str">
            <v>M3</v>
          </cell>
        </row>
        <row r="10">
          <cell r="A10" t="str">
            <v>흄    관</v>
          </cell>
          <cell r="B10" t="str">
            <v>D 450</v>
          </cell>
          <cell r="D10" t="str">
            <v>M</v>
          </cell>
        </row>
        <row r="11">
          <cell r="B11" t="str">
            <v>D 600</v>
          </cell>
          <cell r="D11" t="str">
            <v>M</v>
          </cell>
        </row>
        <row r="12">
          <cell r="A12" t="str">
            <v>P.E 빗물받이</v>
          </cell>
          <cell r="B12" t="str">
            <v>940x510x410</v>
          </cell>
          <cell r="D12" t="str">
            <v>EA</v>
          </cell>
        </row>
        <row r="13">
          <cell r="A13" t="str">
            <v>빗물받이뚜껑</v>
          </cell>
          <cell r="B13" t="str">
            <v>495x395x50</v>
          </cell>
          <cell r="D13" t="str">
            <v>EA</v>
          </cell>
        </row>
        <row r="14">
          <cell r="A14" t="str">
            <v>사 다 리</v>
          </cell>
          <cell r="B14" t="str">
            <v>D19</v>
          </cell>
          <cell r="D14" t="str">
            <v>TON</v>
          </cell>
        </row>
        <row r="15">
          <cell r="A15" t="str">
            <v>홈통받이</v>
          </cell>
          <cell r="B15" t="str">
            <v>P.E Φ430 H=600</v>
          </cell>
          <cell r="D15" t="str">
            <v>EA</v>
          </cell>
        </row>
        <row r="16">
          <cell r="A16" t="str">
            <v>맨홀뚜껑</v>
          </cell>
          <cell r="B16" t="str">
            <v>주철제 Φ648</v>
          </cell>
          <cell r="D16" t="str">
            <v>EA</v>
          </cell>
        </row>
        <row r="17">
          <cell r="A17" t="str">
            <v>토  공</v>
          </cell>
          <cell r="B17" t="str">
            <v>터파기</v>
          </cell>
          <cell r="C17" t="str">
            <v>토  사</v>
          </cell>
          <cell r="D17" t="str">
            <v>M3</v>
          </cell>
        </row>
        <row r="18">
          <cell r="C18" t="str">
            <v>연  암</v>
          </cell>
          <cell r="D18" t="str">
            <v>M3</v>
          </cell>
        </row>
        <row r="19">
          <cell r="C19" t="str">
            <v>소  계</v>
          </cell>
          <cell r="D19" t="str">
            <v>M3</v>
          </cell>
        </row>
        <row r="20">
          <cell r="B20" t="str">
            <v>잔   토</v>
          </cell>
          <cell r="D20" t="str">
            <v>M3</v>
          </cell>
        </row>
        <row r="21">
          <cell r="B21" t="str">
            <v>되메우기</v>
          </cell>
          <cell r="D21" t="str">
            <v>M3</v>
          </cell>
        </row>
        <row r="22">
          <cell r="A22" t="str">
            <v>D.C PIPE</v>
          </cell>
          <cell r="B22" t="str">
            <v>Φ150M/M</v>
          </cell>
          <cell r="D22" t="str">
            <v>M</v>
          </cell>
        </row>
        <row r="23">
          <cell r="B23" t="str">
            <v>Φ250M/M</v>
          </cell>
          <cell r="D23" t="str">
            <v>M</v>
          </cell>
        </row>
        <row r="24">
          <cell r="A24" t="str">
            <v xml:space="preserve">STEEL </v>
          </cell>
          <cell r="B24" t="str">
            <v>495x395x50</v>
          </cell>
          <cell r="D24" t="str">
            <v xml:space="preserve"> 조</v>
          </cell>
        </row>
        <row r="25">
          <cell r="A25" t="str">
            <v>GREATING</v>
          </cell>
          <cell r="B25" t="str">
            <v>680x390x50</v>
          </cell>
          <cell r="D25" t="str">
            <v xml:space="preserve"> 조</v>
          </cell>
        </row>
        <row r="26">
          <cell r="A26" t="str">
            <v>COVER</v>
          </cell>
          <cell r="B26" t="str">
            <v>400x400x50</v>
          </cell>
          <cell r="D26" t="str">
            <v xml:space="preserve"> 조</v>
          </cell>
        </row>
        <row r="27">
          <cell r="A27" t="str">
            <v>U형벤치 플륨관</v>
          </cell>
          <cell r="B27" t="str">
            <v>B = 300 M</v>
          </cell>
          <cell r="D27" t="str">
            <v>M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적집계표"/>
      <sheetName val="토적표"/>
      <sheetName val="토공집계표"/>
      <sheetName val="몰탈"/>
      <sheetName val="포장공수량집계표"/>
      <sheetName val="아스콘포장(T=52.5CM)"/>
      <sheetName val="고압블럭(T=6CM)"/>
      <sheetName val="보차도경계석(150-170-200)"/>
      <sheetName val="보도경계블럭"/>
      <sheetName val="L형측구"/>
      <sheetName val="감속턱"/>
      <sheetName val="차선도색(평행주차)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흄관(D300)"/>
      <sheetName val="흄관(D450)"/>
      <sheetName val="흄관(D500)"/>
      <sheetName val="흄관(D600)"/>
      <sheetName val="흄관(D700)"/>
      <sheetName val="우수맨홀(D900)"/>
      <sheetName val="우수맨홀(D1200)"/>
      <sheetName val="PIT평균깊이"/>
      <sheetName val="플륨관"/>
      <sheetName val="홈통받이"/>
      <sheetName val="홈통받이연락관"/>
      <sheetName val="빗물받이(910-510-410)"/>
      <sheetName val="빗물받이연락관"/>
      <sheetName val="PIT"/>
      <sheetName val="집수정(400-400)"/>
      <sheetName val="집수정(600-700)"/>
      <sheetName val="집수정연락관"/>
      <sheetName val="맹암거(D150)"/>
      <sheetName val="맹암거(D250)"/>
      <sheetName val="U형(300X300~500)"/>
      <sheetName val="우수관보호공(D300)"/>
      <sheetName val="우수관보호공(D450)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받이(940-510-410)"/>
      <sheetName val="흄관(D300)"/>
      <sheetName val="오수관보호공(D300)"/>
      <sheetName val="오수받이연락관"/>
      <sheetName val="상수도공수량집계표"/>
      <sheetName val="상수도공철근량집계표"/>
      <sheetName val="제수변실(1.40-1.50)"/>
      <sheetName val="주철관(D200)"/>
      <sheetName val="공동구공철근량집계표"/>
      <sheetName val="공동구공수량집계표"/>
      <sheetName val="공동구공"/>
      <sheetName val="우수공"/>
      <sheetName val="연결관암거"/>
      <sheetName val="우각부보강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>
        <row r="4">
          <cell r="P4">
            <v>4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C(중앙열)"/>
      <sheetName val="YC(외측열)"/>
      <sheetName val="공사요율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현장관리비 산출내역"/>
      <sheetName val="총괄"/>
      <sheetName val="을"/>
      <sheetName val="입찰안"/>
      <sheetName val="수목표준대가"/>
      <sheetName val="시설일위"/>
      <sheetName val="SG"/>
      <sheetName val="내역서01"/>
      <sheetName val="원내역"/>
      <sheetName val="설계개요"/>
      <sheetName val="001"/>
      <sheetName val="일위대가(가설)"/>
      <sheetName val="상 부"/>
      <sheetName val="교각계산"/>
      <sheetName val="집수정(600-700)"/>
      <sheetName val="원형1호맨홀토공수량"/>
      <sheetName val="cable-data"/>
      <sheetName val="일위대가(계측기설치)"/>
      <sheetName val="S0"/>
      <sheetName val="결과조달"/>
      <sheetName val="토공사"/>
      <sheetName val="PRICE"/>
      <sheetName val="계정"/>
      <sheetName val="1.설계조건"/>
      <sheetName val="수목데이타 "/>
      <sheetName val="woo(mac)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주요자재"/>
      <sheetName val="재료분리"/>
      <sheetName val="강교총괄"/>
      <sheetName val="철근총괄"/>
      <sheetName val="강교수량"/>
      <sheetName val="강판수량"/>
      <sheetName val="기타자재"/>
      <sheetName val="도장수량"/>
      <sheetName val="강재도장(수량)"/>
      <sheetName val="Sheet1"/>
      <sheetName val="부대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노임"/>
      <sheetName val="내역1"/>
      <sheetName val="설계기준"/>
    </sheetNames>
    <sheetDataSet>
      <sheetData sheetId="0"/>
      <sheetData sheetId="1">
        <row r="3">
          <cell r="B3">
            <v>70616</v>
          </cell>
        </row>
      </sheetData>
      <sheetData sheetId="2" refreshError="1"/>
      <sheetData sheetId="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</sheetNames>
    <sheetDataSet>
      <sheetData sheetId="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구조계산간지"/>
      <sheetName val="수량산출서"/>
      <sheetName val="간지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(갑지)"/>
      <sheetName val="예산서"/>
      <sheetName val="1차내역"/>
      <sheetName val="2차내역"/>
      <sheetName val="일위대가-표본"/>
      <sheetName val="내역서"/>
      <sheetName val="일위대가"/>
      <sheetName val="일위대가-시설물"/>
      <sheetName val="노임단가조사표"/>
      <sheetName val="자재단가조사표-수목"/>
      <sheetName val="자재단가조사표-시설물"/>
      <sheetName val="부표"/>
      <sheetName val="별표총괄"/>
      <sheetName val="별표"/>
      <sheetName val="수목(3단지)"/>
      <sheetName val="지주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27">
          <cell r="K27">
            <v>276000</v>
          </cell>
        </row>
        <row r="28">
          <cell r="K28">
            <v>41800</v>
          </cell>
        </row>
        <row r="35">
          <cell r="K35">
            <v>31100</v>
          </cell>
        </row>
        <row r="36">
          <cell r="K36">
            <v>700000</v>
          </cell>
        </row>
        <row r="37">
          <cell r="K37">
            <v>14100</v>
          </cell>
        </row>
        <row r="39">
          <cell r="K39">
            <v>37800</v>
          </cell>
        </row>
        <row r="40">
          <cell r="K40">
            <v>118000</v>
          </cell>
        </row>
        <row r="41">
          <cell r="K41">
            <v>184000</v>
          </cell>
        </row>
        <row r="42">
          <cell r="K42">
            <v>87600</v>
          </cell>
        </row>
        <row r="47">
          <cell r="K47">
            <v>79600</v>
          </cell>
        </row>
        <row r="49">
          <cell r="K49">
            <v>181000</v>
          </cell>
        </row>
        <row r="50">
          <cell r="K50">
            <v>125000</v>
          </cell>
        </row>
        <row r="53">
          <cell r="K53">
            <v>219000</v>
          </cell>
        </row>
        <row r="57">
          <cell r="K57">
            <v>115000</v>
          </cell>
        </row>
        <row r="58">
          <cell r="K58">
            <v>62000</v>
          </cell>
        </row>
        <row r="62">
          <cell r="K62">
            <v>5600</v>
          </cell>
        </row>
        <row r="63">
          <cell r="K63">
            <v>93300</v>
          </cell>
        </row>
        <row r="67">
          <cell r="K67">
            <v>40000</v>
          </cell>
        </row>
        <row r="68">
          <cell r="K68">
            <v>54900</v>
          </cell>
        </row>
        <row r="71">
          <cell r="K71">
            <v>2700</v>
          </cell>
        </row>
        <row r="73">
          <cell r="K73">
            <v>4500</v>
          </cell>
        </row>
        <row r="74">
          <cell r="K74">
            <v>28900</v>
          </cell>
        </row>
        <row r="75">
          <cell r="K75">
            <v>5900</v>
          </cell>
        </row>
        <row r="77">
          <cell r="K77">
            <v>3000</v>
          </cell>
        </row>
        <row r="85">
          <cell r="K85">
            <v>22000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수량산출"/>
      <sheetName val="설명"/>
      <sheetName val="총괄서"/>
      <sheetName val="Sheet3"/>
      <sheetName val="데이타"/>
      <sheetName val="식재인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(인조잔디)"/>
      <sheetName val="총괄내역서(인조잔디공사)"/>
      <sheetName val="인조잔디공사산출내역서"/>
      <sheetName val="경비산출(인조잔디)"/>
      <sheetName val="경비배부율산출표(인조잔디)"/>
      <sheetName val="원가계산서 (스프링클러)"/>
      <sheetName val="총괄내역서(스프링클러설비공사)"/>
      <sheetName val="기초공사(스프링클러)"/>
      <sheetName val="설비공사산출내역서"/>
      <sheetName val="기계실공사산출내역서"/>
      <sheetName val="기계실공사수량산출내역서"/>
      <sheetName val="경비산출 (스프링클러)"/>
      <sheetName val="경비배부율산출표 (스프링클러)"/>
      <sheetName val="일위대가"/>
      <sheetName val="토공일위"/>
      <sheetName val="기계경비"/>
      <sheetName val="간접노무비율산출표"/>
      <sheetName val="간접노무비율명세표"/>
      <sheetName val="경비배부율명세표"/>
      <sheetName val="산업재해보상보험요율표"/>
      <sheetName val="안전관리비"/>
      <sheetName val="일반관리비 이윤"/>
      <sheetName val="제조원가명세서"/>
      <sheetName val="손익계산서"/>
      <sheetName val="단가 및 재료비"/>
      <sheetName val="중기사용료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"/>
      <sheetName val="공사계획서"/>
      <sheetName val="공사설명서"/>
      <sheetName val="공정표"/>
      <sheetName val="공사비예산서"/>
      <sheetName val="내역서"/>
      <sheetName val="품셈총괄표"/>
      <sheetName val="품 셈"/>
      <sheetName val="부표총괄표"/>
      <sheetName val="부표"/>
      <sheetName val="장비종합부표"/>
      <sheetName val="별표총괄표"/>
      <sheetName val="별표"/>
      <sheetName val="단가산출서"/>
      <sheetName val="수량총괄표"/>
      <sheetName val="집계표_식재"/>
      <sheetName val="집계표-시설"/>
      <sheetName val="수량산출서"/>
      <sheetName val="수목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목차"/>
      <sheetName val="본문"/>
      <sheetName val="개발비용산정계산서"/>
      <sheetName val="총괄내역"/>
      <sheetName val="공종내역"/>
      <sheetName val="노무비집계표"/>
      <sheetName val="간접노무비율산출표"/>
      <sheetName val="간접노무비율명세표"/>
      <sheetName val="경비계산표"/>
      <sheetName val="경비배부율산출표"/>
      <sheetName val="경비배부율명세표"/>
      <sheetName val="제외3"/>
      <sheetName val="안전관리비율명세표"/>
      <sheetName val="설계비계산표"/>
      <sheetName val="건설부문요율표"/>
      <sheetName val="토적집계"/>
      <sheetName val="제외4"/>
      <sheetName val="구조토적"/>
      <sheetName val="집수정토적"/>
      <sheetName val="배수관"/>
      <sheetName val="제외"/>
      <sheetName val="토공사일위"/>
      <sheetName val="제제ㅈ외"/>
      <sheetName val="제외7"/>
      <sheetName val="제외8"/>
      <sheetName val="포장일위"/>
      <sheetName val="배수일위"/>
      <sheetName val="기계경비"/>
      <sheetName val="기타경비"/>
      <sheetName val="간지"/>
      <sheetName val="표지"/>
      <sheetName val="도면표지"/>
      <sheetName val="주요자재"/>
      <sheetName val="요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직접인건비호표(항목60%)"/>
      <sheetName val="직접경비호표"/>
      <sheetName val="Sheet2"/>
      <sheetName val="대창(함평)"/>
      <sheetName val="대창(장성)"/>
      <sheetName val="대창(함평)-창열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  <sheetName val="직접인건비호표(항목60%)"/>
      <sheetName val="직접경비호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별시방서"/>
      <sheetName val="설계서갑지"/>
      <sheetName val="총괄서"/>
      <sheetName val="내역서"/>
      <sheetName val="관급자재대"/>
      <sheetName val="사급자재대"/>
      <sheetName val="99노임기준"/>
      <sheetName val="일위대가"/>
      <sheetName val="단위수량산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과업지시서"/>
      <sheetName val="설계예산서표지"/>
      <sheetName val="갑지"/>
      <sheetName val="총괄설계내역서"/>
      <sheetName val="설계내역"/>
      <sheetName val="일위대가표(표지)"/>
      <sheetName val="일위대가"/>
      <sheetName val="산출근거(표지)"/>
      <sheetName val="준설단가"/>
      <sheetName val="산출근거(기본설계비)"/>
      <sheetName val="물량 및 단가산출기초(표지)"/>
      <sheetName val="물량기초(관거현황)"/>
      <sheetName val="관거보수 물량"/>
      <sheetName val="용역물량"/>
      <sheetName val="관거개량물량"/>
      <sheetName val="공사비(관거개량)"/>
      <sheetName val="공사비단가(굴착, 개량)"/>
      <sheetName val="공사비단가(비굴착)"/>
      <sheetName val="공사비(관거보수)"/>
      <sheetName val="산출기초(인건비)"/>
      <sheetName val="설계기준"/>
      <sheetName val="내역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야목삼거리"/>
      <sheetName val="발안 C.C"/>
      <sheetName val="수량산출변경"/>
      <sheetName val="도면(전)"/>
      <sheetName val="도면(후)"/>
      <sheetName val="선일계전"/>
      <sheetName val="발안 C.C (2)"/>
      <sheetName val="1면4색3색등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설변요약서"/>
      <sheetName val="증감대비표"/>
      <sheetName val="산출내역서"/>
      <sheetName val="원가계산서표지"/>
      <sheetName val="원가내역서"/>
      <sheetName val="일위신규 (2)"/>
      <sheetName val="굴삭기(굴착,철거) (2)"/>
      <sheetName val="단위단가신규 (2)"/>
      <sheetName val="중기단가산출근거 (2)"/>
      <sheetName val="불도우저포설 및 정지 (2)"/>
      <sheetName val="다짐기계 (2)"/>
      <sheetName val="살수차(2)"/>
      <sheetName val="모터그레이더 (2)"/>
      <sheetName val="굴취단가표 (2)"/>
      <sheetName val="토사운반비 (2)"/>
      <sheetName val="수목수량(2) "/>
      <sheetName val="녹지면적표 (2)"/>
      <sheetName val="이식수목(2)"/>
      <sheetName val="시설물수량집계표(2)"/>
      <sheetName val="도면수량(2)"/>
      <sheetName val="전통성토량(2)"/>
      <sheetName val="일위대가표"/>
      <sheetName val="단위단가"/>
      <sheetName val="중기단가산출근거"/>
      <sheetName val="단가산출서"/>
      <sheetName val="굴취단가표"/>
      <sheetName val="뿌리분및수간보호"/>
      <sheetName val="이식수목인력소운반비"/>
      <sheetName val="이식수목인력상하차비"/>
      <sheetName val="이식장비상차비"/>
      <sheetName val="살수차"/>
      <sheetName val="이식목차량운반비"/>
      <sheetName val="이식장비하차비"/>
      <sheetName val="장비사용식재비"/>
      <sheetName val="운반거리"/>
      <sheetName val="굴삭기(점성토)"/>
      <sheetName val="토사운반비"/>
      <sheetName val="로우더(표토적재)"/>
      <sheetName val="표토운반비"/>
      <sheetName val="트랙터"/>
      <sheetName val="불도우저터파기"/>
      <sheetName val="다짐기계"/>
      <sheetName val="모터그레이더"/>
      <sheetName val="자연석상차비"/>
      <sheetName val="자연석하차비"/>
      <sheetName val="자연석운반비"/>
      <sheetName val="자연석장비놓기"/>
      <sheetName val="자연석장비쌓기"/>
      <sheetName val="불도우저포설 및 정지"/>
      <sheetName val="불도우저운반"/>
      <sheetName val="녹지면적표"/>
      <sheetName val="수목중량산출"/>
      <sheetName val="굴삭기(사질토)"/>
      <sheetName val="이식목운반차량"/>
      <sheetName val="자연석운반차량"/>
      <sheetName val="이식수목(도로변)"/>
      <sheetName val="자연석수량집계표"/>
      <sheetName val="급수수량"/>
      <sheetName val="수량계산서"/>
      <sheetName val="식재목지주목 "/>
      <sheetName val="이식목지주목"/>
      <sheetName val="식재목시비"/>
      <sheetName val="이식수목시비"/>
      <sheetName val="잡석,모르터,모래,자갈 수량집계표"/>
      <sheetName val="철근수량집계표"/>
      <sheetName val="콘크리트수량집계표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>
        <row r="4">
          <cell r="F4">
            <v>50154</v>
          </cell>
        </row>
        <row r="5">
          <cell r="F5">
            <v>40253</v>
          </cell>
        </row>
        <row r="6">
          <cell r="F6">
            <v>45820</v>
          </cell>
        </row>
        <row r="7">
          <cell r="F7">
            <v>36684</v>
          </cell>
        </row>
        <row r="8">
          <cell r="F8">
            <v>38564</v>
          </cell>
        </row>
        <row r="9">
          <cell r="F9">
            <v>42592</v>
          </cell>
        </row>
        <row r="10">
          <cell r="F10">
            <v>51843</v>
          </cell>
        </row>
        <row r="11">
          <cell r="F11">
            <v>47853</v>
          </cell>
        </row>
        <row r="12">
          <cell r="F12">
            <v>40943</v>
          </cell>
        </row>
        <row r="13">
          <cell r="F13">
            <v>39306</v>
          </cell>
        </row>
        <row r="14">
          <cell r="F14">
            <v>142160</v>
          </cell>
        </row>
        <row r="16">
          <cell r="F16">
            <v>53552</v>
          </cell>
        </row>
        <row r="17">
          <cell r="F17">
            <v>55746</v>
          </cell>
        </row>
        <row r="18">
          <cell r="F18">
            <v>48926</v>
          </cell>
        </row>
        <row r="19">
          <cell r="F19">
            <v>47607</v>
          </cell>
        </row>
        <row r="21">
          <cell r="F21">
            <v>31690</v>
          </cell>
        </row>
        <row r="23">
          <cell r="F23">
            <v>43236</v>
          </cell>
        </row>
        <row r="24">
          <cell r="F24">
            <v>32765</v>
          </cell>
        </row>
        <row r="25">
          <cell r="F25">
            <v>51724</v>
          </cell>
        </row>
        <row r="26">
          <cell r="F26">
            <v>39950</v>
          </cell>
        </row>
        <row r="27">
          <cell r="F27">
            <v>46342</v>
          </cell>
        </row>
        <row r="28">
          <cell r="F28">
            <v>48697</v>
          </cell>
        </row>
        <row r="29">
          <cell r="F29">
            <v>48131</v>
          </cell>
        </row>
        <row r="30">
          <cell r="F30">
            <v>52438</v>
          </cell>
        </row>
        <row r="32">
          <cell r="F32">
            <v>47485</v>
          </cell>
        </row>
        <row r="34">
          <cell r="F34">
            <v>40332</v>
          </cell>
        </row>
        <row r="35">
          <cell r="F35">
            <v>43249</v>
          </cell>
        </row>
        <row r="39">
          <cell r="F39">
            <v>976</v>
          </cell>
        </row>
        <row r="57">
          <cell r="F57">
            <v>160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견적단가"/>
      <sheetName val="노임단가"/>
      <sheetName val="관급자재집계"/>
      <sheetName val="Sheet3"/>
      <sheetName val="원가계산서"/>
    </sheetNames>
    <sheetDataSet>
      <sheetData sheetId="0">
        <row r="3">
          <cell r="A3" t="str">
            <v>강제전선관ST 16C</v>
          </cell>
        </row>
      </sheetData>
      <sheetData sheetId="1">
        <row r="3">
          <cell r="B3" t="str">
            <v>고정차고 전기실</v>
          </cell>
        </row>
      </sheetData>
      <sheetData sheetId="2"/>
      <sheetData sheetId="3"/>
      <sheetData sheetId="4"/>
      <sheetData sheetId="5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간지"/>
      <sheetName val="원가계산"/>
      <sheetName val="원가계산기준"/>
      <sheetName val="사용전검사"/>
      <sheetName val="총괄집계표"/>
      <sheetName val="집계표"/>
      <sheetName val="IBS집계표"/>
      <sheetName val="IBS단가산출서"/>
      <sheetName val="단가산출서"/>
      <sheetName val="수량산출-재료"/>
      <sheetName val="수량산출-노무"/>
      <sheetName val="산출1-수.변전"/>
      <sheetName val="산출1-분전반 (1)"/>
      <sheetName val="산출2-전력"/>
      <sheetName val="산출2-분전반(2)"/>
      <sheetName val="산출3-동력"/>
      <sheetName val="산출4-전등"/>
      <sheetName val="산출4-조명기구"/>
      <sheetName val="산출5-전열"/>
      <sheetName val="산출6-접지"/>
      <sheetName val="산출7-피뢰침"/>
      <sheetName val="산출8-소방"/>
      <sheetName val="산출9-TRAY"/>
      <sheetName val="산출10-외등"/>
      <sheetName val="공통단가"/>
      <sheetName val="견적단가"/>
      <sheetName val="노임단가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시군건설계획"/>
      <sheetName val="취락지구개발계획"/>
      <sheetName val="광역도시계획"/>
      <sheetName val="도시기본계획"/>
      <sheetName val="도시계획변경(재정비)"/>
      <sheetName val="도시계획시설(변경)결정"/>
      <sheetName val="도시교통계획"/>
      <sheetName val="지구단위계획"/>
      <sheetName val="지구단위계획 (구역지정)"/>
      <sheetName val="지형도면고시계획"/>
      <sheetName val="단계별집행계획"/>
      <sheetName val="개발제한구역관리계획"/>
      <sheetName val="도시재개발계획(기본계획)"/>
      <sheetName val="시장재개발계획(구역지정,사업시행계획,절충식)"/>
      <sheetName val="도시재개발계획(구역지정,사업시행계획,평가식)"/>
      <sheetName val="도시재개발계획(구역지정,사업시행계획,절충식)"/>
      <sheetName val="도시재개발계획(구역지정,사업시행계획,면적식)"/>
      <sheetName val="주택단지개발계획"/>
      <sheetName val="산업단지개발계획"/>
      <sheetName val="캠퍼스개발계획"/>
      <sheetName val="유통단지개발계획"/>
      <sheetName val="주거환경개선사업계획"/>
      <sheetName val="국립공원계획"/>
      <sheetName val="도립공원계획"/>
      <sheetName val="군립공원계획"/>
      <sheetName val="도시자연공원"/>
      <sheetName val="어린이공원"/>
      <sheetName val="유원지계획"/>
      <sheetName val="관광지계획"/>
      <sheetName val="체육시설지구계획"/>
      <sheetName val="문화재사적지계획"/>
      <sheetName val="도로조경계획(도로지역)"/>
      <sheetName val="도로조경계획(부대시설지역)"/>
      <sheetName val="시가지광장계획"/>
      <sheetName val="개발사업타당성(시가지)"/>
      <sheetName val="개발사업타당성(도시시설)"/>
      <sheetName val="개발사업타당성(지역개발부문)"/>
      <sheetName val="국토이용계획변경"/>
      <sheetName val="공공시설등 설치에관한 업무"/>
      <sheetName val="농지전용에관한업무"/>
      <sheetName val="환경평가검증에관한업무"/>
      <sheetName val="개발제한구역 조경설계검토 도서작성업무"/>
      <sheetName val="도시경관검토품셈안"/>
      <sheetName val="지구경관검토품셈안"/>
      <sheetName val="토지적성평가안"/>
      <sheetName val="재해영향평가"/>
      <sheetName val="노임단가"/>
      <sheetName val="표서식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"/>
      <sheetName val="총괄서"/>
      <sheetName val="내역서"/>
      <sheetName val="토공집계표"/>
      <sheetName val="자재집계표"/>
      <sheetName val="토적계산서"/>
      <sheetName val="토량산출근거"/>
      <sheetName val="포장산출근거"/>
      <sheetName val="산출근거"/>
      <sheetName val="일위대가표"/>
      <sheetName val="총괄서 (2)"/>
      <sheetName val="Sheet1"/>
      <sheetName val="단가산출서"/>
      <sheetName val="설명(3)"/>
      <sheetName val="운전총괄서(3)"/>
      <sheetName val="운전내역서(3)"/>
      <sheetName val="운전집계표(3)"/>
      <sheetName val="집계표(3-1)"/>
      <sheetName val="총괄집계(3)"/>
      <sheetName val="지구단위계획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운반도"/>
      <sheetName val="설명서"/>
      <sheetName val="천공량"/>
      <sheetName val="표지 "/>
      <sheetName val="보완결과"/>
      <sheetName val="보완"/>
      <sheetName val="총괄서"/>
      <sheetName val="실행대비"/>
      <sheetName val="단가대비표"/>
      <sheetName val="수자재단위당"/>
      <sheetName val="기초도면제작"/>
      <sheetName val="도로횡단-D300"/>
      <sheetName val="주출입구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정(방음벽)"/>
      <sheetName val="공사비증가액"/>
      <sheetName val="비교표"/>
      <sheetName val="자재집계표"/>
      <sheetName val="공사비산출(전부)"/>
      <sheetName val="공사비산출(내측만)"/>
      <sheetName val="수량집계(내측)"/>
      <sheetName val="수량집계(외측)"/>
      <sheetName val="철근량집계(내측만)"/>
      <sheetName val="L형옹벽(Left) (2)"/>
      <sheetName val="철근량집계(외측만)"/>
      <sheetName val="수량집계(전부)"/>
      <sheetName val="우내측"/>
      <sheetName val="좌내측"/>
      <sheetName val="Sheet3"/>
      <sheetName val="Sheet4"/>
      <sheetName val="Sheet5"/>
      <sheetName val="기초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3상반기노임기준"/>
    </sheetNames>
    <sheetDataSet>
      <sheetData sheetId="0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총괄"/>
      <sheetName val="내역서"/>
      <sheetName val="제경비기술료"/>
      <sheetName val="일위대가"/>
      <sheetName val="산근1"/>
      <sheetName val="산근2"/>
      <sheetName val="이후시트는인쇄불필요"/>
      <sheetName val="노임단가"/>
      <sheetName val="주요자재비"/>
      <sheetName val="측량산근"/>
      <sheetName val="공공측량성과심사비"/>
      <sheetName val="측량수량"/>
      <sheetName val="외업수량"/>
      <sheetName val="상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"/>
      <sheetName val="총괄내역서"/>
      <sheetName val="설계예산서"/>
      <sheetName val="설계예산서 (2)"/>
      <sheetName val="투찰갑"/>
      <sheetName val="투찰내역"/>
      <sheetName val="◀|▶"/>
      <sheetName val="하도사항"/>
      <sheetName val="토공사"/>
      <sheetName val="토공사 (지역)"/>
      <sheetName val="철콘(지역)"/>
      <sheetName val="포장(지역)"/>
      <sheetName val="비계"/>
      <sheetName val="관접합및부설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"/>
      <sheetName val="설명서"/>
      <sheetName val="설명서 (2)"/>
      <sheetName val="변경설명서"/>
      <sheetName val="설계서갑지"/>
      <sheetName val="설계서변경갑지"/>
      <sheetName val="예산서"/>
      <sheetName val="예산서 (2)"/>
      <sheetName val="예산서변경"/>
      <sheetName val="예산서변경 (2)"/>
      <sheetName val="공사원가"/>
      <sheetName val="예정공정"/>
      <sheetName val="예정공정 (2)"/>
      <sheetName val="특별시방서"/>
      <sheetName val="일반시방서"/>
      <sheetName val="Sheet10"/>
      <sheetName val="Sheet1"/>
      <sheetName val="자재단가"/>
      <sheetName val="일위대가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"/>
      <sheetName val="지장물보호(수집)"/>
      <sheetName val="지장물산근"/>
      <sheetName val="지장물보호공단위수량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관경고용테이프수집"/>
      <sheetName val="관경고용산근"/>
      <sheetName val="변수값"/>
      <sheetName val="중기상차"/>
      <sheetName val="AS복구"/>
      <sheetName val="중기터파기"/>
      <sheetName val="데이타"/>
      <sheetName val="장비집계"/>
      <sheetName val="내역"/>
      <sheetName val="총괄내역서"/>
      <sheetName val="가도공"/>
      <sheetName val="고양관재"/>
      <sheetName val="진주방향"/>
      <sheetName val="식재"/>
      <sheetName val="시설물"/>
      <sheetName val="식재출력용"/>
      <sheetName val="유지관리"/>
      <sheetName val="단가"/>
      <sheetName val="SLAB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단가일람"/>
      <sheetName val="조경일람"/>
      <sheetName val="집계표"/>
      <sheetName val="부대내역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조명시설"/>
      <sheetName val="내역서(전기)"/>
      <sheetName val="해평견적"/>
      <sheetName val="일위대가목차"/>
      <sheetName val="터파기및재료"/>
      <sheetName val="bearing"/>
      <sheetName val="연동내역"/>
      <sheetName val="관접합및부설"/>
      <sheetName val="수안보-MBR1"/>
      <sheetName val="구조물철거타공정이월"/>
      <sheetName val="일위대가표"/>
      <sheetName val="Sheet5"/>
      <sheetName val="관급자재대"/>
      <sheetName val="입찰"/>
      <sheetName val="현경"/>
      <sheetName val="수량산출"/>
      <sheetName val="우수받이"/>
      <sheetName val="Sheet1 (2)"/>
      <sheetName val="4차원가계산서"/>
      <sheetName val="1-4-2.관(약)"/>
      <sheetName val="L형 옹벽"/>
      <sheetName val="T13(P68~72,78)"/>
      <sheetName val="guard(mac)"/>
      <sheetName val="JUCK"/>
      <sheetName val="삭제및변경불가"/>
      <sheetName val="총괄내역서(설계)"/>
      <sheetName val="증감내역서"/>
      <sheetName val="차수별내역서"/>
      <sheetName val="P-산#1-1(WOWA1)"/>
      <sheetName val="우배수"/>
      <sheetName val="계산식"/>
      <sheetName val="공사개요"/>
      <sheetName val="상부집계표"/>
      <sheetName val="토공 total"/>
      <sheetName val="교각1"/>
      <sheetName val="산출근거"/>
      <sheetName val="요율"/>
      <sheetName val="데리네이타현황"/>
      <sheetName val="수지표"/>
      <sheetName val="셀명"/>
      <sheetName val="공사"/>
      <sheetName val="견적대비표"/>
      <sheetName val="#REF"/>
      <sheetName val="식재인부"/>
      <sheetName val="실행내역"/>
      <sheetName val="BD"/>
      <sheetName val="자료"/>
      <sheetName val="설계조건"/>
      <sheetName val="계산서(곡선부)"/>
      <sheetName val="포장재료집계표"/>
      <sheetName val="노임단가"/>
      <sheetName val="자재단가"/>
      <sheetName val="경비단가"/>
      <sheetName val="고압수량(철거)"/>
      <sheetName val="설 계"/>
      <sheetName val="5.정산서"/>
      <sheetName val="날개벽(시점좌측)"/>
      <sheetName val="건축내역"/>
      <sheetName val="단가조사서"/>
      <sheetName val="금액"/>
      <sheetName val="신당동집계표"/>
      <sheetName val="Total"/>
      <sheetName val="설계명세서"/>
      <sheetName val="nys"/>
      <sheetName val="2003상반기노임기준"/>
      <sheetName val="가점"/>
      <sheetName val="index"/>
      <sheetName val="etc"/>
      <sheetName val="data"/>
      <sheetName val="슬래브(유곡)"/>
      <sheetName val="전차선로 물량표"/>
      <sheetName val="한강운반비"/>
      <sheetName val="자재"/>
      <sheetName val="공통(20-91)"/>
      <sheetName val="실행예산"/>
      <sheetName val="원가"/>
      <sheetName val="집수정(600-700)"/>
      <sheetName val="대로근거"/>
      <sheetName val="중로근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 refreshError="1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수량집계"/>
      <sheetName val="철근량집계"/>
      <sheetName val="타공정이기"/>
      <sheetName val="조령1교"/>
      <sheetName val="토공라멘"/>
      <sheetName val="조령1교-가시설"/>
      <sheetName val="계산서(곡선부)"/>
      <sheetName val="-치수표(곡선부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[수목일위.XLS][수목일위.XLS]el________2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계가"/>
      <sheetName val="구조물공수량명세서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[수목일위.XLS][수목일위.XLS]el________3"/>
      <sheetName val="수량집계A"/>
      <sheetName val="철근집계A"/>
      <sheetName val="진주방향"/>
      <sheetName val="일위대가표"/>
      <sheetName val="원가서"/>
      <sheetName val="총괄내역서"/>
      <sheetName val="물가시세"/>
      <sheetName val="건축2"/>
      <sheetName val="원가"/>
      <sheetName val="AS포장복구 "/>
      <sheetName val="일위대가 "/>
      <sheetName val="수목데이타"/>
      <sheetName val="1,2공구원가계산서"/>
      <sheetName val="2공구산출내역"/>
      <sheetName val="1공구산출내역서"/>
      <sheetName val="준검 내역서"/>
      <sheetName val="원가계산서"/>
      <sheetName val="투찰"/>
      <sheetName val="한강운반비"/>
      <sheetName val="내역서"/>
      <sheetName val="견적"/>
      <sheetName val="DATE"/>
      <sheetName val="자판실행"/>
      <sheetName val="1차증가원가계산"/>
      <sheetName val="제출내역 (2)"/>
      <sheetName val="가설공사비"/>
      <sheetName val="도로구조공사비"/>
      <sheetName val="도로토공공사비"/>
      <sheetName val="여수토공사비"/>
      <sheetName val="계정"/>
      <sheetName val="예정공정표"/>
      <sheetName val="관급자재"/>
      <sheetName val="폐기물"/>
      <sheetName val="관접합및부설"/>
      <sheetName val="단가"/>
      <sheetName val="전차선로 물량표"/>
      <sheetName val="#REF"/>
      <sheetName val="자재"/>
      <sheetName val="공통(20-91)"/>
      <sheetName val="금액"/>
      <sheetName val="b_balju_cho"/>
      <sheetName val="변수값"/>
      <sheetName val="중기상차"/>
      <sheetName val="AS복구"/>
      <sheetName val="중기터파기"/>
      <sheetName val="일위산출"/>
      <sheetName val="설계서(본관)"/>
      <sheetName val="변경내역"/>
      <sheetName val="기초단가"/>
      <sheetName val="공사비산출내역"/>
      <sheetName val="문학간접"/>
      <sheetName val="간접"/>
      <sheetName val="수량산출"/>
      <sheetName val="기계경비산출기준"/>
      <sheetName val="기준액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Total"/>
      <sheetName val="가시설"/>
      <sheetName val="연습"/>
      <sheetName val="단가대비표"/>
      <sheetName val="WORK"/>
      <sheetName val="부대내역"/>
      <sheetName val="수량산출서"/>
      <sheetName val="일위목록"/>
      <sheetName val="값"/>
      <sheetName val="설계예산서"/>
      <sheetName val="별표집계"/>
      <sheetName val="실행(ALT1)"/>
      <sheetName val="노무"/>
      <sheetName val="BOJUNGGM"/>
      <sheetName val="실행(표지,갑,을)"/>
      <sheetName val="장비집계"/>
      <sheetName val="버스운행안내"/>
      <sheetName val="근태계획서"/>
      <sheetName val="예방접종계획"/>
      <sheetName val="공사개요"/>
      <sheetName val="토공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수목표준대가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2호맨홀공제수량"/>
      <sheetName val="데리네이타현황"/>
      <sheetName val="단위단가"/>
      <sheetName val="조건"/>
      <sheetName val="원가계산"/>
      <sheetName val="원가계산 (2)"/>
      <sheetName val="결재판"/>
      <sheetName val="자료"/>
      <sheetName val="공사설명서"/>
      <sheetName val="2003상반기노임기준"/>
      <sheetName val="nys"/>
      <sheetName val="6호기"/>
      <sheetName val="시설물일위"/>
      <sheetName val="가설공사"/>
      <sheetName val="단가결정"/>
      <sheetName val="내역아"/>
      <sheetName val="울타리"/>
      <sheetName val="계산서(곡선부)"/>
      <sheetName val="포장재료집계표"/>
      <sheetName val="FB25JN"/>
      <sheetName val="카렌스센터계량기설치공사"/>
      <sheetName val="참조 (2)"/>
      <sheetName val="토공총괄표"/>
      <sheetName val="기본단가표"/>
      <sheetName val="자재단가조사표-수목"/>
      <sheetName val="공사요율산출표"/>
      <sheetName val="16-1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을지"/>
      <sheetName val="2000.11월설계내역"/>
      <sheetName val="공구원가계산"/>
      <sheetName val="중기조종사 단위단가"/>
      <sheetName val="소비자가"/>
      <sheetName val="건축-물가변동"/>
      <sheetName val="A-4"/>
      <sheetName val="건축"/>
      <sheetName val="기초입력 DATA"/>
      <sheetName val="제잡비계산"/>
      <sheetName val="70%"/>
      <sheetName val="Sheet1 (2)"/>
      <sheetName val="실행대비"/>
      <sheetName val="전익자재"/>
      <sheetName val="입찰견적보고서"/>
      <sheetName val="노임이"/>
      <sheetName val="지급자재"/>
      <sheetName val="BID"/>
      <sheetName val="가설건물"/>
      <sheetName val="예산내역서"/>
      <sheetName val="총계"/>
      <sheetName val="대비표"/>
      <sheetName val="Recovered_Sheet1"/>
      <sheetName val="수량계표"/>
      <sheetName val="용역비내역-진짜"/>
      <sheetName val="식재"/>
      <sheetName val="시설물"/>
      <sheetName val="식재출력용"/>
      <sheetName val="유지관리"/>
      <sheetName val="9811"/>
      <sheetName val="참조(2)"/>
      <sheetName val="참조"/>
      <sheetName val="세부내역"/>
      <sheetName val="기준비용"/>
      <sheetName val="금액내역서"/>
      <sheetName val="배수장토목공사비"/>
      <sheetName val="도급기성"/>
      <sheetName val="삭제금지단가"/>
      <sheetName val="LP-S"/>
      <sheetName val="경영"/>
      <sheetName val="98년"/>
      <sheetName val="실적"/>
      <sheetName val="코드"/>
      <sheetName val="수목단가"/>
      <sheetName val="시설수량표"/>
      <sheetName val="식재수량표"/>
      <sheetName val="자재단가"/>
      <sheetName val="증감내역서"/>
      <sheetName val="콘크스"/>
      <sheetName val="-치수표(곡선부)"/>
      <sheetName val="단가산출서"/>
      <sheetName val="전체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직재"/>
      <sheetName val="재집"/>
      <sheetName val="적용공정"/>
      <sheetName val="갈현동"/>
      <sheetName val="산출기초"/>
      <sheetName val="제경비적용기준"/>
      <sheetName val="공사자료입력"/>
      <sheetName val="건축내역서"/>
      <sheetName val="신청서"/>
      <sheetName val="인건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표_재료"/>
      <sheetName val="iec"/>
      <sheetName val="ks"/>
      <sheetName val="DATA"/>
      <sheetName val="선로정수"/>
      <sheetName val="시멘트"/>
      <sheetName val="입력"/>
      <sheetName val="안내"/>
      <sheetName val="기타 정보통신공사"/>
      <sheetName val="전등설비"/>
      <sheetName val="설계"/>
      <sheetName val="Sheet5"/>
      <sheetName val="부대tu"/>
      <sheetName val="팔당터널(1공구)"/>
      <sheetName val="이름표지정"/>
      <sheetName val="기초코드"/>
      <sheetName val="설명서 "/>
      <sheetName val="토목"/>
      <sheetName val="골조-APT 갑지"/>
      <sheetName val="1공구원가계산"/>
      <sheetName val="1공구원가계산서"/>
      <sheetName val="구조물5월기성내역"/>
      <sheetName val="설명"/>
      <sheetName val="월간관리비"/>
      <sheetName val="산출근거"/>
      <sheetName val="재료단가"/>
      <sheetName val="임금단가"/>
      <sheetName val="장비목록표"/>
      <sheetName val="장비운전경비"/>
      <sheetName val="노임,재료비"/>
      <sheetName val="중기사용료산출근거"/>
      <sheetName val="단가산출2"/>
      <sheetName val="단가 및 재료비"/>
      <sheetName val="106C0300"/>
      <sheetName val="토사(PE)"/>
      <sheetName val="골조시행"/>
      <sheetName val="CC16-내역서"/>
      <sheetName val="INDEX  LIST"/>
      <sheetName val="도급"/>
      <sheetName val="우수받이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11-2.아파트내역"/>
      <sheetName val="FOB발"/>
      <sheetName val="L_RPTB02_01"/>
      <sheetName val="설계예산"/>
      <sheetName val="정부노임단가"/>
      <sheetName val="토목검측서"/>
      <sheetName val="CON'C"/>
      <sheetName val="해외(원화)"/>
      <sheetName val="3.바닥판  "/>
      <sheetName val="가감수량"/>
      <sheetName val="맨홀수량산출"/>
      <sheetName val="경비_원본"/>
      <sheetName val="조명시설"/>
      <sheetName val="1안"/>
      <sheetName val="표지 (2)"/>
      <sheetName val="기초1"/>
      <sheetName val="토목내역서"/>
      <sheetName val="자재단가2007.10"/>
      <sheetName val="자재단가2008.4"/>
      <sheetName val="제경비율"/>
      <sheetName val="터파기및재료"/>
      <sheetName val="소요자재"/>
      <sheetName val="노무산출서"/>
      <sheetName val="경비"/>
      <sheetName val="물가대비표"/>
      <sheetName val="6-1. 관개량조서"/>
      <sheetName val="재료값"/>
      <sheetName val="빙장비사양"/>
      <sheetName val="장비사양"/>
      <sheetName val="결재갑지"/>
      <sheetName val="입찰"/>
      <sheetName val="현경"/>
      <sheetName val="CTEMCOST"/>
      <sheetName val="포장수량단위"/>
      <sheetName val="판매시설"/>
      <sheetName val="기계경비"/>
      <sheetName val="공통가설"/>
      <sheetName val="고유코드_설계"/>
      <sheetName val="총괄"/>
      <sheetName val="을-ATYPE"/>
      <sheetName val="설계총괄표"/>
      <sheetName val="노임단가표"/>
      <sheetName val="화성태안9공구내역(실행)"/>
      <sheetName val="적용기준"/>
      <sheetName val="인건비 "/>
      <sheetName val="설계내역서"/>
      <sheetName val="01"/>
      <sheetName val="기계경비(시간당)"/>
      <sheetName val="램머"/>
      <sheetName val="장비경비"/>
      <sheetName val="30집계표"/>
      <sheetName val="년도별노임표"/>
      <sheetName val="중기목록표"/>
      <sheetName val="플랜트 설치"/>
      <sheetName val="토목(대안)"/>
      <sheetName val="전기"/>
      <sheetName val="설계명세서"/>
      <sheetName val="평당공사비산정"/>
      <sheetName val="심사물량"/>
      <sheetName val="심사계산"/>
      <sheetName val="00노임기준"/>
      <sheetName val="내역(APT)"/>
      <sheetName val="말뚝지지력산정"/>
      <sheetName val="인제내역"/>
      <sheetName val="타공종이기"/>
      <sheetName val="표  지"/>
      <sheetName val="산출(부하간선)"/>
      <sheetName val="평가데이터"/>
      <sheetName val="연결임시"/>
      <sheetName val="전기공사"/>
      <sheetName val="아파트"/>
      <sheetName val="시중노임단가"/>
      <sheetName val="아파트 내역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2000년1차"/>
      <sheetName val="2000전체분"/>
      <sheetName val="산출근거(복구)"/>
      <sheetName val="단가표"/>
      <sheetName val="LOOKUP"/>
      <sheetName val="날개벽"/>
      <sheetName val="암거단위"/>
      <sheetName val="횡 연장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일위"/>
      <sheetName val="참고사항"/>
      <sheetName val="근로자자료입력"/>
      <sheetName val="세금자료"/>
      <sheetName val="설계내역"/>
      <sheetName val="산출내역서집계표"/>
      <sheetName val="공사비증감"/>
      <sheetName val="램프"/>
      <sheetName val="건설기계"/>
      <sheetName val="사급자재"/>
      <sheetName val="공정표"/>
      <sheetName val="화장실"/>
      <sheetName val="매채조회"/>
      <sheetName val="총괄표"/>
      <sheetName val="토공수량"/>
      <sheetName val="실행,원가 최종예상"/>
      <sheetName val="원가계산하도"/>
      <sheetName val="토목주소"/>
      <sheetName val="프랜트면허"/>
      <sheetName val="내역서1999.8최종"/>
      <sheetName val="Sheet15"/>
      <sheetName val="재료"/>
      <sheetName val="내역(전체_금차)"/>
      <sheetName val="제경비_전체"/>
      <sheetName val="제경비_금차준공분"/>
      <sheetName val="2공구하도급내역서"/>
      <sheetName val="배수장공사비명세서"/>
      <sheetName val="말고개터널조명전압강하"/>
      <sheetName val="내역갑지"/>
      <sheetName val="투자비"/>
      <sheetName val="조성원가DATA"/>
      <sheetName val="사업비"/>
      <sheetName val="원가data"/>
      <sheetName val="COST"/>
      <sheetName val="고시단가"/>
      <sheetName val="21301동"/>
      <sheetName val="지질조사"/>
      <sheetName val="7월11일"/>
      <sheetName val="JOIN(2span)"/>
      <sheetName val="바닥판"/>
      <sheetName val="주빔의 설계"/>
      <sheetName val="철근량산정및사용성검토"/>
      <sheetName val="입력DATA"/>
      <sheetName val="케이블트레이"/>
      <sheetName val="DATA1"/>
      <sheetName val="CABLE SIZE-1"/>
      <sheetName val="1-4-2.관(약)"/>
      <sheetName val="구조물공"/>
      <sheetName val="부대공"/>
      <sheetName val="배수공"/>
      <sheetName val="포장공"/>
      <sheetName val="자재 집계표"/>
      <sheetName val="단가목록"/>
      <sheetName val="자재목록"/>
      <sheetName val="노임목록"/>
      <sheetName val="예가표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el\설계서\수목일위_XLS]데이타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준검_내역서"/>
      <sheetName val="일위대가_"/>
      <sheetName val="제출내역_(2)"/>
      <sheetName val="AS포장복구_"/>
      <sheetName val="전차선로_물량표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참조_(2)"/>
      <sheetName val="원가계산_(2)"/>
      <sheetName val="기초입력_DATA"/>
      <sheetName val="2000_11월설계내역"/>
      <sheetName val="일위대가_(식재)"/>
      <sheetName val="중기조종사_단위단가"/>
      <sheetName val="D-철근총괄"/>
      <sheetName val="상부공철근집계(ABC)"/>
      <sheetName val="ABUT수량-A1"/>
      <sheetName val="계정code"/>
      <sheetName val="적점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안양동교 1안"/>
      <sheetName val="신표지1"/>
      <sheetName val="단가(자재)"/>
      <sheetName val="단가(노임)"/>
      <sheetName val="기초목록"/>
      <sheetName val="입력란"/>
      <sheetName val="97노임단가"/>
      <sheetName val="협력업체"/>
      <sheetName val="99노임기준"/>
      <sheetName val="8설7발"/>
      <sheetName val="입찰안"/>
      <sheetName val="Tool"/>
      <sheetName val="그림"/>
      <sheetName val="견적율"/>
      <sheetName val="월별수입"/>
      <sheetName val="화설내"/>
      <sheetName val="BSD (2)"/>
      <sheetName val="에너지동"/>
      <sheetName val="★도급내역(2공구)"/>
      <sheetName val="밸브설치"/>
      <sheetName val="철콘"/>
      <sheetName val="수정"/>
      <sheetName val="EARTH"/>
      <sheetName val="가로등"/>
      <sheetName val="쌍송교"/>
      <sheetName val="시공"/>
      <sheetName val="주공 갑지"/>
      <sheetName val="pier(각형)"/>
      <sheetName val="정화조방수미장"/>
      <sheetName val="단가일람"/>
      <sheetName val="자재일람"/>
      <sheetName val="조경일람"/>
      <sheetName val="본사공가현황"/>
      <sheetName val="조내역"/>
      <sheetName val="총괄내역서(설계)"/>
      <sheetName val="약품설비"/>
      <sheetName val="장비투입계획"/>
      <sheetName val="직원투입계획"/>
      <sheetName val="해평견적"/>
      <sheetName val="1-최종안"/>
      <sheetName val="사업분석-분양가결정"/>
      <sheetName val="배수내역"/>
      <sheetName val="공사진행"/>
      <sheetName val="코드표"/>
      <sheetName val="날개벽(시점좌측)"/>
      <sheetName val="E.P.T수량산출서"/>
      <sheetName val="구체"/>
      <sheetName val="좌측날개벽"/>
      <sheetName val="우측날개벽"/>
      <sheetName val="맨홀수량집계"/>
      <sheetName val="중기집계"/>
      <sheetName val="원가계산서구조조정"/>
      <sheetName val="98수문일위"/>
      <sheetName val="48일위(기존)"/>
      <sheetName val="AL공사(원)"/>
      <sheetName val="기구조직"/>
      <sheetName val="기본단가"/>
      <sheetName val="총집계표"/>
      <sheetName val="상반기손익차2총괄"/>
      <sheetName val="H-PILE수량집계"/>
      <sheetName val="실행간접비용"/>
      <sheetName val="개별직종노임단가(2005.1)"/>
      <sheetName val="각사별공사비분개 "/>
      <sheetName val="노임(1차)"/>
      <sheetName val="관련자료입력"/>
      <sheetName val="1단계"/>
      <sheetName val="일위집계(기존)"/>
      <sheetName val="DANGA"/>
      <sheetName val="1~9 하중계산"/>
      <sheetName val="실행내역서 "/>
      <sheetName val="철거산출근거"/>
      <sheetName val="수목_바_주목_"/>
      <sheetName val="차액보증"/>
      <sheetName val="마산방향"/>
      <sheetName val="조건표"/>
      <sheetName val="직접노무비"/>
      <sheetName val="매립"/>
      <sheetName val="G.R300경비"/>
      <sheetName val="실행철강하도"/>
      <sheetName val="계측제어설비"/>
      <sheetName val="00상노임"/>
      <sheetName val="상호참고자료"/>
      <sheetName val="발주처자료입력"/>
      <sheetName val="회사기본자료"/>
      <sheetName val="하자보증자료"/>
      <sheetName val="기술자관련자료"/>
      <sheetName val="실행_ALT1_"/>
      <sheetName val="2.고용보험료산출근거"/>
      <sheetName val="시점교대"/>
      <sheetName val="공내역"/>
      <sheetName val="여과지동"/>
      <sheetName val="설계서"/>
      <sheetName val="부표총괄"/>
      <sheetName val="9509"/>
      <sheetName val="소방"/>
      <sheetName val="설계변경내역 98"/>
      <sheetName val="현장관리비 산출내역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직접경비호표"/>
      <sheetName val="지수"/>
      <sheetName val="설계예시"/>
      <sheetName val="구간산출"/>
      <sheetName val="골조물량"/>
      <sheetName val="경비내역(을)-1"/>
      <sheetName val="기본정보입력"/>
      <sheetName val="단가및재료비"/>
      <sheetName val="중기사용료"/>
      <sheetName val="공사명입력"/>
      <sheetName val="세부내역서"/>
      <sheetName val="건설산출"/>
      <sheetName val="취수탑"/>
      <sheetName val="세골재  T2 변경 현황"/>
      <sheetName val="기술자자료입력"/>
      <sheetName val="단계별내역 (2)"/>
      <sheetName val="대로근거"/>
      <sheetName val="중로근거"/>
      <sheetName val="내역(원)"/>
      <sheetName val="단가입력"/>
      <sheetName val="[수목일위.XLS][수목일위.XLS][수목일위.XLS]e"/>
      <sheetName val="현장관리비"/>
      <sheetName val="토공사(흙막이)"/>
      <sheetName val="[수목일위.XLS][수목일위.XLS]el\설계서\수목일위"/>
      <sheetName val="[수목일위.XLS_x0000_][수목일위.XLS_x0000_][수목일위.XLS"/>
      <sheetName val="일위대가(긴급전화)"/>
      <sheetName val="긴급전화(단가)"/>
      <sheetName val="[수목일위.XLS_x0000_][수목일위.XLS_x0000_]el\설계서\수목"/>
      <sheetName val="기계설비-물가변동"/>
      <sheetName val="단가(긴급전화)"/>
      <sheetName val="총괄 내역서"/>
      <sheetName val="[수목일위.XLS][수목일위.XLS]el_______10"/>
      <sheetName val="[수목일위.XLS][수목일위.XLS]el_______11"/>
      <sheetName val="토공연장"/>
      <sheetName val=" 상부공통집계(총괄)"/>
      <sheetName val="토공(우물통,기타) "/>
      <sheetName val="[수목일위.XLS][수목일위.XLS]el________4"/>
      <sheetName val="[수목일위.XLS][수목일위.XLS_x0000_]el_______4"/>
      <sheetName val="[수목일위.XLS][수목일위.XLS_x0000_]el_______5"/>
      <sheetName val="[수목일위.XLS][수목일위.XLS_x0000_]el_______2"/>
      <sheetName val="[수목일위.XLS][수목일위.XLS_x0000_]el_______3"/>
      <sheetName val="[수목일위.XLS_x0000_][수목일위.XLS_x0000_]el______4"/>
      <sheetName val="[수목일위.XLS_x0000_][수목일위.XLS_x0000_]el______5"/>
      <sheetName val="[수목일위.XLS][수목일위.XLS]el______372"/>
      <sheetName val="[수목일위.XLS][수목일위.XLS]el______373"/>
      <sheetName val="공사별 가중치 산출근거(토목)"/>
      <sheetName val="가중치근거(조경)"/>
      <sheetName val="공사별 가중치 산출근거(건축)"/>
      <sheetName val="단위수량"/>
      <sheetName val="구조"/>
      <sheetName val="공사비명세서"/>
      <sheetName val="재정비직인"/>
      <sheetName val="재정비내역"/>
      <sheetName val="지적고시내역"/>
      <sheetName val="패널"/>
      <sheetName val="견적서"/>
      <sheetName val="1"/>
      <sheetName val="2"/>
      <sheetName val="3"/>
      <sheetName val="4"/>
      <sheetName val="5"/>
      <sheetName val="예산갑지"/>
      <sheetName val="북제주원가"/>
      <sheetName val="계약서"/>
      <sheetName val="직접경비"/>
      <sheetName val="직접인건비"/>
      <sheetName val="[수목일위.XLS][수목일위.XLS]el________5"/>
      <sheetName val="기타_정보통신공사"/>
      <sheetName val="Sheet1_(2)"/>
      <sheetName val="내역서1999_8최종"/>
      <sheetName val="골조-APT_갑지"/>
      <sheetName val="단가_및_재료비"/>
      <sheetName val="11-2_아파트내역"/>
      <sheetName val="설명서_"/>
      <sheetName val="3_바닥판__"/>
      <sheetName val="6-1__관개량조서"/>
      <sheetName val="플랜트_설치"/>
      <sheetName val="표지_(2)"/>
      <sheetName val="자재단가2007_10"/>
      <sheetName val="자재단가2008_4"/>
      <sheetName val="인건비_"/>
      <sheetName val="아파트_내역"/>
      <sheetName val="INDEX__LIST"/>
      <sheetName val="횡_연장"/>
      <sheetName val="7_원가계산서(품셈)"/>
      <sheetName val="단가산출근거_목록표"/>
      <sheetName val="단_가_산_출_근_거"/>
      <sheetName val="중기_목록표"/>
      <sheetName val="시간당_중기사용료"/>
      <sheetName val="[수목일위.XLS][수목일위.XLS]el________6"/>
      <sheetName val="[수목일위.XLS][수목일위.XLS]el________7"/>
      <sheetName val="[수목일위.XLS][수목일위.XLS]el________8"/>
      <sheetName val="[수목일위.XLS][수목일위.XLS]el________9"/>
      <sheetName val="Macro2"/>
      <sheetName val="Macro1"/>
      <sheetName val="골막이(야매)"/>
      <sheetName val="[수목일위.XLS][수목일위.XLS]el_______12"/>
      <sheetName val="[수목일위.XLS][수목일위.XLS]el_______13"/>
      <sheetName val="[수목일위.XLS][수목일위.XLS]el_______14"/>
      <sheetName val="[수목일위.XLS][수목일위.XLS]el_______15"/>
      <sheetName val="1호인버트수량"/>
      <sheetName val="교각1"/>
      <sheetName val="단면 (2)"/>
      <sheetName val="input"/>
      <sheetName val="설계조건"/>
      <sheetName val="안정계산"/>
      <sheetName val="단면검토"/>
      <sheetName val="[수목일위.XLS][수목일위.XLS]el_______16"/>
      <sheetName val="[수목일위.XLS][수목일위.XLS]el_______17"/>
      <sheetName val="총괄,내역"/>
      <sheetName val="[수목일위.XLS][수목일위.XLS]el_______22"/>
      <sheetName val="[수목일위.XLS][수목일위.XLS]el_______23"/>
      <sheetName val="직원관련자료"/>
      <sheetName val="준공정산"/>
      <sheetName val="FTRN20-총괄표"/>
      <sheetName val="부안일위"/>
      <sheetName val="참조M"/>
      <sheetName val="단위수량산출서"/>
      <sheetName val="6PILE  (돌출)"/>
      <sheetName val="설비내역서"/>
      <sheetName val="전기내역서"/>
      <sheetName val="24.보증금"/>
      <sheetName val="백호우계수"/>
      <sheetName val="본실행경비"/>
      <sheetName val="식재가격"/>
      <sheetName val="식재총괄"/>
      <sheetName val="내역서 제출"/>
      <sheetName val="설계변경총괄표(계산식)"/>
      <sheetName val="DC-O-4-S(설명서)"/>
      <sheetName val="을"/>
      <sheetName val="guard(mac)"/>
      <sheetName val="개요"/>
      <sheetName val="인원"/>
      <sheetName val="수량산출(음암)"/>
      <sheetName val="산정표"/>
      <sheetName val="FCM"/>
      <sheetName val="Sheet4_x0000__x0000__x0000__x0000__x0000__x0000__x0000__x0010_[수목일위.XLS]가드레일산근_x0000_"/>
      <sheetName val="경율산정"/>
      <sheetName val="조명율표"/>
      <sheetName val="차도조도계산"/>
      <sheetName val="내역표지"/>
      <sheetName val="철집"/>
      <sheetName val="4.고용보험"/>
      <sheetName val="3.고용보험료산출근거"/>
      <sheetName val="거래처등록"/>
      <sheetName val="참고자료"/>
      <sheetName val="은행코드"/>
      <sheetName val="총 원가계산"/>
      <sheetName val="단가집"/>
      <sheetName val="양배수장"/>
      <sheetName val="el_설계서_수목일위.XLS_데이타"/>
      <sheetName val="el_설계서_수목일위.XLS"/>
      <sheetName val="99노임단가"/>
      <sheetName val="법면단"/>
      <sheetName val="석축설면"/>
      <sheetName val="법면설면"/>
      <sheetName val="석축단"/>
      <sheetName val="법면수집"/>
      <sheetName val="총괄변경내역서"/>
      <sheetName val="현장식당(1)"/>
      <sheetName val="9GNG운반"/>
      <sheetName val="ITEM"/>
      <sheetName val="포장복구집계"/>
      <sheetName val="개비온집계"/>
      <sheetName val="개비온 단위"/>
      <sheetName val="운반자료"/>
      <sheetName val="UPRI"/>
      <sheetName val="슬래브"/>
      <sheetName val="직노"/>
      <sheetName val="갑지(추정)"/>
      <sheetName val="구분자"/>
      <sheetName val="제안서입력"/>
      <sheetName val="비계공사"/>
      <sheetName val="단가산출1"/>
      <sheetName val="BOX"/>
      <sheetName val="중기일위대가"/>
      <sheetName val="계장 품셈표"/>
      <sheetName val="을지총괄"/>
      <sheetName val="공종별산출내역서"/>
      <sheetName val="3.피뢰공_x0005_"/>
      <sheetName val="2.고용보험԰_x0000_缀_x0000__x0000_"/>
      <sheetName val="실행"/>
      <sheetName val="전체실행"/>
      <sheetName val="표__지"/>
      <sheetName val="방지책개소별명세"/>
      <sheetName val="환율및_기초자료"/>
      <sheetName val="주빔의_설계"/>
      <sheetName val="CABLE_SIZE-1"/>
      <sheetName val="1-4-2_관(약)"/>
      <sheetName val="자재_집계표"/>
      <sheetName val="사업비변경내역(96.9단가)"/>
      <sheetName val="내역서(전기)"/>
      <sheetName val="기둥(원형)"/>
      <sheetName val="COPING"/>
      <sheetName val="가도공"/>
      <sheetName val="TABLE DB"/>
      <sheetName val="쌍용 data base"/>
      <sheetName val="LD"/>
      <sheetName val="증감대비"/>
      <sheetName val="목록"/>
      <sheetName val="자재코드"/>
      <sheetName val="MOTOR"/>
      <sheetName val="흥양2교토공집계표"/>
      <sheetName val="4.설계예산내역서"/>
      <sheetName val="6.관급자재조서"/>
      <sheetName val="품신"/>
      <sheetName val="3.예정공정표"/>
      <sheetName val="7.청제공기계기구조서"/>
      <sheetName val="8.설치품셈"/>
      <sheetName val="소야공정계획표"/>
      <sheetName val="토공사"/>
      <sheetName val="N賃率-職"/>
      <sheetName val="대비"/>
      <sheetName val="품셈표"/>
      <sheetName val="실행내역(10.13)"/>
      <sheetName val="테이블"/>
      <sheetName val="[수목일위.XLS][수목일위.XLS]el_______20"/>
      <sheetName val="[수목일위.XLS][수목일위.XLS]el_______21"/>
      <sheetName val="연동내역"/>
      <sheetName val="관리,공감"/>
      <sheetName val="구조물철거타공정이월"/>
      <sheetName val="갑지1"/>
      <sheetName val="제원및배치"/>
      <sheetName val="방수"/>
      <sheetName val="1.취수장"/>
      <sheetName val="산근"/>
      <sheetName val="위치조서"/>
      <sheetName val="단면가정"/>
      <sheetName val="귀래 설계 공내역서"/>
      <sheetName val="Scenario"/>
      <sheetName val="하수급견적대비"/>
      <sheetName val="청제공기계일위대가"/>
      <sheetName val="제잡비"/>
      <sheetName val="토  공"/>
      <sheetName val="발주내역"/>
      <sheetName val="배수통관(좌)"/>
      <sheetName val="운반"/>
      <sheetName val="자재 집_x0005__x0003_"/>
      <sheetName val="_x0000__x0003__x0000__x0004_"/>
      <sheetName val="건축일위"/>
      <sheetName val="그라우팅일위"/>
      <sheetName val="제경집계"/>
      <sheetName val="마감물량"/>
      <sheetName val="상세"/>
      <sheetName val="자재(원원+원대)"/>
      <sheetName val="기자재집계"/>
      <sheetName val="교량하부공"/>
      <sheetName val="VST재료산출"/>
      <sheetName val="시가지우회도로공내역서"/>
      <sheetName val="에너_x0000__x0000_"/>
      <sheetName val="동문건설"/>
      <sheetName val="Sheet4_x0000__x0010_[수목일위.XLS]가드레일산근_x0000_耀_x000f_[수목일"/>
      <sheetName val="토적집계"/>
      <sheetName val="SG"/>
      <sheetName val="관공일위대가"/>
      <sheetName val="5_시방서(일반시丵〒_x0005_"/>
      <sheetName val="일위-1"/>
      <sheetName val="개산공사비"/>
      <sheetName val="전기내역1"/>
      <sheetName val="00000"/>
      <sheetName val="공사요율"/>
      <sheetName val="Sheet17"/>
      <sheetName val="세부"/>
      <sheetName val="actual"/>
      <sheetName val="비목군분류일위"/>
      <sheetName val="현장경상비"/>
      <sheetName val="정산산출서(배수판)"/>
      <sheetName val="간접비"/>
      <sheetName val="I一般比"/>
      <sheetName val="설계산출기怀"/>
      <sheetName val="노임변동률"/>
      <sheetName val="el\설계서\수목일위_XLS]데이타1"/>
      <sheetName val="1공구_단가_(정원)1"/>
      <sheetName val="1공구_단가_(산광)1"/>
      <sheetName val="1공구_단가_(용호)1"/>
      <sheetName val="간지_(2)1"/>
      <sheetName val="2공구_단가(인성)1"/>
      <sheetName val="2공구_단가(대동)1"/>
      <sheetName val="2공구_단가(산광)1"/>
      <sheetName val="1_토공1"/>
      <sheetName val="2_배수공1"/>
      <sheetName val="3_구조물공1"/>
      <sheetName val="4_포장공1"/>
      <sheetName val="PACKING_LIST1"/>
      <sheetName val="지주목_및_비료산출기준1"/>
      <sheetName val="el\설계서\수목일위_XLS1"/>
      <sheetName val="1__설계예산서1"/>
      <sheetName val="2__목차1"/>
      <sheetName val="3_설계설명서1"/>
      <sheetName val="4_시방서갑지1"/>
      <sheetName val="5_시방서(일반시방서)1"/>
      <sheetName val="6_시방서갑지(특기)1"/>
      <sheetName val="7_예정공정표1"/>
      <sheetName val="8__설계예산서1"/>
      <sheetName val="16_설계서용지(갑)1"/>
      <sheetName val="17__내역서갑지1"/>
      <sheetName val="내_역_서1"/>
      <sheetName val="일_위_대_가_표1"/>
      <sheetName val="수_량_산_출_서1"/>
      <sheetName val="전차선로_물량표1"/>
      <sheetName val="AS포장복구_1"/>
      <sheetName val="일위대가_1"/>
      <sheetName val="준검_내역서1"/>
      <sheetName val="하도급대비"/>
      <sheetName val="초"/>
      <sheetName val="유동표"/>
      <sheetName val="옹벽"/>
      <sheetName val="인건비(10)"/>
      <sheetName val="간선계산"/>
      <sheetName val="우측날개_x0005_"/>
      <sheetName val="우측날개畠"/>
      <sheetName val="잡비"/>
      <sheetName val="원가蠀ᎊ찀ᎊ"/>
      <sheetName val="설계ᎃ"/>
      <sheetName val="단가조사"/>
      <sheetName val="시행후면적"/>
      <sheetName val="4_시방서롌቟"/>
      <sheetName val="가감수량(2호)"/>
      <sheetName val="맨홀수량산출(2호)"/>
      <sheetName val="48수량"/>
      <sheetName val="49일위"/>
      <sheetName val="22일위"/>
      <sheetName val="49수량"/>
      <sheetName val="4_시방서Ռ_x0000_"/>
      <sheetName val="DATA-UPS"/>
      <sheetName val="총괄집계표"/>
      <sheetName val="ⴭⴭⴭⴭ"/>
      <sheetName val="슬래브1"/>
      <sheetName val="98지급계획"/>
      <sheetName val="카펫타일"/>
      <sheetName val="ELECTRIC"/>
      <sheetName val="001"/>
      <sheetName val="설계명세서-2"/>
      <sheetName val="경산"/>
      <sheetName val="월별수删"/>
      <sheetName val="배저ᕰ㔀"/>
      <sheetName val="S0"/>
      <sheetName val="약품공급2"/>
      <sheetName val="신청내역"/>
      <sheetName val="자재단가비교표"/>
      <sheetName val="계획"/>
      <sheetName val="TYPE-A"/>
      <sheetName val="슬래브수량"/>
      <sheetName val="가격"/>
      <sheetName val="참조자료"/>
      <sheetName val="가설공사내역"/>
      <sheetName val="401"/>
      <sheetName val="미사용현황"/>
      <sheetName val="코드시트"/>
      <sheetName val="사용자료"/>
      <sheetName val="결과조달"/>
      <sheetName val="경율산정.XLS"/>
      <sheetName val="재료수량(1)"/>
      <sheetName val="토적표"/>
      <sheetName val="배수공수집"/>
      <sheetName val="ABUT수량-A㔀"/>
      <sheetName val="5차설계"/>
      <sheetName val="투찰내역"/>
      <sheetName val="고압수량(철거)"/>
      <sheetName val="공량(전기)"/>
      <sheetName val="3.하중산정4.지지력"/>
      <sheetName val="구리토평1전기"/>
      <sheetName val="BQ(실행)"/>
      <sheetName val="P-산#1-1(WOWA1)"/>
      <sheetName val="실행철강렀቟"/>
      <sheetName val="품셈 "/>
      <sheetName val="ABUT수량-Aԇ"/>
      <sheetName val="현장경비"/>
      <sheetName val="정화조방수미㬁"/>
      <sheetName val="정화조방수미/"/>
      <sheetName val="3련 BOX"/>
      <sheetName val="건설기계사용료목록"/>
      <sheetName val="자재단가조사"/>
      <sheetName val="피해현황"/>
      <sheetName val="피해현황 (수량합계)"/>
      <sheetName val="견적단가"/>
      <sheetName val="노무,재료"/>
      <sheetName val="계정c헾】_x0005_"/>
      <sheetName val="2001년계약내력출력분"/>
      <sheetName val="1차기성분내력"/>
      <sheetName val="토공집계"/>
      <sheetName val="가시설단위수량"/>
      <sheetName val="SORCE1"/>
      <sheetName val="Summary"/>
      <sheetName val="6. 안전관리비"/>
      <sheetName val="4.전기"/>
      <sheetName val="CODE"/>
      <sheetName val="기본일위"/>
      <sheetName val="el\설계서\수목︀ᇕ԰_x0000_缀_x0000__x0000__x0000_䘀_xd802_"/>
      <sheetName val="8설7︀"/>
      <sheetName val="인부노임"/>
      <sheetName val="접합 및 부설 "/>
      <sheetName val="1SPAN"/>
      <sheetName val="criteria(enlc)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setup"/>
      <sheetName val="명세서"/>
      <sheetName val="1.1서버도입"/>
      <sheetName val="청천내"/>
      <sheetName val="총괄내역"/>
      <sheetName val="교각계산"/>
      <sheetName val="하자보증자Á"/>
      <sheetName val="도급예산내역서총︀ᇕ"/>
      <sheetName val="기성내역"/>
      <sheetName val="발주내역서"/>
      <sheetName val="ABUT수량-Aက"/>
      <sheetName val="ABUT수량-A԰"/>
      <sheetName val="횡배수관토공수량"/>
      <sheetName val="(1)본선수량집계"/>
      <sheetName val="A"/>
      <sheetName val="D"/>
      <sheetName val="08공임"/>
      <sheetName val="기중"/>
      <sheetName val="일위2"/>
      <sheetName val="견적기준"/>
      <sheetName val="기준표"/>
      <sheetName val="하부철근수량"/>
      <sheetName val="초기화면"/>
      <sheetName val="설֮㖮"/>
      <sheetName val="경상비"/>
      <sheetName val="연돌일위집계"/>
      <sheetName val="입력데이터"/>
      <sheetName val="2BOX본체"/>
      <sheetName val="견"/>
      <sheetName val="자단"/>
      <sheetName val="1,2,3,4,5단위수량"/>
      <sheetName val="상호참ᰖ〚_x0005_"/>
      <sheetName val="산출2-동력"/>
      <sheetName val="산출3-전등"/>
      <sheetName val="산출4-조명제어"/>
      <sheetName val="산출5-전열"/>
      <sheetName val="산출7-유도등"/>
      <sheetName val="공사비예산서(토목분)"/>
      <sheetName val="일위대가(계측기설치)"/>
      <sheetName val="공사비׃⿓"/>
      <sheetName val="주공 ׃⿓"/>
      <sheetName val="공사비_x0010__x0000_"/>
      <sheetName val="하중조건(평상시)"/>
      <sheetName val="현장관리׃"/>
      <sheetName val="주공 _x0010__x0000_"/>
      <sheetName val="변경-C"/>
      <sheetName val="현장일보"/>
      <sheetName val="정거장"/>
      <sheetName val="길내기"/>
      <sheetName val="공賌㥛퐀"/>
      <sheetName val="총砀⫵܃"/>
      <sheetName val="3차설계"/>
      <sheetName val="내역을"/>
      <sheetName val="31.경비기본입력"/>
      <sheetName val="터널조도"/>
      <sheetName val="마감LIST-1"/>
      <sheetName val="1.설계조건"/>
      <sheetName val="JUCKEYK"/>
      <sheetName val="매堀"/>
      <sheetName val="일위대가(1)"/>
      <sheetName val="FCþ"/>
      <sheetName val="우수공"/>
      <sheetName val="금리계산"/>
      <sheetName val="합의경상"/>
      <sheetName val="상촌터널실행"/>
      <sheetName val="기성2"/>
      <sheetName val="직접㰀᎕萀᎕"/>
      <sheetName val="본선토량운반계산서(1)0"/>
      <sheetName val="회계코드"/>
      <sheetName val="공사코드"/>
      <sheetName val="관리부"/>
      <sheetName val="정산"/>
      <sheetName val="청구분"/>
      <sheetName val="총무부"/>
      <sheetName val="1차네트공정"/>
      <sheetName val="내역서1999.8최_x0005_"/>
      <sheetName val="입출재고현황 (2)"/>
      <sheetName val="2)관접합"/>
      <sheetName val="계정과목"/>
      <sheetName val="현장구분"/>
      <sheetName val="JUCK"/>
      <sheetName val="기자재비"/>
      <sheetName val="견적대비표"/>
      <sheetName val="6.송금의뢰내역서"/>
      <sheetName val="기본설정"/>
      <sheetName val="참조-(1)"/>
      <sheetName val="비계缀ᴪ"/>
      <sheetName val="비계ꀀ᩶"/>
      <sheetName val="재료비단가"/>
      <sheetName val="본실행_x0005__x0000_"/>
      <sheetName val="양재동 고향생각"/>
      <sheetName val="건축공사"/>
      <sheetName val="지수적용공사비내역서"/>
      <sheetName val="철_xdc00_"/>
      <sheetName val="철ᰀ"/>
      <sheetName val="TYPE-1"/>
      <sheetName val="단계별내역 (헾】"/>
      <sheetName val="도급예산헾】_x0005__x0000_"/>
      <sheetName val="배수장공사비명ꀀፐ"/>
      <sheetName val="배수장공사비명䀀፣"/>
      <sheetName val="단계별내역 (贸_x0013_"/>
      <sheetName val="단계별내역 (⩿〚"/>
      <sheetName val="단계별내역 (齘_x0013_"/>
      <sheetName val="단계별내역 (尜_x0013_"/>
      <sheetName val="단계별내역 (徸〒"/>
      <sheetName val="집계"/>
      <sheetName val="단계별내역 (丵〒"/>
      <sheetName val="단계별내역 (橂】"/>
      <sheetName val="8.PILE  (돌출)"/>
      <sheetName val="45,46"/>
      <sheetName val="단  가  대  비  표"/>
      <sheetName val="일  위  대  가  목  록"/>
      <sheetName val="월별수唀"/>
      <sheetName val="월별수徸"/>
      <sheetName val="기안"/>
      <sheetName val="수지표"/>
      <sheetName val="하중계산"/>
      <sheetName val="(3.품질관리 시험 총괄표)"/>
      <sheetName val="수로BOX"/>
      <sheetName val="단가요약"/>
      <sheetName val="좌측"/>
      <sheetName val="4차원가계산서"/>
      <sheetName val="수문일1"/>
      <sheetName val="전체내역"/>
      <sheetName val="대창(함평)"/>
      <sheetName val="대창(장성)"/>
      <sheetName val="대창(함평)-창열"/>
      <sheetName val="분석대장"/>
      <sheetName val="base"/>
      <sheetName val="총집_x0005__x0000_"/>
      <sheetName val="공사비 증감 내역서"/>
      <sheetName val="토적표(2차기성)"/>
      <sheetName val="tggwan(mac)"/>
      <sheetName val="골조공사"/>
      <sheetName val="급여조견표"/>
      <sheetName val="전력"/>
      <sheetName val="A LINE"/>
      <sheetName val="동해title"/>
      <sheetName val="A2"/>
      <sheetName val="대치판정"/>
      <sheetName val="원가계산서_x0005__x0000__x0000_"/>
      <sheetName val="C3"/>
      <sheetName val="기준"/>
      <sheetName val="일위(시설)"/>
      <sheetName val="부대︀"/>
      <sheetName val="토공실행"/>
      <sheetName val="설계내역서 "/>
      <sheetName val="조경일0"/>
      <sheetName val="자재비"/>
      <sheetName val="24.보증금(전신전화가입권)"/>
      <sheetName val="IHS"/>
      <sheetName val="적격"/>
      <sheetName val="토공정보"/>
      <sheetName val="AL공사԰"/>
      <sheetName val="AL공԰԰"/>
      <sheetName val="내역1"/>
      <sheetName val="도로정위치부표"/>
      <sheetName val="DB구축"/>
      <sheetName val="도로조사부표"/>
      <sheetName val="입력변수"/>
      <sheetName val="기술자자료敧ぞ"/>
      <sheetName val="기술자자료游/"/>
      <sheetName val="단면상수 및 주빔설계"/>
      <sheetName val="2공구하_x0005__x0000__x0000__x0000_"/>
      <sheetName val="XXXXXX"/>
      <sheetName val="투찰판"/>
      <sheetName val="설계내역서 (대안분)"/>
      <sheetName val="토목(대안) (BID)"/>
      <sheetName val="건축집계표"/>
      <sheetName val="설비집계표"/>
      <sheetName val="전기(대안)"/>
      <sheetName val="설계내역서 (원안분)"/>
      <sheetName val="토목(원안)"/>
      <sheetName val="토목(원안) (BID)"/>
      <sheetName val="전기(원안)"/>
      <sheetName val="U-TYPE(1)"/>
      <sheetName val="PACKING_LISþ"/>
      <sheetName val="PACKING_LIS¸"/>
      <sheetName val="계약내역서(을지)"/>
      <sheetName val="배수장공사囘$ᯑ⾉"/>
      <sheetName val="5정거장"/>
      <sheetName val="1-3길내기"/>
      <sheetName val="준공조서"/>
      <sheetName val="공사준공계"/>
      <sheetName val="준공검사보고서"/>
      <sheetName val="인공산출"/>
      <sheetName val="안양동丵〒_x0005__x0000_"/>
      <sheetName val="현장관丵〒"/>
      <sheetName val="일위대가단가표"/>
      <sheetName val="견적의뢰"/>
      <sheetName val="접속도로1"/>
      <sheetName val="세목전체"/>
      <sheetName val="단가조건(02년)"/>
      <sheetName val="돌담교 상부수량"/>
      <sheetName val="2.대외공문"/>
      <sheetName val="5. 현장관리비(new) "/>
      <sheetName val="Sheet6"/>
      <sheetName val="관리동"/>
      <sheetName val="소방 하 내역"/>
      <sheetName val="기계내역서"/>
      <sheetName val="입력자료"/>
      <sheetName val="AL공사ԯ_x0000_缀"/>
      <sheetName val="공사계획서"/>
      <sheetName val="실행내역"/>
      <sheetName val="물량산출"/>
      <sheetName val="계정c԰_x0000_缀"/>
      <sheetName val="일위대가목차"/>
      <sheetName val="과세내역(세부)"/>
      <sheetName val="장문교(대전)"/>
      <sheetName val="단가적용(터널)"/>
      <sheetName val="단위가격"/>
      <sheetName val="단위가격_할증"/>
      <sheetName val="Factor"/>
      <sheetName val="작성"/>
      <sheetName val="5.2.6~7공사요율"/>
      <sheetName val="품목납기"/>
      <sheetName val="기초자료입력"/>
      <sheetName val="예산명세서"/>
      <sheetName val="자료입력"/>
      <sheetName val="AV시스템"/>
      <sheetName val="부_x0000__x0000_"/>
      <sheetName val="구조_x0005__x0000_"/>
      <sheetName val="배수내_x0005_"/>
      <sheetName val="회사기_x0005__x0000_"/>
      <sheetName val="철근량산정및사용성검⩿"/>
      <sheetName val="도배공사언고"/>
      <sheetName val="충주"/>
      <sheetName val="수리보고서비"/>
      <sheetName val="방수-수량산출서"/>
      <sheetName val="T13(P68~72,78)"/>
      <sheetName val="시설물단가표"/>
      <sheetName val="노무비단가표"/>
      <sheetName val="도급내역"/>
      <sheetName val="용수량(생활용수)"/>
      <sheetName val="연결관암거"/>
      <sheetName val="voucher"/>
      <sheetName val="소렀"/>
      <sheetName val="1.2 동력(철ᰀ፜"/>
      <sheetName val="Front"/>
      <sheetName val="wall"/>
      <sheetName val="공조기"/>
      <sheetName val="공조기휀"/>
      <sheetName val="AHU집계"/>
      <sheetName val="공량산출서"/>
      <sheetName val="물가자료"/>
      <sheetName val="군남내역서"/>
      <sheetName val="구조물"/>
      <sheetName val="공사비총괄표"/>
      <sheetName val="내역서(기계)"/>
      <sheetName val="정보"/>
      <sheetName val="주공 _x0005__x0000_"/>
      <sheetName val="일위대가(가설)"/>
      <sheetName val="에너媀͖"/>
      <sheetName val="기술자관련자爈"/>
      <sheetName val="기술자관련자爇"/>
      <sheetName val="TYPE집계표"/>
      <sheetName val="el\설계서\수목일︀ᇕ԰_x0000_缀_x0000__x0000__x0000_Ȁ"/>
      <sheetName val="el\설계서\수목일︀ᇕ԰_x0000_缀_x0000__x0000__x0000_焀"/>
      <sheetName val="용역비내역_진짜"/>
      <sheetName val="장척총괄"/>
      <sheetName val="3차"/>
      <sheetName val="수원공매수"/>
      <sheetName val="수안보-MBR1"/>
      <sheetName val="빙축열"/>
      <sheetName val="조頔ន"/>
      <sheetName val="산堀᎟"/>
      <sheetName val="9902"/>
      <sheetName val="단가䘭疚"/>
      <sheetName val="단가䘭瞰"/>
      <sheetName val="남양구조시험동"/>
      <sheetName val="도"/>
      <sheetName val="교대"/>
      <sheetName val="J01"/>
      <sheetName val="공사비집계표"/>
      <sheetName val="부대시설"/>
      <sheetName val="1표지-공사시방서"/>
      <sheetName val="2표지-설계내역서"/>
      <sheetName val="관급내역서"/>
      <sheetName val="aiming(일위대가표)"/>
      <sheetName val="산출서"/>
      <sheetName val="F단가비교표"/>
      <sheetName val="3표지-설계도면"/>
      <sheetName val="炷舅?XLS]데이타'!$E$124"/>
      <sheetName val="ls]노임"/>
      <sheetName val="____"/>
      <sheetName val="炷舅?XLS"/>
      <sheetName val="ls"/>
      <sheetName val="소일위대가코드표"/>
      <sheetName val="품셈집계표"/>
      <sheetName val="자재조사표(참고용)"/>
      <sheetName val="일반부표집계표"/>
      <sheetName val="품셈TABLE"/>
      <sheetName val="Customer Databas"/>
      <sheetName val="원내역"/>
      <sheetName val="공종단가"/>
      <sheetName val="참고"/>
      <sheetName val="장비별표(오거보링)(Ø400)(12M)"/>
      <sheetName val="䈘목(중국단풍-)"/>
      <sheetName val="갑  지"/>
      <sheetName val="unit 4"/>
      <sheetName val="화재 탐지 설비"/>
      <sheetName val="횡배수관재료-"/>
      <sheetName val="계산서(직선부)"/>
      <sheetName val="콘크리트측구연장"/>
      <sheetName val="-배수구조물공토공"/>
      <sheetName val="조명일위"/>
      <sheetName val="철근총괄집계표"/>
      <sheetName val="집수정(600-700)"/>
      <sheetName val="빗물받이(910-510-410)"/>
      <sheetName val="우수"/>
      <sheetName val="공종목록표"/>
      <sheetName val="파일의이용"/>
      <sheetName val="설계내역일위"/>
      <sheetName val="EACT10"/>
      <sheetName val="금융비용"/>
      <sheetName val="교사기준면적(초등)"/>
      <sheetName val="지주목시비량산출서"/>
      <sheetName val="49"/>
      <sheetName val="견적시담(송포2공구)"/>
      <sheetName val="부하계산서"/>
      <sheetName val="남양내역"/>
      <sheetName val="개인"/>
      <sheetName val="공종별원가계산"/>
      <sheetName val="전주2本1"/>
      <sheetName val="토공산출(주차장)"/>
      <sheetName val="현장관리"/>
      <sheetName val="매입"/>
      <sheetName val="토공산출 (아파트)"/>
      <sheetName val="품셈"/>
      <sheetName val="5 일위목록"/>
      <sheetName val="7 단가조사"/>
      <sheetName val="6 일위대가"/>
      <sheetName val="정렬"/>
      <sheetName val="Mc1"/>
      <sheetName val="식재일위"/>
      <sheetName val="10공구일위"/>
      <sheetName val="Ⅶ-2.현장경비산출"/>
      <sheetName val="기계경비적용기준"/>
      <sheetName val="DT"/>
      <sheetName val="롤러"/>
      <sheetName val="펌프차타설"/>
      <sheetName val="시설물기초"/>
      <sheetName val="전기혼잡제경비(45)"/>
      <sheetName val="일위대가-1"/>
      <sheetName val="년도별시공"/>
      <sheetName val="골조대비내역"/>
      <sheetName val="평가내역"/>
      <sheetName val="123"/>
      <sheetName val="계수시트"/>
      <sheetName val="현장"/>
      <sheetName val="단가표 (2)"/>
      <sheetName val="1차 내역서"/>
      <sheetName val="대가표(품셈)"/>
      <sheetName val="내역서01"/>
      <sheetName val="GAS"/>
      <sheetName val="토집"/>
      <sheetName val="개소별수량산출"/>
      <sheetName val="근거(기밀댐퍼)"/>
      <sheetName val="일위집계표"/>
      <sheetName val="合成単価作成表-BLDG"/>
      <sheetName val="공사기본내용입력"/>
      <sheetName val="공통"/>
      <sheetName val="퇴직금(울산천상)"/>
      <sheetName val="4-10"/>
      <sheetName val="설계내"/>
      <sheetName val="제수"/>
      <sheetName val="공기"/>
      <sheetName val="교육종류"/>
      <sheetName val="부대공Ⅱ"/>
      <sheetName val="상 부"/>
      <sheetName val="전선 및 전선관"/>
      <sheetName val="금융"/>
      <sheetName val="DB@Acess"/>
      <sheetName val="Civil"/>
      <sheetName val="22인공"/>
      <sheetName val="부하계산"/>
      <sheetName val="일반부표"/>
      <sheetName val="운동장 (2)"/>
      <sheetName val="시추주상도"/>
      <sheetName val="성곽내역서"/>
      <sheetName val="BH"/>
      <sheetName val="총괄표1"/>
      <sheetName val="Customer_Databas"/>
      <sheetName val="갑__지"/>
      <sheetName val="unit_4"/>
      <sheetName val="화재_탐지_설비"/>
      <sheetName val="토공산출_(아파트)"/>
      <sheetName val="1_설계조건"/>
      <sheetName val="Ⅶ-2_현장경비산출"/>
      <sheetName val="귀래_설계_공내역서"/>
      <sheetName val="5_일위목록"/>
      <sheetName val="7_단가조사"/>
      <sheetName val="6_일위대가"/>
      <sheetName val="E_P_T수량산출서"/>
      <sheetName val="전선_및_전선관"/>
      <sheetName val="GAS저장소"/>
      <sheetName val="라인마킹"/>
      <sheetName val="위험물저장소"/>
      <sheetName val="일반창고동"/>
      <sheetName val="기성청구"/>
      <sheetName val="EQUIP-H"/>
      <sheetName val="공통비총괄표"/>
      <sheetName val="주요항목별"/>
      <sheetName val="내역서2안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평교-내역"/>
      <sheetName val="구조물공1(51~56)"/>
      <sheetName val="간선"/>
      <sheetName val="전압"/>
      <sheetName val="조도"/>
      <sheetName val="동력"/>
      <sheetName val="D&amp;P특기사항"/>
      <sheetName val="우각부보강"/>
      <sheetName val="EQT-ESTN"/>
      <sheetName val="공종집계"/>
      <sheetName val="날개벽(좌,우=60도-4개)"/>
      <sheetName val="03하반기내역서"/>
      <sheetName val="04상반기"/>
      <sheetName val="공작물조직표(용배수)"/>
      <sheetName val=" 견적서"/>
      <sheetName val="인부신상자료"/>
      <sheetName val="퍼스트"/>
      <sheetName val="SCHE"/>
      <sheetName val="11월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bearing"/>
      <sheetName val="단가표_(2)"/>
      <sheetName val="수목데이타 "/>
      <sheetName val="투찰금액"/>
      <sheetName val="날개벽수량표"/>
      <sheetName val="평형별수량표"/>
      <sheetName val="가설개략"/>
      <sheetName val="평당"/>
      <sheetName val="매입세"/>
      <sheetName val="창호"/>
      <sheetName val="천방교접속"/>
      <sheetName val="EJ"/>
      <sheetName val="1차_내역서"/>
      <sheetName val="계산내역(설비)"/>
      <sheetName val="와동25-3(변경)"/>
      <sheetName val="가격비"/>
      <sheetName val="炷舅_XLS_데이타'!$E$124"/>
      <sheetName val="ls_노임"/>
      <sheetName val="炷舅_XLS"/>
      <sheetName val="전계가"/>
      <sheetName val="배수판"/>
      <sheetName val="TB-내역서"/>
      <sheetName val="기타_정보통신공사1"/>
      <sheetName val="Customer_Databas1"/>
      <sheetName val="2000_11월설계내역1"/>
      <sheetName val="표지_(2)1"/>
      <sheetName val="갑__지1"/>
      <sheetName val="unit_41"/>
      <sheetName val="화재_탐지_설비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주관사업"/>
      <sheetName val="PW3"/>
      <sheetName val="PW4"/>
      <sheetName val="SC1"/>
      <sheetName val="PE"/>
      <sheetName val="PM"/>
      <sheetName val="TR"/>
      <sheetName val="교대시점"/>
      <sheetName val="TEL"/>
      <sheetName val="담장산출"/>
      <sheetName val="8.석축단위(H=1.5M)"/>
      <sheetName val="개거산출내역"/>
      <sheetName val="기록대장"/>
      <sheetName val="단਀腹԰"/>
      <sheetName val="도급원가"/>
      <sheetName val="J直材4"/>
      <sheetName val="8설7㖮"/>
      <sheetName val="시점교䈀"/>
      <sheetName val="예총"/>
      <sheetName val="조도계산서1"/>
      <sheetName val="신항수로관조서"/>
      <sheetName val="신항용수로집계"/>
      <sheetName val="약품劈,"/>
      <sheetName val="월_x0000__x0000_Ԁ"/>
      <sheetName val="교대(A1)"/>
      <sheetName val="7_계측제어"/>
      <sheetName val="6_동력"/>
      <sheetName val="13_방송공사"/>
      <sheetName val="15_소방공사"/>
      <sheetName val="12_옥외_방송공사"/>
      <sheetName val="8_옥외_보안등공사"/>
      <sheetName val="연수동"/>
      <sheetName val="G-IL"/>
      <sheetName val="BU"/>
      <sheetName val="IL"/>
      <sheetName val="EQ-R1"/>
      <sheetName val="기계경비시간당손료목록"/>
      <sheetName val="가실행 내역서"/>
      <sheetName val="노임단가 (2)"/>
      <sheetName val="FAB별"/>
      <sheetName val="자재조사표"/>
      <sheetName val="04년부품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상호참고堀᎟"/>
      <sheetName val="철근량산정및사용성검锼"/>
      <sheetName val="실행,원᐀ባ搀腳԰_x0000_"/>
      <sheetName val="철근량산정및사용성검瓨"/>
      <sheetName val="내역서1999.8최저"/>
      <sheetName val="철근량산정및사용성검芨"/>
      <sheetName val="철근량산정및사용성검襨"/>
      <sheetName val="상호참고자堀"/>
      <sheetName val="상호참고자ꠀ"/>
      <sheetName val="상호참고죈፺"/>
      <sheetName val="철근량산정및_x0005__x0000__x0000__x0000_"/>
      <sheetName val="철근량산정및齘_x0013_龜_x0013_헾"/>
      <sheetName val="공傠_x0013_"/>
      <sheetName val="8ꠀ፺"/>
      <sheetName val="심堀᎟鰀"/>
      <sheetName val="적ꠀ"/>
      <sheetName val="철근량산정및竈_x0013_笌_x0013_헾"/>
      <sheetName val="상호참고壈᎟"/>
      <sheetName val="상호참고자저"/>
      <sheetName val="철근량산정및사용성검齘"/>
      <sheetName val="상호참고怀፵"/>
      <sheetName val="실행,원怀፵ቇ԰_x0000_"/>
      <sheetName val="실행,원삾ፐቇ԰_x0000_"/>
      <sheetName val="상호참고ꃈፐ"/>
      <sheetName val="철근량산정및사용성검窨"/>
      <sheetName val="공挔_x0012_"/>
      <sheetName val="철근량산정및사용성검竈"/>
      <sheetName val="개비온집쀀"/>
      <sheetName val="실행,원堀᎟鰀᎟︀ᇕ"/>
      <sheetName val="개비온집ꀀ"/>
      <sheetName val="현장관리窨"/>
      <sheetName val="공窨_x0013_"/>
      <sheetName val="철근량산정및사용성검傠"/>
      <sheetName val="실행,원᐀ባ切腷԰_x0000_"/>
      <sheetName val="심ꀀፐ"/>
      <sheetName val="실행,원저፺ఀ፻︀ᇕ"/>
      <sheetName val="철근량산정및窨_x0013_竬_x0013_헾"/>
      <sheetName val="실행,원ꠀ፺፺︀ᇕ"/>
      <sheetName val="철근량산정및사용ꠀ፺"/>
      <sheetName val="토목莘!"/>
      <sheetName val="급여준비"/>
      <sheetName val="cable-data"/>
      <sheetName val="정공공사"/>
      <sheetName val="조경일壀"/>
      <sheetName val="날개벽(시점좌_x0005__x0000_"/>
      <sheetName val="날개벽(시점좌僀_x0013_"/>
      <sheetName val="블럭 손익"/>
      <sheetName val="가격자료"/>
      <sheetName val="환경일위대가"/>
      <sheetName val="BSD_(2)"/>
      <sheetName val="구헾"/>
      <sheetName val="방호시설검토"/>
      <sheetName val="회사기헾】_x0005_"/>
      <sheetName val="회사기奐'妜"/>
      <sheetName val="예산서"/>
      <sheetName val="단가비교표"/>
      <sheetName val="노무비 근거"/>
      <sheetName val="산출내역"/>
      <sheetName val="총괄_x0000_谂በ"/>
      <sheetName val="입缀숪"/>
      <sheetName val="좌측԰_x0000_缀"/>
      <sheetName val="데리려ଈ타현황"/>
      <sheetName val="산출내역집계표"/>
      <sheetName val="99노徸⼣_x0005_"/>
      <sheetName val="맨홀수ׇឃ"/>
      <sheetName val="규격 단가표"/>
      <sheetName val="costing_CV"/>
      <sheetName val="Pipe"/>
      <sheetName val="3차준공"/>
      <sheetName val="수_x0005_"/>
      <sheetName val="수僰"/>
      <sheetName val="h-013211-2"/>
      <sheetName val="안전시설"/>
      <sheetName val="주공Գ︀ᇕ"/>
      <sheetName val="TYPE-B 평균H"/>
      <sheetName val="수량총"/>
      <sheetName val="토공총"/>
      <sheetName val="정화조방_x0000__x0000__x0005_"/>
      <sheetName val="정화조방_x0000__x0000_ᅠ"/>
      <sheetName val="잡비계산"/>
      <sheetName val="중기목록"/>
      <sheetName val="중기내역"/>
      <sheetName val="구역화물"/>
      <sheetName val="가스(내역)"/>
      <sheetName val="el\설계서\수목일︀ᇕ԰_x0000_缀_x0000__x0000__x0000_Ԁ"/>
      <sheetName val="협력丵⽙"/>
      <sheetName val="D-철근0_x0000_"/>
      <sheetName val="원가계헾】_x0005_"/>
      <sheetName val="8.옥외᐀ባ혀腺԰_x0000_"/>
      <sheetName val="단가일︀"/>
      <sheetName val="단가일_xd800_"/>
      <sheetName val="INDEX"/>
      <sheetName val="간접1"/>
      <sheetName val="99노임기԰"/>
      <sheetName val="99노임기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잡철물"/>
      <sheetName val="변경내역서"/>
      <sheetName val="신규일위목록"/>
      <sheetName val="단렀቟԰"/>
      <sheetName val="5_시방서(일반시방㔀቎"/>
      <sheetName val="날개벽(䟣⾄_x0005__x0000_"/>
      <sheetName val="단퀀ᙕᰀ"/>
      <sheetName val="단ԯ_x0000_缀"/>
      <sheetName val="총공비"/>
      <sheetName val="현장관리_x0005_"/>
      <sheetName val="개별직종노임단가(2005.1徸"/>
      <sheetName val="날개벽(시점԰_x0000_缀"/>
      <sheetName val="안정검토(온1)"/>
      <sheetName val="날㔀੎"/>
      <sheetName val="가스내역"/>
      <sheetName val="관련자료詈_x0015_"/>
      <sheetName val="G.R300경׃"/>
      <sheetName val="[수목일위.XLS]el\설계서\수목일위_XLS]데이타"/>
      <sheetName val="[수목일위.XLS]el\설계서\수목일위_XLS"/>
      <sheetName val="jobhist"/>
      <sheetName val="등가관장표"/>
      <sheetName val="1-4-_x0000__x0000__x0005__x0000_㳀ҙ"/>
      <sheetName val="골栀᱔렀"/>
      <sheetName val="자재반입현황표"/>
      <sheetName val="토缀ᨎ԰"/>
      <sheetName val="에너ፈߞ"/>
      <sheetName val="직접䈀ᅪ԰_x0000_"/>
      <sheetName val="재ﻇ"/>
      <sheetName val="고부제"/>
      <sheetName val="삼기제"/>
      <sheetName val="원평천상류2차"/>
      <sheetName val="일반하천실시설계용역"/>
      <sheetName val="조촌제"/>
      <sheetName val="부산4"/>
      <sheetName val="일위稀_x001e_⩿"/>
      <sheetName val="냉천부속동"/>
      <sheetName val="MATERIAL"/>
      <sheetName val="기怀፵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堀᎟鰀"/>
      <sheetName val="날怀፵"/>
      <sheetName val="월堀᎟鰀"/>
      <sheetName val="프랜怀፵"/>
      <sheetName val="램怀"/>
      <sheetName val="램堀"/>
      <sheetName val="월별氀饿"/>
      <sheetName val="기԰_x0000_缀"/>
      <sheetName val="월԰堀᎟"/>
      <sheetName val="날԰_x0000_"/>
      <sheetName val="본사인상전"/>
      <sheetName val="현장ᘀ᨜԰"/>
      <sheetName val="설계개요"/>
      <sheetName val="8䈀ᅪ԰"/>
      <sheetName val="원가계산서구조조ꠀ"/>
      <sheetName val="원가계산서구조조저"/>
      <sheetName val="원가계산서구조조좬"/>
      <sheetName val="원가계산서구조조ԯ"/>
      <sheetName val="단가일灘"/>
      <sheetName val="단가일茐"/>
      <sheetName val="단가일헾"/>
      <sheetName val="법면က"/>
      <sheetName val="법면ᰎ"/>
      <sheetName val="법면0"/>
      <sheetName val="법면爈"/>
      <sheetName val="가시설수량"/>
      <sheetName val="CONCRETE"/>
      <sheetName val="RAHMEN"/>
      <sheetName val="조내헾"/>
      <sheetName val="cal"/>
      <sheetName val="배관배선내역"/>
      <sheetName val="본사공가᳈፜"/>
      <sheetName val="수설계"/>
      <sheetName val="단가일丵"/>
      <sheetName val="발주처렀቟԰_x0000_"/>
      <sheetName val="직원투_x0000__x0000__x0005_"/>
      <sheetName val="조도계산서 (도서)"/>
      <sheetName val="단가일ﺭ"/>
      <sheetName val="제품별"/>
      <sheetName val="설명서"/>
      <sheetName val="분전반계산서(석관)"/>
      <sheetName val="빌딩 안내"/>
      <sheetName val="인원계획-미화"/>
      <sheetName val="8"/>
      <sheetName val="10"/>
      <sheetName val="12"/>
      <sheetName val="9"/>
      <sheetName val="11"/>
      <sheetName val="수량-가로등"/>
      <sheetName val="신︀"/>
      <sheetName val="MRS세부"/>
      <sheetName val="단순공사비단가표"/>
      <sheetName val="분석"/>
      <sheetName val="ROOF(ALKALI)"/>
      <sheetName val="도급예산내역서총0_x0000_"/>
      <sheetName val="도급예산내역서총/_x0000_"/>
      <sheetName val="도급예산내역서총︀㳕"/>
      <sheetName val="배수장공사비명_x0000__x0000_"/>
      <sheetName val="배수장공사비명䡲⿛"/>
      <sheetName val="도급예산내역서총蠊ᙌ"/>
      <sheetName val="도급예산내역서총蠌き"/>
      <sheetName val="배수장공사비명䡲ぇ"/>
      <sheetName val="전기수량집계"/>
      <sheetName val="라.공사비"/>
      <sheetName val="다.도서인쇄비 "/>
      <sheetName val="설계기준"/>
      <sheetName val="구분표"/>
      <sheetName val="제원입력"/>
      <sheetName val="단가적용"/>
      <sheetName val="에԰_x0000_缀"/>
      <sheetName val="Site Expenses"/>
      <sheetName val="M-MG1"/>
      <sheetName val="건설剸_x001b_"/>
      <sheetName val="건설丵⼨"/>
      <sheetName val="건설夸'"/>
      <sheetName val="사업총괄"/>
      <sheetName val="woo(mac)"/>
      <sheetName val="우석문틀"/>
      <sheetName val="세부窨_x0013_竬"/>
      <sheetName val="옹벽수량집계표"/>
      <sheetName val="1-4-2_관(약⠀"/>
      <sheetName val="전기실(고압)"/>
      <sheetName val="14.TV공_x0005_"/>
      <sheetName val="대총괄"/>
      <sheetName val="이름"/>
      <sheetName val="사업분석_x0000__x0000_Ԁ_x0000__x0000_㣾"/>
      <sheetName val="공사내역서"/>
      <sheetName val="노단"/>
      <sheetName val="변경내역대비표(2)"/>
      <sheetName val="단산"/>
      <sheetName val="명세"/>
      <sheetName val="일대"/>
      <sheetName val="일위대׈_x0000_缀_x0000__x0000_"/>
      <sheetName val="바닥판(1)"/>
      <sheetName val="48일위_x0005__x0000__x0000_"/>
      <sheetName val="16_설계서용지(씀逖"/>
      <sheetName val="하자보증자_x0000_"/>
      <sheetName val="[수목일위.XLS]el\설계서\수목일위_XLS]데이타1"/>
      <sheetName val="[수목일위.XLS]el\설계서\수목일︀ᇕ԰_x0000_缀_x0000__x0000__x0000_Ȁ"/>
      <sheetName val="[수목일위.XLS]el\설계서\수목일︀ᇕ԰_x0000_缀_x0000__x0000__x0000_焀"/>
      <sheetName val="PAINT"/>
      <sheetName val="방화도료"/>
      <sheetName val="현장관리비 "/>
      <sheetName val="6"/>
      <sheetName val="기본1"/>
      <sheetName val="수정일위대가"/>
      <sheetName val="양촌면도평리"/>
      <sheetName val="[수목일위.XLS]el\설계서\수목일︀ᇕ԰_x0000_缀_x0000__x0000__x0000_Ԁ"/>
      <sheetName val="[수목일위.XLS]도급예산내역서총/_x0000_"/>
      <sheetName val="_x0000_䅅呒"/>
      <sheetName val="일위집계(苈)헾"/>
      <sheetName val="적격심사표"/>
      <sheetName val="인사자료총집계"/>
      <sheetName val="2공구_단가䈀ᅪ԰_x0000_"/>
      <sheetName val="2공구_단가렀቟԰_x0000_"/>
      <sheetName val="공종별수량집계"/>
      <sheetName val="구조_x0005_헾"/>
      <sheetName val="CAT_5"/>
      <sheetName val="변동인원"/>
      <sheetName val="자재⸀朋"/>
      <sheetName val="에너지_x0005_"/>
      <sheetName val="실행내역서(DCU)"/>
      <sheetName val="★도급내역︀𥉉ԯ_x0000_缀"/>
      <sheetName val="★도급내역졾ᲂఀᲃ툀"/>
      <sheetName val="★도급내역栊⺝︀ԯ"/>
      <sheetName val="★도급내역碪᎝밀᎝︀"/>
      <sheetName val="총괄내역서(설계Ԃ"/>
      <sheetName val="★도급내역က_x0000_ꠀ຾Ԃ"/>
      <sheetName val="★도급내역Ԃ⡭䠯#_x0000_"/>
      <sheetName val="1공구_단咀2ꮸ⽇_x0005__x0000_"/>
      <sheetName val="산출집계"/>
      <sheetName val="1. 조명내역서(조명설치)"/>
      <sheetName val="2. 조명내역서(조명자재)"/>
      <sheetName val="일위대가집계표"/>
      <sheetName val="공사"/>
      <sheetName val="PAC"/>
      <sheetName val="노임,적용율"/>
      <sheetName val="배수관집계"/>
      <sheetName val="공사비︀⏕"/>
      <sheetName val="환경기계공정표 (3)"/>
      <sheetName val="b_balju"/>
      <sheetName val="2000_11월씀ԯ_x0000_"/>
      <sheetName val="2000_11월ԯ_x0000_缀_x0000_"/>
      <sheetName val="1-최_x0005__x0000_"/>
      <sheetName val="실԰"/>
      <sheetName val="원형1호맨홀토공수량"/>
      <sheetName val="el\설계서\수목일위_XLS]데이타3"/>
      <sheetName val="1공구_단가_(정원)3"/>
      <sheetName val="1공구_단가_(산광)3"/>
      <sheetName val="1공구_단가_(용호)3"/>
      <sheetName val="간지_(2)3"/>
      <sheetName val="2공구_단가(인성)3"/>
      <sheetName val="2공구_단가(대동)3"/>
      <sheetName val="2공구_단가(산광)2"/>
      <sheetName val="1_토공2"/>
      <sheetName val="2_배수공2"/>
      <sheetName val="3_구조물공2"/>
      <sheetName val="4_포장공2"/>
      <sheetName val="지주목_및_비료산출기준2"/>
      <sheetName val="PACKING_LIST2"/>
      <sheetName val="준검_내역서2"/>
      <sheetName val="el\설계서\수목일위_XLS2"/>
      <sheetName val="일위대가_2"/>
      <sheetName val="1__설계예산서2"/>
      <sheetName val="2__목차2"/>
      <sheetName val="3_설계설명서2"/>
      <sheetName val="4_시방서갑지2"/>
      <sheetName val="5_시방서(일반시방서)2"/>
      <sheetName val="6_시방서갑지(특기)2"/>
      <sheetName val="7_예정공정표2"/>
      <sheetName val="8__설계예산서2"/>
      <sheetName val="16_설계서용지(갑)2"/>
      <sheetName val="17__내역서갑지2"/>
      <sheetName val="내_역_서2"/>
      <sheetName val="일_위_대_가_표2"/>
      <sheetName val="수_량_산_출_서2"/>
      <sheetName val="AS포장복구_2"/>
      <sheetName val="전차선로_물량표2"/>
      <sheetName val="중기조종사_단위단가2"/>
      <sheetName val="제출내역_(2)2"/>
      <sheetName val="2000_11월설계내역2"/>
      <sheetName val="참조_(2)2"/>
      <sheetName val="기초입력_DATA2"/>
      <sheetName val="원가계산_(2)2"/>
      <sheetName val="Sheet1_(2)2"/>
      <sheetName val="일위대가_(식재)2"/>
      <sheetName val="기타_정보통신공사2"/>
      <sheetName val="단가_및_재료비2"/>
      <sheetName val="표지_(2)2"/>
      <sheetName val="골조-APT_갑지2"/>
      <sheetName val="3_바닥판__2"/>
      <sheetName val="설명서_2"/>
      <sheetName val="플랜트_설치2"/>
      <sheetName val="아파트_내역2"/>
      <sheetName val="6-1__관개량조서2"/>
      <sheetName val="7_원가계산서(품셈)2"/>
      <sheetName val="단가산출근거_목록표2"/>
      <sheetName val="단_가_산_출_근_거2"/>
      <sheetName val="중기_목록표2"/>
      <sheetName val="시간당_중기사용료2"/>
      <sheetName val="환율및_기초자료2"/>
      <sheetName val="인건비_2"/>
      <sheetName val="11-2_아파트내역2"/>
      <sheetName val="자재단가2007_102"/>
      <sheetName val="자재단가2008_42"/>
      <sheetName val="INDEX__LIST2"/>
      <sheetName val="표__지2"/>
      <sheetName val="실행,원가_최종예상1"/>
      <sheetName val="G_R300경비1"/>
      <sheetName val="1-4-2_관(약)2"/>
      <sheetName val="주빔의_설계2"/>
      <sheetName val="횡_연장2"/>
      <sheetName val="BSD_(2)2"/>
      <sheetName val="자재_집계표2"/>
      <sheetName val="2_고용보험료산출근거1"/>
      <sheetName val="내역서1999_8최종2"/>
      <sheetName val="7_계측제어1"/>
      <sheetName val="6_동력1"/>
      <sheetName val="13_방송공사1"/>
      <sheetName val="15_소방공사1"/>
      <sheetName val="12_옥외_방송공사1"/>
      <sheetName val="8_옥외_보안등공사1"/>
      <sheetName val="9_전등공사1"/>
      <sheetName val="4_전력간선공사1"/>
      <sheetName val="1_전력인입1"/>
      <sheetName val="10_전열_공사1"/>
      <sheetName val="11_전화공사1"/>
      <sheetName val="5_CABLE_TRAY1"/>
      <sheetName val="3_피뢰공사1"/>
      <sheetName val="14_TV공사1"/>
      <sheetName val="1_2_동력(철거)1"/>
      <sheetName val="1_접지공사1"/>
      <sheetName val="각사별공사비분개_1"/>
      <sheetName val="안양동교_1안1"/>
      <sheetName val="주공_갑지1"/>
      <sheetName val="총괄_내역서1"/>
      <sheetName val="CABLE_SIZE-12"/>
      <sheetName val="단계별내역_(2)1"/>
      <sheetName val="개별직종노임단가(2005_1)1"/>
      <sheetName val="현장관리비_산출내역1"/>
      <sheetName val="6PILE__(돌출)1"/>
      <sheetName val="공사별_가중치_산출근거(토목)1"/>
      <sheetName val="TABLE_DB1"/>
      <sheetName val="쌍용_data_base1"/>
      <sheetName val="설계변경내역_981"/>
      <sheetName val="공사별_가중치_산출근거(건축)1"/>
      <sheetName val="회사기헾】"/>
      <sheetName val="_상부공통집계(총괄)1"/>
      <sheetName val="토공(우물통,기타)_1"/>
      <sheetName val="1_취수장1"/>
      <sheetName val="귀래_설계_공내역서1"/>
      <sheetName val="개비온_단위1"/>
      <sheetName val="계장_품셈표1"/>
      <sheetName val="단면_(2)1"/>
      <sheetName val="내역서_제출1"/>
      <sheetName val="Sheet4[수목일위_XLS]가드레일산근"/>
      <sheetName val="8_설치품셈1"/>
      <sheetName val="8_옥외᐀ባ혀腺԰"/>
      <sheetName val="24_보증금1"/>
      <sheetName val="단계별내역_(丵〒1"/>
      <sheetName val="6__안전관리비1"/>
      <sheetName val="자재_집"/>
      <sheetName val="사업비변경내역(96_9단가)1"/>
      <sheetName val="1공구_단咀2ꮸ⽇"/>
      <sheetName val="4_설계예산내역서1"/>
      <sheetName val="6_관급자재조서1"/>
      <sheetName val="3_예정공정표1"/>
      <sheetName val="7_청제공기계기구조서1"/>
      <sheetName val="실행내역(10_13)1"/>
      <sheetName val="계정c헾】"/>
      <sheetName val="경율산정_XLS1"/>
      <sheetName val="4_전기1"/>
      <sheetName val="총집"/>
      <sheetName val="공사비_증감_내역서1"/>
      <sheetName val="A_LINE1"/>
      <sheetName val="Sheet4[수목일위_XLS]가드레일산근耀[수목일"/>
      <sheetName val="토__공1"/>
      <sheetName val="3_고용보험료산출근거1"/>
      <sheetName val="4_고용보험1"/>
      <sheetName val="세골재__T2_변경_현황1"/>
      <sheetName val="1~9_하중계산1"/>
      <sheetName val="실행내역서_1"/>
      <sheetName val="본실행"/>
      <sheetName val="el_설계서_수목일위_XLS_데이타1"/>
      <sheetName val="el_설계서_수목일위_XLS1"/>
      <sheetName val="5__현장관리비(new)_1"/>
      <sheetName val="24_보증금(전신전화가입권)1"/>
      <sheetName val="6_송금의뢰내역서1"/>
      <sheetName val="소방_하_내역1"/>
      <sheetName val="원가계산서"/>
      <sheetName val="피해현황_(수량합계)1"/>
      <sheetName val="양재동_고향생각1"/>
      <sheetName val="설계내역서_1"/>
      <sheetName val="1__조명내역서(조명설치)1"/>
      <sheetName val="2__조명내역서(조명자재)1"/>
      <sheetName val="주공_"/>
      <sheetName val="품셈_1"/>
      <sheetName val="가실행_내역서1"/>
      <sheetName val="31_경비기본입력1"/>
      <sheetName val="5_2_6~7공사요율1"/>
      <sheetName val="날개벽(䟣⾯"/>
      <sheetName val="날개벽("/>
      <sheetName val="1-4-㳀ҙ"/>
      <sheetName val="접합_및_부설_1"/>
      <sheetName val="배수내"/>
      <sheetName val="회사기"/>
      <sheetName val="48일위"/>
      <sheetName val="수"/>
      <sheetName val="8_석축단위(H=1_5M)1"/>
      <sheetName val="주공_׃⿓1"/>
      <sheetName val="블럭_손익1"/>
      <sheetName val="철근량산정및锼閄๿"/>
      <sheetName val="철근량산정및사용성锼"/>
      <sheetName val="내역서1999_8최저1"/>
      <sheetName val="공挔"/>
      <sheetName val="철근량산정및齘龜헾"/>
      <sheetName val="공傠"/>
      <sheetName val="공窨"/>
      <sheetName val="입출재고현황_(2)1"/>
      <sheetName val="빌딩_안내1"/>
      <sheetName val="3_하중산정4_지지력1"/>
      <sheetName val="환경기계공정표_(3)1"/>
      <sheetName val="1-최"/>
      <sheetName val="[수목일위_XLS][수목일위_XLS]el\설계서\수목일1"/>
      <sheetName val="상호참ᰖ〚"/>
      <sheetName val="el\설계서\수목일위_XLS]데이타2"/>
      <sheetName val="1공구_단가_(정원)2"/>
      <sheetName val="1공구_단가_(산광)2"/>
      <sheetName val="1공구_단가_(용호)2"/>
      <sheetName val="간지_(2)2"/>
      <sheetName val="2공구_단가(인성)2"/>
      <sheetName val="2공구_단가(대동)2"/>
      <sheetName val="중기조종사_단위단가1"/>
      <sheetName val="제출내역_(2)1"/>
      <sheetName val="참조_(2)1"/>
      <sheetName val="기초입력_DATA1"/>
      <sheetName val="원가계산_(2)1"/>
      <sheetName val="일위대가_(식재)1"/>
      <sheetName val="골조-APT_갑지1"/>
      <sheetName val="3_바닥판__1"/>
      <sheetName val="설명서_1"/>
      <sheetName val="플랜트_설치1"/>
      <sheetName val="아파트_내역1"/>
      <sheetName val="6-1__관개량조서1"/>
      <sheetName val="7_원가계산서(품셈)1"/>
      <sheetName val="단가산출근거_목록표1"/>
      <sheetName val="단_가_산_출_근_거1"/>
      <sheetName val="중기_목록표1"/>
      <sheetName val="시간당_중기사용료1"/>
      <sheetName val="환율및_기초자료1"/>
      <sheetName val="인건비_1"/>
      <sheetName val="11-2_아파트내역1"/>
      <sheetName val="자재단가2007_101"/>
      <sheetName val="자재단가2008_41"/>
      <sheetName val="INDEX__LIST1"/>
      <sheetName val="표__지1"/>
      <sheetName val="실행,원가_최종예상"/>
      <sheetName val="G_R300경비"/>
      <sheetName val="1-4-2_관(약)1"/>
      <sheetName val="주빔의_설계1"/>
      <sheetName val="횡_연장1"/>
      <sheetName val="BSD_(2)1"/>
      <sheetName val="자재_집계표1"/>
      <sheetName val="2_고용보험료산출근거"/>
      <sheetName val="내역서1999_8최종1"/>
      <sheetName val="9_전등공사"/>
      <sheetName val="4_전력간선공사"/>
      <sheetName val="1_전력인입"/>
      <sheetName val="10_전열_공사"/>
      <sheetName val="11_전화공사"/>
      <sheetName val="5_CABLE_TRAY"/>
      <sheetName val="3_피뢰공사"/>
      <sheetName val="14_TV공사"/>
      <sheetName val="1_2_동력(철거)"/>
      <sheetName val="1_접지공사"/>
      <sheetName val="각사별공사비분개_"/>
      <sheetName val="안양동교_1안"/>
      <sheetName val="주공_갑지"/>
      <sheetName val="총괄_내역서"/>
      <sheetName val="CABLE_SIZE-11"/>
      <sheetName val="단계별내역_(2)"/>
      <sheetName val="개별직종노임단가(2005_1)"/>
      <sheetName val="현장관리비_산출내역"/>
      <sheetName val="6PILE__(돌출)"/>
      <sheetName val="공사별_가중치_산출근거(토목)"/>
      <sheetName val="TABLE_DB"/>
      <sheetName val="쌍용_data_base"/>
      <sheetName val="설계변경내역_98"/>
      <sheetName val="공사별_가중치_산출근거(건축)"/>
      <sheetName val="_상부공통집계(총괄)"/>
      <sheetName val="토공(우물통,기타)_"/>
      <sheetName val="1_취수장"/>
      <sheetName val="개비온_단위"/>
      <sheetName val="계장_품셈표"/>
      <sheetName val="단면_(2)"/>
      <sheetName val="내역서_제출"/>
      <sheetName val="8_설치품셈"/>
      <sheetName val="24_보증금"/>
      <sheetName val="단계별내역_(丵〒"/>
      <sheetName val="6__안전관리비"/>
      <sheetName val="사업비변경내역(96_9단가)"/>
      <sheetName val="4_설계예산내역서"/>
      <sheetName val="6_관급자재조서"/>
      <sheetName val="3_예정공정표"/>
      <sheetName val="7_청제공기계기구조서"/>
      <sheetName val="실행내역(10_13)"/>
      <sheetName val="경율산정_XLS"/>
      <sheetName val="4_전기"/>
      <sheetName val="공사비_증감_내역서"/>
      <sheetName val="A_LINE"/>
      <sheetName val="토__공"/>
      <sheetName val="3_고용보험료산출근거"/>
      <sheetName val="4_고용보험"/>
      <sheetName val="세골재__T2_변경_현황"/>
      <sheetName val="1~9_하중계산"/>
      <sheetName val="실행내역서_"/>
      <sheetName val="el_설계서_수목일위_XLS_데이타"/>
      <sheetName val="el_설계서_수목일위_XLS"/>
      <sheetName val="5__현장관리비(new)_"/>
      <sheetName val="24_보증금(전신전화가입권)"/>
      <sheetName val="6_송금의뢰내역서"/>
      <sheetName val="소방_하_내역"/>
      <sheetName val="피해현황_(수량합계)"/>
      <sheetName val="양재동_고향생각"/>
      <sheetName val="설계내역서_"/>
      <sheetName val="1__조명내역서(조명설치)"/>
      <sheetName val="2__조명내역서(조명자재)"/>
      <sheetName val="품셈_"/>
      <sheetName val="가실행_내역서"/>
      <sheetName val="31_경비기본입력"/>
      <sheetName val="5_2_6~7공사요율"/>
      <sheetName val="접합_및_부설_"/>
      <sheetName val="8_석축단위(H=1_5M)"/>
      <sheetName val="주공_׃⿓"/>
      <sheetName val="블럭_손익"/>
      <sheetName val="내역서1999_8최저"/>
      <sheetName val="입출재고현황_(2)"/>
      <sheetName val="빌딩_안내"/>
      <sheetName val="3_하중산정4_지지력"/>
      <sheetName val="환경기계공정표_(3)"/>
      <sheetName val="[수목일위_XLS][수목일위_XLS]el\설계서\수목일위"/>
      <sheetName val="el\설계서\수목일위_XLS]데이타4"/>
      <sheetName val="1공구_단가_(정원)4"/>
      <sheetName val="1공구_단가_(산광)4"/>
      <sheetName val="1공구_단가_(용호)4"/>
      <sheetName val="간지_(2)4"/>
      <sheetName val="2공구_단가(인성)4"/>
      <sheetName val="2공구_단가(대동)4"/>
      <sheetName val="2공구_단가(산광)3"/>
      <sheetName val="1_토공3"/>
      <sheetName val="2_배수공3"/>
      <sheetName val="3_구조물공3"/>
      <sheetName val="4_포장공3"/>
      <sheetName val="지주목_및_비료산출기준3"/>
      <sheetName val="PACKING_LIST3"/>
      <sheetName val="준검_내역서3"/>
      <sheetName val="el\설계서\수목일위_XLS3"/>
      <sheetName val="일위대가_3"/>
      <sheetName val="1__설계예산서3"/>
      <sheetName val="2__목차3"/>
      <sheetName val="3_설계설명서3"/>
      <sheetName val="4_시방서갑지3"/>
      <sheetName val="5_시방서(일반시방서)3"/>
      <sheetName val="6_시방서갑지(특기)3"/>
      <sheetName val="7_예정공정표3"/>
      <sheetName val="8__설계예산서3"/>
      <sheetName val="16_설계서용지(갑)3"/>
      <sheetName val="17__내역서갑지3"/>
      <sheetName val="내_역_서3"/>
      <sheetName val="일_위_대_가_표3"/>
      <sheetName val="수_량_산_출_서3"/>
      <sheetName val="AS포장복구_3"/>
      <sheetName val="전차선로_물량표3"/>
      <sheetName val="중기조종사_단위단가3"/>
      <sheetName val="제출내역_(2)3"/>
      <sheetName val="2000_11월설계내역3"/>
      <sheetName val="참조_(2)3"/>
      <sheetName val="기초입력_DATA3"/>
      <sheetName val="원가계산_(2)3"/>
      <sheetName val="Sheet1_(2)3"/>
      <sheetName val="일위대가_(식재)3"/>
      <sheetName val="기타_정보통신공사3"/>
      <sheetName val="단가_및_재료비3"/>
      <sheetName val="표지_(2)3"/>
      <sheetName val="골조-APT_갑지3"/>
      <sheetName val="3_바닥판__3"/>
      <sheetName val="설명서_3"/>
      <sheetName val="플랜트_설치3"/>
      <sheetName val="아파트_내역3"/>
      <sheetName val="6-1__관개량조서3"/>
      <sheetName val="7_원가계산서(품셈)3"/>
      <sheetName val="단가산출근거_목록표3"/>
      <sheetName val="단_가_산_출_근_거3"/>
      <sheetName val="중기_목록표3"/>
      <sheetName val="시간당_중기사용료3"/>
      <sheetName val="환율및_기초자료3"/>
      <sheetName val="인건비_3"/>
      <sheetName val="11-2_아파트내역3"/>
      <sheetName val="자재단가2007_103"/>
      <sheetName val="자재단가2008_43"/>
      <sheetName val="INDEX__LIST3"/>
      <sheetName val="표__지3"/>
      <sheetName val="실행,원가_최종예상2"/>
      <sheetName val="G_R300경비2"/>
      <sheetName val="1-4-2_관(약)3"/>
      <sheetName val="주빔의_설계3"/>
      <sheetName val="횡_연장3"/>
      <sheetName val="BSD_(2)3"/>
      <sheetName val="자재_집계표3"/>
      <sheetName val="2_고용보험료산출근거2"/>
      <sheetName val="내역서1999_8최종3"/>
      <sheetName val="7_계측제어2"/>
      <sheetName val="6_동력2"/>
      <sheetName val="13_방송공사2"/>
      <sheetName val="15_소방공사2"/>
      <sheetName val="12_옥외_방송공사2"/>
      <sheetName val="8_옥외_보안등공사2"/>
      <sheetName val="9_전등공사2"/>
      <sheetName val="4_전력간선공사2"/>
      <sheetName val="1_전력인입2"/>
      <sheetName val="10_전열_공사2"/>
      <sheetName val="11_전화공사2"/>
      <sheetName val="5_CABLE_TRAY2"/>
      <sheetName val="3_피뢰공사2"/>
      <sheetName val="14_TV공사2"/>
      <sheetName val="1_2_동력(철거)2"/>
      <sheetName val="1_접지공사2"/>
      <sheetName val="각사별공사비분개_2"/>
      <sheetName val="안양동교_1안2"/>
      <sheetName val="주공_갑지2"/>
      <sheetName val="총괄_내역서2"/>
      <sheetName val="CABLE_SIZE-13"/>
      <sheetName val="단계별내역_(2)2"/>
      <sheetName val="개별직종노임단가(2005_1)2"/>
      <sheetName val="현장관리비_산출내역2"/>
      <sheetName val="E_P_T수량산출서2"/>
      <sheetName val="6PILE__(돌출)2"/>
      <sheetName val="공사별_가중치_산출근거(토목)2"/>
      <sheetName val="TABLE_DB2"/>
      <sheetName val="쌍용_data_base2"/>
      <sheetName val="설계변경내역_982"/>
      <sheetName val="공사별_가중치_산출근거(건축)2"/>
      <sheetName val="_상부공통집계(총괄)2"/>
      <sheetName val="토공(우물통,기타)_2"/>
      <sheetName val="1_취수장2"/>
      <sheetName val="귀래_설계_공내역서2"/>
      <sheetName val="개비온_단위2"/>
      <sheetName val="계장_품셈표2"/>
      <sheetName val="단면_(2)2"/>
      <sheetName val="내역서_제출2"/>
      <sheetName val="8_설치품셈2"/>
      <sheetName val="24_보증금2"/>
      <sheetName val="단계별내역_(丵〒2"/>
      <sheetName val="6__안전관리비2"/>
      <sheetName val="사업비변경내역(96_9단가)2"/>
      <sheetName val="4_설계예산내역서2"/>
      <sheetName val="6_관급자재조서2"/>
      <sheetName val="3_예정공정표2"/>
      <sheetName val="7_청제공기계기구조서2"/>
      <sheetName val="실행내역(10_13)2"/>
      <sheetName val="경율산정_XLS2"/>
      <sheetName val="4_전기2"/>
      <sheetName val="공사비_증감_내역서2"/>
      <sheetName val="A_LINE2"/>
      <sheetName val="토__공2"/>
      <sheetName val="3_고용보험료산출근거2"/>
      <sheetName val="4_고용보험2"/>
      <sheetName val="세골재__T2_변경_현황2"/>
      <sheetName val="1~9_하중계산2"/>
      <sheetName val="실행내역서_2"/>
      <sheetName val="el_설계서_수목일위_XLS_데이타2"/>
      <sheetName val="el_설계서_수목일위_XLS2"/>
      <sheetName val="5__현장관리비(new)_2"/>
      <sheetName val="24_보증금(전신전화가입권)2"/>
      <sheetName val="6_송금의뢰내역서2"/>
      <sheetName val="소방_하_내역2"/>
      <sheetName val="피해현황_(수량합계)2"/>
      <sheetName val="양재동_고향생각2"/>
      <sheetName val="설계내역서_2"/>
      <sheetName val="1_설계조건2"/>
      <sheetName val="1__조명내역서(조명설치)2"/>
      <sheetName val="2__조명내역서(조명자재)2"/>
      <sheetName val="품셈_2"/>
      <sheetName val="가실행_내역서2"/>
      <sheetName val="31_경비기본입력2"/>
      <sheetName val="5_2_6~7공사요율2"/>
      <sheetName val="접합_및_부설_2"/>
      <sheetName val="8_석축단위(H=1_5M)2"/>
      <sheetName val="주공_׃⿓2"/>
      <sheetName val="블럭_손익2"/>
      <sheetName val="내역서1999_8최저2"/>
      <sheetName val="입출재고현황_(2)2"/>
      <sheetName val="빌딩_안내2"/>
      <sheetName val="3_하중산정4_지지력2"/>
      <sheetName val="환경기계공정표_(3)2"/>
      <sheetName val="[수목일위_XLS][수목일위_XLS]el\설계서\수목일2"/>
      <sheetName val="전기공사비총괄"/>
      <sheetName val="내역서-토목"/>
      <sheetName val="4차공사"/>
      <sheetName val="차액뇣ă"/>
      <sheetName val="el\설계서\수목일위_XLS]데이타5"/>
      <sheetName val="1공구_단가_(정원)5"/>
      <sheetName val="1공구_단가_(산광)5"/>
      <sheetName val="1공구_단가_(용호)5"/>
      <sheetName val="간지_(2)5"/>
      <sheetName val="2공구_단가(인성)5"/>
      <sheetName val="2공구_단가(대동)5"/>
      <sheetName val="2공구_단가(산광)4"/>
      <sheetName val="1_토공4"/>
      <sheetName val="2_배수공4"/>
      <sheetName val="3_구조물공4"/>
      <sheetName val="4_포장공4"/>
      <sheetName val="지주목_및_비료산출기준4"/>
      <sheetName val="PACKING_LIST4"/>
      <sheetName val="준검_내역서4"/>
      <sheetName val="el\설계서\수목일위_XLS4"/>
      <sheetName val="일위대가_4"/>
      <sheetName val="1__설계예산서4"/>
      <sheetName val="2__목차4"/>
      <sheetName val="3_설계설명서4"/>
      <sheetName val="4_시방서갑지4"/>
      <sheetName val="5_시방서(일반시방서)4"/>
      <sheetName val="6_시방서갑지(특기)4"/>
      <sheetName val="7_예정공정표4"/>
      <sheetName val="8__설계예산서4"/>
      <sheetName val="16_설계서용지(갑)4"/>
      <sheetName val="17__내역서갑지4"/>
      <sheetName val="내_역_서4"/>
      <sheetName val="일_위_대_가_표4"/>
      <sheetName val="수_량_산_출_서4"/>
      <sheetName val="AS포장복구_4"/>
      <sheetName val="전차선로_물량표4"/>
      <sheetName val="중기조종사_단위단가4"/>
      <sheetName val="제출내역_(2)4"/>
      <sheetName val="2000_11월설계내역4"/>
      <sheetName val="참조_(2)4"/>
      <sheetName val="기초입력_DATA4"/>
      <sheetName val="원가계산_(2)4"/>
      <sheetName val="Sheet1_(2)4"/>
      <sheetName val="일위대가_(식재)4"/>
      <sheetName val="기타_정보통신공사4"/>
      <sheetName val="단가_및_재료비4"/>
      <sheetName val="표지_(2)4"/>
      <sheetName val="골조-APT_갑지4"/>
      <sheetName val="3_바닥판__4"/>
      <sheetName val="설명서_4"/>
      <sheetName val="플랜트_설치4"/>
      <sheetName val="아파트_내역4"/>
      <sheetName val="6-1__관개량조서4"/>
      <sheetName val="7_원가계산서(품셈)4"/>
      <sheetName val="단가산출근거_목록표4"/>
      <sheetName val="단_가_산_출_근_거4"/>
      <sheetName val="중기_목록표4"/>
      <sheetName val="시간당_중기사용료4"/>
      <sheetName val="환율및_기초자료4"/>
      <sheetName val="인건비_4"/>
      <sheetName val="11-2_아파트내역4"/>
      <sheetName val="자재단가2007_104"/>
      <sheetName val="자재단가2008_44"/>
      <sheetName val="INDEX__LIST4"/>
      <sheetName val="표__지4"/>
      <sheetName val="실행,원가_최종예상3"/>
      <sheetName val="G_R300경비3"/>
      <sheetName val="1-4-2_관(약)4"/>
      <sheetName val="주빔의_설계4"/>
      <sheetName val="횡_연장4"/>
      <sheetName val="BSD_(2)4"/>
      <sheetName val="자재_집계표4"/>
      <sheetName val="2_고용보험료산출근거3"/>
      <sheetName val="내역서1999_8최종4"/>
      <sheetName val="7_계측제어3"/>
      <sheetName val="6_동력3"/>
      <sheetName val="13_방송공사3"/>
      <sheetName val="15_소방공사3"/>
      <sheetName val="12_옥외_방송공사3"/>
      <sheetName val="8_옥외_보안등공사3"/>
      <sheetName val="9_전등공사3"/>
      <sheetName val="4_전력간선공사3"/>
      <sheetName val="1_전력인입3"/>
      <sheetName val="10_전열_공사3"/>
      <sheetName val="11_전화공사3"/>
      <sheetName val="5_CABLE_TRAY3"/>
      <sheetName val="3_피뢰공사3"/>
      <sheetName val="14_TV공사3"/>
      <sheetName val="1_2_동력(철거)3"/>
      <sheetName val="1_접지공사3"/>
      <sheetName val="각사별공사비분개_3"/>
      <sheetName val="안양동교_1안3"/>
      <sheetName val="주공_갑지3"/>
      <sheetName val="총괄_내역서3"/>
      <sheetName val="CABLE_SIZE-14"/>
      <sheetName val="단계별내역_(2)3"/>
      <sheetName val="개별직종노임단가(2005_1)3"/>
      <sheetName val="현장관리비_산출내역3"/>
      <sheetName val="E_P_T수량산출서3"/>
      <sheetName val="6PILE__(돌출)3"/>
      <sheetName val="공사별_가중치_산출근거(토목)3"/>
      <sheetName val="TABLE_DB3"/>
      <sheetName val="쌍용_data_base3"/>
      <sheetName val="설계변경내역_983"/>
      <sheetName val="공사별_가중치_산출근거(건축)3"/>
      <sheetName val="_상부공통집계(총괄)3"/>
      <sheetName val="토공(우물통,기타)_3"/>
      <sheetName val="1_취수장3"/>
      <sheetName val="귀래_설계_공내역서3"/>
      <sheetName val="개비온_단위3"/>
      <sheetName val="계장_품셈표3"/>
      <sheetName val="단면_(2)3"/>
      <sheetName val="내역서_제출3"/>
      <sheetName val="8_설치품셈3"/>
      <sheetName val="24_보증금3"/>
      <sheetName val="단계별내역_(丵〒3"/>
      <sheetName val="6__안전관리비3"/>
      <sheetName val="사업비변경내역(96_9단가)3"/>
      <sheetName val="4_설계예산내역서3"/>
      <sheetName val="6_관급자재조서3"/>
      <sheetName val="3_예정공정표3"/>
      <sheetName val="7_청제공기계기구조서3"/>
      <sheetName val="실행내역(10_13)3"/>
      <sheetName val="경율산정_XLS3"/>
      <sheetName val="4_전기3"/>
      <sheetName val="공사비_증감_내역서3"/>
      <sheetName val="A_LINE3"/>
      <sheetName val="토__공3"/>
      <sheetName val="3_고용보험료산출근거3"/>
      <sheetName val="4_고용보험3"/>
      <sheetName val="세골재__T2_변경_현황3"/>
      <sheetName val="1~9_하중계산3"/>
      <sheetName val="실행내역서_3"/>
      <sheetName val="el_설계서_수목일위_XLS_데이타3"/>
      <sheetName val="el_설계서_수목일위_XLS3"/>
      <sheetName val="5__현장관리비(new)_3"/>
      <sheetName val="24_보증금(전신전화가입권)3"/>
      <sheetName val="6_송금의뢰내역서3"/>
      <sheetName val="소방_하_내역3"/>
      <sheetName val="피해현황_(수량합계)3"/>
      <sheetName val="양재동_고향생각3"/>
      <sheetName val="설계내역서_3"/>
      <sheetName val="1_설계조건3"/>
      <sheetName val="1__조명내역서(조명설치)3"/>
      <sheetName val="2__조명내역서(조명자재)3"/>
      <sheetName val="품셈_3"/>
      <sheetName val="가실행_내역서3"/>
      <sheetName val="31_경비기본입력3"/>
      <sheetName val="5_2_6~7공사요율3"/>
      <sheetName val="접합_및_부설_3"/>
      <sheetName val="8_석축단위(H=1_5M)3"/>
      <sheetName val="주공_׃⿓3"/>
      <sheetName val="블럭_손익3"/>
      <sheetName val="내역서1999_8최저3"/>
      <sheetName val="입출재고현황_(2)3"/>
      <sheetName val="빌딩_안내3"/>
      <sheetName val="3_하중산정4_지지력3"/>
      <sheetName val="환경기계공정표_(3)3"/>
      <sheetName val="[수목일위_XLS][수목일위_XLS]el\설계서\수목일3"/>
      <sheetName val="1공구_단䈀챪ԯ_x0000_缀_x0000_"/>
      <sheetName val="경비내역徸〒_x0005__x0000_"/>
      <sheetName val="1공구_단가_餀ԯ_x0000_"/>
      <sheetName val="산출1"/>
      <sheetName val="최종내역"/>
      <sheetName val="일위대가橂"/>
      <sheetName val="PACKING_LIS_x0005_"/>
      <sheetName val="PACKING_LIS°"/>
      <sheetName val="재고list"/>
      <sheetName val="기종별 합계"/>
      <sheetName val="04.10건강보험(일용직)"/>
      <sheetName val="부하(성남)"/>
      <sheetName val="sub"/>
      <sheetName val="가설"/>
      <sheetName val="구조포설"/>
      <sheetName val="복구"/>
      <sheetName val="부호표"/>
      <sheetName val="기성내역서표지"/>
      <sheetName val="당초내역서"/>
      <sheetName val="Y-WORK"/>
      <sheetName val="절감계산"/>
      <sheetName val="시점匰,"/>
      <sheetName val="[수목일위.XLS][수목일위.XLS]el_______18"/>
      <sheetName val="[수목일위.XLS][수목일위.XLS]el_______19"/>
      <sheetName val="[수목일위.XLS][수목일위.XLS]el_______24"/>
      <sheetName val="[수목일위.XLS][수목일위.XLS]el_______25"/>
      <sheetName val="횡배수관"/>
      <sheetName val="[수목일위.XLS][수목일위.XLS]el_______26"/>
      <sheetName val="[수목일위.XLS][수목일위.XLS]el_______27"/>
      <sheetName val="[수목일위.XLS][수목일위.XLS]el_______28"/>
      <sheetName val="[수목일위.XLS][수목일위.XLS]el_______29"/>
      <sheetName val="[수목일위.XLS][수목일위.XLS]el_______30"/>
      <sheetName val="[수목일위.XLS][수목일위.XLS]el_______31"/>
      <sheetName val="[수목일위.XLS][수목일위.XLS]el_______80"/>
      <sheetName val="[수목일위.XLS][수목일위.XLS]el_______81"/>
      <sheetName val="중기집԰"/>
      <sheetName val="중기집堀"/>
      <sheetName val="2.재료비"/>
      <sheetName val="12.보오링"/>
      <sheetName val="18.공내수압탄성자연"/>
      <sheetName val="설계산출표︀"/>
      <sheetName val="AL공사(ᰀ፜"/>
      <sheetName val="AL공사(䀀፣"/>
      <sheetName val="16_설계서용지(씀ሖ"/>
      <sheetName val="인부노임단가"/>
      <sheetName val="도급예산내역서총㔀቎"/>
      <sheetName val="[수목일위.XLS][수목일위.XLS]el_______58"/>
      <sheetName val="[수목일위.XLS][수목일위.XLS]el_______59"/>
      <sheetName val="접속도로"/>
      <sheetName val="[수목일위.XLS][수목일위.XLS]el_______46"/>
      <sheetName val="[수목일위.XLS][수목일위.XLS]el_______47"/>
      <sheetName val="Too_xd89a_"/>
      <sheetName val="가중치근거栀⦅가⦅"/>
      <sheetName val="실행,원㔀቎԰_x0000_缀_x0000_"/>
      <sheetName val="8堀᎟鰀"/>
      <sheetName val="바挔_x0012_"/>
      <sheetName val="철근량산정및丵〒_x0005__x0000_"/>
      <sheetName val="D-철근肘_x0013_"/>
      <sheetName val="9GN︀ᇕ԰"/>
      <sheetName val="8설7헾"/>
      <sheetName val="개소별집계표"/>
      <sheetName val="주요자재집계표"/>
      <sheetName val="단가산출서(기계)"/>
      <sheetName val="중간부"/>
      <sheetName val="SLAB&quot;1&quot;"/>
      <sheetName val="E.P.T수량䈀ᅪ԰"/>
      <sheetName val="용역단가"/>
      <sheetName val="2공구_단가(인성︀"/>
      <sheetName val="노임단가자료"/>
      <sheetName val="협력업ׇ"/>
      <sheetName val="단가(자재헾"/>
      <sheetName val="일위대ﻈᇕ԰_x0000_缀"/>
      <sheetName val="pier_x0005__x0000__x0000__x0000_"/>
      <sheetName val="pier畠_x0013_闰〒"/>
      <sheetName val="pier尜_x0013_層_x0013_"/>
      <sheetName val="일위대怀፵ን԰"/>
      <sheetName val="pier徸。_x0005__x0000_"/>
      <sheetName val="단_x0000__x0000__x0005_"/>
      <sheetName val="수량산출표"/>
      <sheetName val="댐구조도"/>
      <sheetName val="세월교산출기초"/>
      <sheetName val="도급예산내역서총︀懕"/>
      <sheetName val="2.고용보׃⿦_x0000__x0000__x0000_"/>
      <sheetName val="하자보증자Ⴡ"/>
      <sheetName val="unitpric"/>
      <sheetName val="노임자재단가"/>
      <sheetName val="배수장공사비명菈_x0019_"/>
      <sheetName val="도급예산내역서총저ᦃ"/>
      <sheetName val="도급예산내역서총︀ᣕ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내역서총䠀⻀"/>
      <sheetName val="도급예산䒿︀鯕ԯ_x0000_"/>
      <sheetName val="도급예산䈀ԯ_x0000_缀_x0000_"/>
      <sheetName val="도급예산䈀ԯ_x0000_缀_x0000_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원가계堀ᩘఀ"/>
      <sheetName val="데이터"/>
      <sheetName val="8__⽗가⽙渀"/>
      <sheetName val="원가계 ⱓ氀"/>
      <sheetName val="원가계㔀㹎ԯ"/>
      <sheetName val="원가계ԯ_x0000_缀"/>
      <sheetName val="입헾】"/>
      <sheetName val="별첨-기계경비 산출목록"/>
      <sheetName val="유기공정"/>
      <sheetName val="산근缀"/>
      <sheetName val="원가계산서墠_x0016_壬_x0016_"/>
      <sheetName val="개墠"/>
      <sheetName val="개嘠"/>
      <sheetName val="공사별 가중치 산출근거(토존❒"/>
      <sheetName val="개勈"/>
      <sheetName val="개嗐"/>
      <sheetName val="여수토토적"/>
      <sheetName val="원가계颙〒_x0005_"/>
      <sheetName val="2공구_단가(대_x0000__x0000_"/>
      <sheetName val="2공구_단가(대頀㙿"/>
      <sheetName val="노임,자재"/>
      <sheetName val="가제당공사비"/>
      <sheetName val="도급예산내역서총᠀㙗"/>
      <sheetName val="배수장공사비명橂⽠"/>
      <sheetName val="매媸"/>
      <sheetName val="내역(전체_금차0"/>
      <sheetName val="도급예산내역서총耀ភ"/>
      <sheetName val="배수장공사비명鞀_x0017_"/>
      <sheetName val="도급예산䈀湪ԯ_x0000_缀_x0000_"/>
      <sheetName val="배수장공사비명鉰@"/>
      <sheetName val="도급예산쀀នఀប䈀⩪"/>
      <sheetName val="도급예산내역서총ꀀ⪓"/>
      <sheetName val="도급예산내역서총䈀詪"/>
      <sheetName val="도급예산내역서총䈀Ꝫ"/>
      <sheetName val="도급예산내역서총　䊕"/>
      <sheetName val="도급예산내역서총퀀㲔"/>
      <sheetName val="도급예산내역서총瀀䂒"/>
      <sheetName val="도급예산내역서총_x0000_㚘"/>
      <sheetName val="도급예산내역서총䈀啪"/>
      <sheetName val="도급예산내역서총怀᪗"/>
      <sheetName val="도급예산瀀㊔밀㊔䈀꭪"/>
      <sheetName val="도급예산᪔Ⰰ᪕䈀ᥪ"/>
      <sheetName val="도급예산내역서총倀䒘"/>
      <sheetName val="00_x0005__x0000_B"/>
      <sheetName val="배수장공사비명橂⿺"/>
      <sheetName val="도급예산䈀頻ԯ_x0000_缀_x0000_"/>
      <sheetName val="도급예산내역서총䈀頻"/>
      <sheetName val="도급예산내역서총耀⮗"/>
      <sheetName val="도급예산내역서총䈀롪"/>
      <sheetName val="䈀祪"/>
      <sheetName val="도급예산내역서총䈀祪"/>
      <sheetName val="도급예산내역서총耀䂕"/>
      <sheetName val="배수장공사비명門@"/>
      <sheetName val="도급예산내역서총砀⑋"/>
      <sheetName val="도급예산砀⑋䈀Ꝫԯ_x0000_"/>
      <sheetName val="도급예산내역서총蠀᱌"/>
      <sheetName val="도급예산내역서총䈀ⱪ"/>
      <sheetName val="도급예산내역서총㪖"/>
      <sheetName val="배수장공사비명橂⼯"/>
      <sheetName val="배수장공사비명熠_x001e_"/>
      <sheetName val="배수장공사비명犰*"/>
      <sheetName val="도급예산내역서총瀀⪘"/>
      <sheetName val="도급예산내역서총䈀䅪"/>
      <sheetName val="도급예산내역서총䈀摪"/>
      <sheetName val="도급예산내역서총　Ⲙ"/>
      <sheetName val="배수장공사비명橂⽉"/>
      <sheetName val="도급예산䈀䥪ԯ_x0000_缀_x0000_"/>
      <sheetName val="배수장공사비명閐+"/>
      <sheetName val="배수장공사비명_x0005__x0000_"/>
      <sheetName val="도급예산ԯ_x0000_缀_x0000__x0000__x0000_"/>
      <sheetName val="도급예산내역서총က㚕"/>
      <sheetName val="내역(전က㚕尀㚕䈀"/>
      <sheetName val="도급예산倀㞔鰀㞔䈀な"/>
      <sheetName val="도급예산㒐Ⰰ㒑䈀끪"/>
      <sheetName val="도급예산내역서총䈀㑪"/>
      <sheetName val="도급예산䈀꽪ԯ_x0000_缀_x0000_"/>
      <sheetName val="도급예산退ភ_xdc00_ភ䈀⵪"/>
      <sheetName val="도급예산䈀쥪ԯ_x0000_缀_x0000_"/>
      <sheetName val="도급예산내역서총䈀幪"/>
      <sheetName val="도급예산내역서총䈀酪"/>
      <sheetName val="도급예산내역서총퀀ᶐ"/>
      <sheetName val="도급예산내역서총䈀≪"/>
      <sheetName val="도급예산내역서총䈀ꉪ"/>
      <sheetName val="배수장공사비명愵⿀"/>
      <sheetName val="배수장공사비명邰&lt;"/>
      <sheetName val="도급예산내역서총䈀ժ"/>
      <sheetName val="배수장공사비명橂⽭"/>
      <sheetName val="도급예산내역서총䈀䝪"/>
      <sheetName val="배수장공사비명橂⽇"/>
      <sheetName val="도급예산내역서총퀀ᦕ"/>
      <sheetName val="도급예산/_x0000_䀀_x0015__x0000__x0000_"/>
      <sheetName val="내역(전/_x0000_쀀¿_x0000_"/>
      <sheetName val="내역(전/_x0000_ꠀ_x0010__x0000_"/>
      <sheetName val="내역(전砝䖋怀䝛䨌"/>
      <sheetName val="도급예산0_x0000_G_x0000__x0000_"/>
      <sheetName val="도급예산︀跕ԯ_x0000_缀_x0000_"/>
      <sheetName val="도급예산0_x0000_堀6_x0000__x0000_"/>
      <sheetName val="도급예산/_x0000_䠀j_x0000__x0000_"/>
      <sheetName val="도급예산내역서총밅㉤"/>
      <sheetName val="1공구_단가_გ᭘尀"/>
      <sheetName val="대창토공"/>
      <sheetName val="조경掱⿈"/>
      <sheetName val="조경㐨#"/>
      <sheetName val="코스모공장 (어음)"/>
      <sheetName val="조경_x0005__x0000_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관경별내역서"/>
      <sheetName val="도급예산내역서총ԯ_x0000_"/>
      <sheetName val="⠍⑎"/>
      <sheetName val="입ԯ_x0000_"/>
      <sheetName val="주공Գ԰_x0000_"/>
      <sheetName val="총사업비현황"/>
      <sheetName val="X17-TOTAL"/>
      <sheetName val="11공사비요율"/>
      <sheetName val="판매현황"/>
      <sheetName val="21.경비기본입력"/>
      <sheetName val="[수목일위.XLS]el\설계서\수목_x0000__x0000__x0000__x0001_Ԁ_x0000_"/>
      <sheetName val="일반문틀 설치"/>
      <sheetName val="샌딩 에폭시 도장"/>
      <sheetName val="스텐문틀설치"/>
      <sheetName val="[수목일위.XLS][수목일위.XLS]el_______42"/>
      <sheetName val="[수목일위.XLS][수목일위.XLS]el_______43"/>
      <sheetName val="[수목일위.XLS][수목일위.XLS]el_______36"/>
      <sheetName val="[수목일위.XLS][수목일위.XLS]el_______37"/>
      <sheetName val="[수목일위.XLS][수목일위.XLS]el_______32"/>
      <sheetName val="[수목일위.XLS][수목일위.XLS]el_______33"/>
      <sheetName val="[수목일위.XLS][수목일위.XLS]el_______34"/>
      <sheetName val="[수목일위.XLS][수목일위.XLS]el_______35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44"/>
      <sheetName val="[수목일위.XLS][수목일위.XLS]el_______45"/>
      <sheetName val="[수목일위.XLS][수목일위.XLS]el_______78"/>
      <sheetName val="[수목일위.XLS][수목일위.XLS]el_______79"/>
      <sheetName val="[수목일위.XLS][수목일위.XLS]el_______48"/>
      <sheetName val="[수목일위.XLS][수목일위.XLS]el_______49"/>
      <sheetName val="암거(내역)"/>
      <sheetName val="철근량산정및傠_x0013_䌢〚_x0005_"/>
      <sheetName val="실행,원가 挔_x0012_矺め"/>
      <sheetName val="입력단가"/>
      <sheetName val="철근량산정및사용성검噀"/>
      <sheetName val="표지1"/>
      <sheetName val="송도(A3)-가야"/>
      <sheetName val="발주처_xdc00_䕫␀䕬"/>
      <sheetName val="9.전등噪"/>
      <sheetName val="산皸_x001b_"/>
      <sheetName val="산碘&quot;"/>
      <sheetName val="산帖め"/>
      <sheetName val="산瞈_x001a_"/>
      <sheetName val="증감대비표"/>
      <sheetName val="2.고용보험㥝〒_x0005__x0000_"/>
      <sheetName val="일대-1"/>
      <sheetName val="2.교량(신설)"/>
      <sheetName val="2006납품"/>
      <sheetName val="설계산ᛅ〒_x0005_"/>
      <sheetName val="출력X"/>
      <sheetName val="직원헾】_x0005__x0000_"/>
      <sheetName val="횡배위치"/>
      <sheetName val="철근량산정및畠_x0013_䌢〚_x0005_"/>
      <sheetName val="실행,원惇፵∀ᩃ԰_x0000_"/>
      <sheetName val="단가헾⿚"/>
      <sheetName val="단가催릓"/>
      <sheetName val="하자보수율"/>
      <sheetName val="단가일︾"/>
      <sheetName val="배수︀"/>
      <sheetName val="KP1590_E"/>
      <sheetName val="거래내역"/>
      <sheetName val="매원개착터널총괄"/>
      <sheetName val="건축(산출)"/>
      <sheetName val="토목(산출)"/>
      <sheetName val="3.바닥판설계"/>
      <sheetName val="[수목일위.XLS]정화조방수미/"/>
      <sheetName val="[수목일위.XLS]el\설계서\수목︀ᇕ԰_x0000_缀_x0000__x0000__x0000_䘀_xd802_"/>
      <sheetName val="[수목일위.XLS]기술자자료游/"/>
      <sheetName val="[수목일위.XLS]el\설계서\수목일위_XLS1"/>
      <sheetName val="대전-교대(A1-A2)"/>
      <sheetName val="일위대렀቟԰_x0000_缀"/>
      <sheetName val="인ꠀ"/>
      <sheetName val="상호참고_x0005_헾"/>
      <sheetName val="96작생능"/>
      <sheetName val="단가일䢭"/>
      <sheetName val="난방방식분류"/>
      <sheetName val="공사정보입력"/>
      <sheetName val="일위_파일"/>
      <sheetName val="D-䈀ᅪ԰_x0000_"/>
      <sheetName val="5.자금이체명세서"/>
      <sheetName val="상계견적"/>
      <sheetName val="6동"/>
      <sheetName val="회사정보"/>
      <sheetName val="친환경주택"/>
      <sheetName val="상호참고헾⾣"/>
      <sheetName val="하자보증자ﻁ"/>
      <sheetName val="산근1衲"/>
      <sheetName val="1차변경내역서"/>
      <sheetName val="신공항A-9(원가수정)"/>
      <sheetName val="견적서갑지연속"/>
      <sheetName val="4.전력橂⾧_x0005__x0000_"/>
      <sheetName val="Sheet11"/>
      <sheetName val="필터류(발주요구)"/>
      <sheetName val="4차구매요청물품"/>
      <sheetName val="08년+저장품+수급계획"/>
      <sheetName val="개_x0000_"/>
      <sheetName val="매채조蠀"/>
      <sheetName val="원가계산서垀_x001b_埌_x001b_"/>
      <sheetName val="원가계산서夸_x0014_丵⾌"/>
      <sheetName val="원가계산서丵』_x0005__x0000_"/>
      <sheetName val="원가계산서劸.丵⾁"/>
      <sheetName val="개呠"/>
      <sheetName val="원가계산서_x0000__x0000__x0005__x0000_"/>
      <sheetName val="방배동내역(리라)"/>
      <sheetName val="건축공사집계표"/>
      <sheetName val="방배동내역 (총괄)"/>
      <sheetName val="부대공사총괄"/>
      <sheetName val="배_x0000__x0000_Ԁ"/>
      <sheetName val="원가계≎"/>
      <sheetName val="원가계≎"/>
      <sheetName val="원가계⠏ፏ蠀"/>
      <sheetName val="원가계⠙ፏ_x0000_"/>
      <sheetName val="c_balju"/>
      <sheetName val="단가(자헾】"/>
      <sheetName val="개헾"/>
      <sheetName val="본사공가현헾"/>
      <sheetName val="암거橂⽬"/>
      <sheetName val="갑지(추정眨"/>
      <sheetName val="조내尜"/>
      <sheetName val="기본단헾"/>
      <sheetName val="사업분석ﻂ峕ԯ_x0000_缀_x0000_"/>
      <sheetName val="골프장예산"/>
      <sheetName val="견䡰_x0015_"/>
      <sheetName val="상부공"/>
      <sheetName val="법면_x0000_"/>
      <sheetName val="48일㗅቎԰_x0000_缀"/>
      <sheetName val="출력!내역서"/>
      <sheetName val="공사Ԁ_x0000_"/>
      <sheetName val="3.피뢰공丵"/>
      <sheetName val="전신"/>
      <sheetName val="3연box"/>
      <sheetName val="단 box"/>
      <sheetName val="공비현2"/>
      <sheetName val="견적揄"/>
      <sheetName val="용수간선"/>
      <sheetName val="1단԰"/>
      <sheetName val="공사䀀፣"/>
      <sheetName val="공사씀ሖ"/>
      <sheetName val="공사䈀ᅪ"/>
      <sheetName val="공사餀ኘ"/>
      <sheetName val="램橂"/>
      <sheetName val="[수목일위.XLS]el\설계서\수목닑⼢_x0005__x0000__x0000_"/>
      <sheetName val="산橂】"/>
      <sheetName val="산丵〒"/>
      <sheetName val="산헾】"/>
      <sheetName val="배수Ȁ腳"/>
      <sheetName val="자압"/>
      <sheetName val="작성중-지반조사집계표2"/>
      <sheetName val="현장਀腹԰"/>
      <sheetName val="AL공渀፷԰_x0000_"/>
      <sheetName val="철근량산정및헾】_x0005__x0000_"/>
      <sheetName val="단가비교표(전기)"/>
      <sheetName val="총괄내역㳕᎕萀᎕缀"/>
      <sheetName val="구⸀訋ԯ"/>
      <sheetName val="토공仰0"/>
      <sheetName val="안산기계장치"/>
      <sheetName val="이름표"/>
      <sheetName val="내역서1999.聈8헾"/>
      <sheetName val="AL공렀ず氀ぜ"/>
      <sheetName val="AL공렀♗氀♙"/>
      <sheetName val="주공墐;壜"/>
      <sheetName val="2)관渀㡷"/>
      <sheetName val="변경-㔀"/>
      <sheetName val="AL공蠀㥔㔀"/>
      <sheetName val="현금"/>
      <sheetName val="98비정기소모"/>
      <sheetName val="단중표"/>
      <sheetName val="셀명"/>
      <sheetName val="배헾⿠"/>
      <sheetName val="도로"/>
      <sheetName val="1공구_단가_᳉፜搀፜"/>
      <sheetName val="산䈀뵪ԯ"/>
      <sheetName val="਀"/>
      <sheetName val="ꠀ䶅"/>
      <sheetName val="Ԁ_x0000_"/>
      <sheetName val="堀媁"/>
      <sheetName val="2공구_단가䈀頻ԯ_x0000_"/>
      <sheetName val="좌측헾】_x0005_"/>
      <sheetName val="좌측Ẩ瘒恌"/>
      <sheetName val="재⪋"/>
      <sheetName val="재徸"/>
      <sheetName val="재尜"/>
      <sheetName val="00尜_x0013_層"/>
      <sheetName val="조경尜_x0013_"/>
      <sheetName val="00徸〒_x0005_"/>
      <sheetName val="재丵"/>
      <sheetName val="재_x0005_"/>
      <sheetName val="7월1"/>
      <sheetName val="조경일԰"/>
      <sheetName val="15.소방공䊬"/>
      <sheetName val="15.소방공⢬"/>
      <sheetName val="내역서1999._x0005__x0000_"/>
      <sheetName val="을부담운窘_x0013_"/>
      <sheetName val="회사기본자԰"/>
      <sheetName val="공용시설내역"/>
      <sheetName val="주공頀๔꤂"/>
      <sheetName val="주공Գ傡"/>
      <sheetName val="단가(ﺿ"/>
      <sheetName val="입︀ᇕ"/>
      <sheetName val="입堀᎟"/>
      <sheetName val="횡芸Â헾"/>
      <sheetName val="포장집계"/>
      <sheetName val="포장연장"/>
      <sheetName val="포장수량"/>
      <sheetName val="통계연보"/>
      <sheetName val="복공계산"/>
      <sheetName val="남양주댠가표"/>
      <sheetName val="물량표"/>
      <sheetName val="중기단가"/>
      <sheetName val="4.전력_x0000__x0000_鼨ᆉ"/>
      <sheetName val="2.토목공사"/>
      <sheetName val="산근/"/>
      <sheetName val="산근_xdc00_"/>
      <sheetName val="대공종"/>
      <sheetName val="전익정산집계"/>
      <sheetName val="상호참_x0005__x0000_"/>
      <sheetName val="★도급내역(2공구԰"/>
      <sheetName val="000000"/>
      <sheetName val="95년기준조정"/>
      <sheetName val="분양가격표"/>
      <sheetName val="조㢸+"/>
      <sheetName val="조_x0000__x0000_"/>
      <sheetName val="건축명"/>
      <sheetName val="기계명"/>
      <sheetName val="전기명"/>
      <sheetName val="토목명"/>
      <sheetName val="장비일위대가2003상"/>
      <sheetName val="총괄내역서(설ԯ_x0000_"/>
      <sheetName val="원가계箌_x0016_篔"/>
      <sheetName val="총괄내역서(설谀ᙻ"/>
      <sheetName val="토목颙〒"/>
      <sheetName val="토목헾⾀"/>
      <sheetName val="총물량"/>
      <sheetName val="인건-측정"/>
      <sheetName val="변화치수"/>
      <sheetName val="XXXXXXXX"/>
      <sheetName val="noyim"/>
      <sheetName val="프랜트면_x0000_"/>
      <sheetName val="배駋ꦘԯ"/>
      <sheetName val="배ﺕ꿕ԯ"/>
      <sheetName val="[수목일위.XLS]el\설계서\수목일위.堃ᦋ鄃ா뀁ᢪ_x001f_"/>
      <sheetName val="내역총괄"/>
      <sheetName val="차액헾】"/>
      <sheetName val="CSCHEDUL"/>
      <sheetName val="[수목일위.XLS]산근/"/>
      <sheetName val="수량산출서(원본)"/>
      <sheetName val="총괄서"/>
      <sheetName val="사통"/>
      <sheetName val="산근1,2"/>
      <sheetName val="입찰품의서"/>
      <sheetName val="1-1-2.고순도용접"/>
      <sheetName val="1-5"/>
      <sheetName val="물량산출근거"/>
      <sheetName val="kimre scrubber"/>
      <sheetName val="GRDBS"/>
      <sheetName val="단가표 "/>
      <sheetName val="산출명세"/>
      <sheetName val="장비"/>
      <sheetName val="산徸⼷_x0005_"/>
      <sheetName val="광공업조"/>
      <sheetName val="총원가계산서(요율)"/>
      <sheetName val="산출근거1"/>
      <sheetName val="[수목일위.XLS]el\설계서\수목일위_XL_x0001_"/>
      <sheetName val="산㗇቎"/>
      <sheetName val="7월1帔⿪"/>
      <sheetName val="포항보고서"/>
      <sheetName val="계정c_x0000__x0000_耠"/>
      <sheetName val="계정c_x0000__x0000_㧘"/>
      <sheetName val="달력"/>
      <sheetName val="발주처"/>
      <sheetName val="직원"/>
      <sheetName val="거래처"/>
      <sheetName val="유림골조"/>
      <sheetName val="sw1"/>
      <sheetName val="계약내역"/>
      <sheetName val="내역서 "/>
      <sheetName val="견적내역서"/>
      <sheetName val="해평견ၷ"/>
      <sheetName val="해평견䁷"/>
      <sheetName val="해평견ⴀ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차수"/>
      <sheetName val="설계서(7)"/>
      <sheetName val="예산서(6)"/>
      <sheetName val="북제_x0005__x0000_"/>
      <sheetName val="단가 (2)"/>
      <sheetName val="인수공규격"/>
      <sheetName val="계측_x0000_ﴂ㣣"/>
      <sheetName val="산ꃇ䅙"/>
      <sheetName val="산㳇ᡙ"/>
      <sheetName val="단鈀腷԰"/>
      <sheetName val="단᠀䕙찀"/>
      <sheetName val="설֮ꨀ"/>
      <sheetName val="䈀ᅪ"/>
      <sheetName val="투찰내역서"/>
      <sheetName val="미드수량"/>
      <sheetName val="단가일֭"/>
      <sheetName val="외주"/>
      <sheetName val="conclusion"/>
      <sheetName val="결정단가"/>
      <sheetName val="comparables"/>
      <sheetName val="Deduction"/>
      <sheetName val="other"/>
      <sheetName val="현장청취복명서"/>
      <sheetName val="[수목일위.XLS]el\설계서瀀ᯢ_x0000__x0000_฀痼Ŀ_x0000__x0000_"/>
      <sheetName val="Site_Expenses"/>
      <sheetName val="건설剸"/>
      <sheetName val="우측날개"/>
      <sheetName val="단가_x0000__x0000_蝰⨊"/>
      <sheetName val="[수목일위.XLS]el\설계서\수목일위_XLS]데이타2"/>
      <sheetName val="취합표"/>
      <sheetName val="주공Գ昀⭝"/>
      <sheetName val="주공恷䇦昂"/>
      <sheetName val="주공Գ_x0001__x0000_"/>
      <sheetName val="주공Գⴀ譆"/>
      <sheetName val="단가목_x0000_"/>
      <sheetName val="설_x0000__x0000_"/>
      <sheetName val="주공_x0000__x0000_쀀"/>
      <sheetName val="단가목撈"/>
      <sheetName val="장비투_x0000__x0000_쀀"/>
      <sheetName val="견䗽睦"/>
      <sheetName val="지입집계"/>
      <sheetName val="운怀"/>
      <sheetName val="[수목일위.XLS]el\설계서뀀䀂娊脂ⲙ堀1"/>
      <sheetName val="역T형교대(말뚝기초)"/>
      <sheetName val="건공실"/>
      <sheetName val="상선"/>
      <sheetName val="각종단가"/>
      <sheetName val="소방 산출서"/>
      <sheetName val="[수목일위.XLS]el\설계서\수목　⣝_x0000__x0000_Āⳡ"/>
      <sheetName val="[수목일위.XLS]el\설계서\수목_x0000_⧝_x0000__x0000_Ā틡"/>
      <sheetName val="[수목일위.XLS]el\설계서\수목က↏_x0000__x0000_Ā"/>
      <sheetName val="내역서19多⿣_x0005__x0000__x0000_"/>
      <sheetName val="배수장공사비명ﺮ폕"/>
      <sheetName val="I.설계조건"/>
      <sheetName val="1.설계기준"/>
      <sheetName val="기본DATA"/>
      <sheetName val="건축(을)"/>
      <sheetName val="공정코드"/>
      <sheetName val="기계실 D200"/>
      <sheetName val="전기일위대가"/>
      <sheetName val="공사발의서"/>
      <sheetName val="사전공사"/>
      <sheetName val="동력부하계산"/>
      <sheetName val="ENTRY"/>
      <sheetName val="TRE TABLE"/>
      <sheetName val="영업.일1"/>
      <sheetName val="단목"/>
      <sheetName val="토목수량"/>
      <sheetName val="Sheet13"/>
      <sheetName val="발전기"/>
      <sheetName val="Sheet14"/>
      <sheetName val="MAIN"/>
      <sheetName val="2.2.10.샤시등"/>
      <sheetName val="투입비"/>
      <sheetName val="철근량"/>
      <sheetName val="List"/>
      <sheetName val="7"/>
      <sheetName val="발생토"/>
      <sheetName val="邅☳"/>
      <sheetName val="토공집계표"/>
      <sheetName val="GAEYO"/>
      <sheetName val="영동(D)"/>
      <sheetName val="가격조사서"/>
      <sheetName val="제잡비집계"/>
      <sheetName val="-배수구조물⳵토공"/>
      <sheetName val="D16"/>
      <sheetName val="D25"/>
      <sheetName val="D22"/>
      <sheetName val="신.분"/>
      <sheetName val="통합내역"/>
      <sheetName val="3.공통공사대비"/>
      <sheetName val="내2"/>
      <sheetName val="투자효율분석"/>
      <sheetName val="오억미만"/>
      <sheetName val="현장조사"/>
      <sheetName val="요약&amp;결과"/>
      <sheetName val="공사원가"/>
      <sheetName val="1.가설"/>
      <sheetName val="4.목공사"/>
      <sheetName val="덕소내역"/>
      <sheetName val="일위대가(건축)"/>
      <sheetName val="암거단위-1련"/>
      <sheetName val="5.전사투자계획종함안"/>
      <sheetName val="이름정의"/>
      <sheetName val="설계변경조서"/>
      <sheetName val="일위대가표肀䄹ᬃ"/>
      <sheetName val="계정c԰"/>
      <sheetName val="직원투"/>
      <sheetName val="날개벽(䟣⾯_x0005_"/>
      <sheetName val="날개벽(_x0005_"/>
      <sheetName val="현장_x0005_"/>
      <sheetName val="날개벽(䟣⾄_x0005_"/>
      <sheetName val="단ԯ"/>
      <sheetName val="날개벽(시점԰"/>
      <sheetName val="사업분석ﻂ峕ԯ"/>
      <sheetName val="회사기_x0005_"/>
      <sheetName val="el\설계서\수목일︀ᇕ԰"/>
      <sheetName val="정화조방"/>
      <sheetName val="★도급내역︀𥉉ԯ"/>
      <sheetName val="★도급내역က"/>
      <sheetName val="원가계ԯ"/>
      <sheetName val="산근?"/>
      <sheetName val="2000_11월ԯ"/>
      <sheetName val="에԰"/>
      <sheetName val="1-4-"/>
      <sheetName val="일위대렀቟԰"/>
      <sheetName val="철?"/>
      <sheetName val="기԰"/>
      <sheetName val="[수목일위.XLS]el\설계서\수목일︀ᇕ԰"/>
      <sheetName val="발주처?䕫␀䕬"/>
      <sheetName val="철근량산정및헾】_x0005_"/>
      <sheetName val="철근량산정및_x0005_"/>
      <sheetName val="사업분석"/>
      <sheetName val="2.고용보험㥝〒_x0005_"/>
      <sheetName val="48일위_x0005_"/>
      <sheetName val="el\설계서\수목︀ᇕ԰"/>
      <sheetName val="도급예산䈀ԯ"/>
      <sheetName val="도급예산䈀ԯ"/>
      <sheetName val="도급예산䈀?ԯ"/>
      <sheetName val="내역(전0"/>
      <sheetName val="도급예산헾】_x0005_"/>
      <sheetName val="2공구하_x0005_"/>
      <sheetName val="일위대׈"/>
      <sheetName val="[수목일위.XLS]el\설계서\수목︀ᇕ԰"/>
      <sheetName val="[수목일위.XLS]el\설계서瀀ᯢ"/>
      <sheetName val="주공"/>
      <sheetName val="장비투"/>
      <sheetName val="2.고용보׃⿦"/>
      <sheetName val="[수목일위.XLS"/>
      <sheetName val="[수목일위.XLS]el\설계서\수목　⣝"/>
      <sheetName val="배"/>
      <sheetName val="[수목일위.XLS]el\설계서\수목"/>
      <sheetName val="[수목일위.XLS]el\설계서\수목က↏"/>
      <sheetName val="내역서19多⿣_x0005_"/>
      <sheetName val="2.고용보험԰"/>
      <sheetName val="경비내역徸〒_x0005_"/>
      <sheetName val="3.골재원검토의견서 갑지"/>
      <sheetName val="율적용"/>
      <sheetName val="내역(2000년)"/>
      <sheetName val="건축전기약전.소방"/>
      <sheetName val="수畸"/>
      <sheetName val="수膈"/>
      <sheetName val="현장관ↅ"/>
      <sheetName val="실䈀"/>
      <sheetName val="재무제표"/>
      <sheetName val="013199"/>
      <sheetName val="CBD-PRICE"/>
      <sheetName val="수窼"/>
      <sheetName val="현장관謀阪"/>
      <sheetName val="단가조사서"/>
      <sheetName val="2012공임"/>
      <sheetName val="매출"/>
      <sheetName val="단가(긴급전화Ⰰ"/>
      <sheetName val="단가(긴급전화Ԁ"/>
      <sheetName val="단가(긴급전화ԯ"/>
      <sheetName val="단가(긴급전화ׇ"/>
      <sheetName val="단가(긴급전화蠀"/>
      <sheetName val="3.PT개발계획"/>
      <sheetName val="건舘ď艜"/>
      <sheetName val="설계က_x0000_倀"/>
      <sheetName val="★도급내︀"/>
      <sheetName val="신규품셈목차"/>
      <sheetName val="공사진䈀"/>
      <sheetName val="공사진︀"/>
      <sheetName val="날개벽(TYPE2)"/>
      <sheetName val="배수장공사비명翈±"/>
      <sheetName val="배수장공사비명礊⿏"/>
      <sheetName val="도급예산내역서총䈀"/>
      <sheetName val="도급예산䈀ԯ_x0000_缀_x0000_"/>
      <sheetName val="배수장공사비명橂⿭"/>
      <sheetName val="배수장공사비명橂⼶"/>
      <sheetName val="도급예산ꠊᠹ堀才朁륥"/>
      <sheetName val="도급예산내역서총䈀䭪"/>
      <sheetName val="배수장공사비명鍀/"/>
      <sheetName val="도급예산내역서총䀀⾓"/>
      <sheetName val="도급예산내역서총⠀䑐"/>
      <sheetName val="도급예산내역서총䈀ꍪ"/>
      <sheetName val="도급예산내역서총䈀ﭪ"/>
      <sheetName val="내역(전체_금차蠀"/>
      <sheetName val="내역(전체_금차"/>
      <sheetName val="배수장공사비명釠3"/>
      <sheetName val="내역(전체_금차/"/>
      <sheetName val="도급예산0_x0000_P_x0000__x0000_"/>
      <sheetName val="도급예산/_x0000_퀀ô_x0000__x0000_"/>
      <sheetName val="도급예산頉ᶗ쀀老쀁"/>
      <sheetName val="도급예산/_x0000_退ý_x0000__x0000_"/>
      <sheetName val="배수장공사비명헾〉"/>
      <sheetName val="배수장공사비명헾⽌"/>
      <sheetName val="도급예산쀯_x0000__x0000__x0000__x0000_"/>
      <sheetName val="내역(전체_금차⠀"/>
      <sheetName val="내역(전체_금차頀"/>
      <sheetName val="배수장공사비명_x0000_"/>
      <sheetName val="배수장공사비명洅⿞"/>
      <sheetName val="도급예산내역서총頀悂"/>
      <sheetName val="도급예산내역서총︀"/>
      <sheetName val="공구"/>
      <sheetName val="간지_(2ԯ"/>
      <sheetName val="조경썿鴅"/>
      <sheetName val="준공갑지"/>
      <sheetName val="내역서1999.咀&amp;哌"/>
      <sheetName val="자재耀퓬"/>
      <sheetName val="개_x0005_"/>
      <sheetName val="상부집계표"/>
      <sheetName val="정산표"/>
      <sheetName val="Apt내역"/>
      <sheetName val="Ȁ_x0004_夁瓅"/>
      <sheetName val="영창26"/>
      <sheetName val="결재판(삭제하지말아주세요)"/>
      <sheetName val="O＆P"/>
      <sheetName val="3BL공동구 수량"/>
      <sheetName val="7단가"/>
      <sheetName val="신우"/>
      <sheetName val="현장지지물물량"/>
      <sheetName val="월별"/>
      <sheetName val="간선토공재집"/>
      <sheetName val="지선토공재집"/>
      <sheetName val="도시가스현황"/>
      <sheetName val="예정(3)"/>
      <sheetName val="자재단가집계"/>
      <sheetName val="목차 "/>
      <sheetName val="계획서"/>
      <sheetName val="연장"/>
      <sheetName val="위치도(점용허가용)"/>
      <sheetName val="자"/>
      <sheetName val="노"/>
      <sheetName val="우배수"/>
      <sheetName val="원형맨홀수량"/>
      <sheetName val="전선_및_전선관1"/>
      <sheetName val="2_대외공문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XREF"/>
      <sheetName val="감가상각누계액"/>
      <sheetName val="분류"/>
      <sheetName val="RAW DATA"/>
      <sheetName val="HVAC"/>
      <sheetName val="타견적(을)"/>
      <sheetName val="부시수량"/>
      <sheetName val="2.가로등(영구)"/>
      <sheetName val="수입"/>
      <sheetName val="관기성공.내"/>
      <sheetName val="기초공"/>
      <sheetName val="자재표"/>
      <sheetName val="수로단위수량"/>
      <sheetName val="단가 산출서(산근#1~#102)"/>
      <sheetName val="table"/>
      <sheetName val="기계경비일람"/>
      <sheetName val="횡배수관수량집계"/>
      <sheetName val="횡배수관기초"/>
      <sheetName val="포장자재집계표"/>
      <sheetName val="INPUTDATA"/>
      <sheetName val="2000,9월 일위"/>
      <sheetName val="품의서(0217)"/>
      <sheetName val="일위(PN)"/>
      <sheetName val="99년신청"/>
      <sheetName val="#3_일위대가목록"/>
      <sheetName val="1공구내역서(1)"/>
      <sheetName val="Cost bd-&quot;A&quot;"/>
      <sheetName val="날개벽(좌,우=45도,75도)"/>
      <sheetName val="대비표(토공1안)"/>
      <sheetName val="36+45-113-18+19+20I"/>
      <sheetName val="부속동"/>
      <sheetName val="시화점실행"/>
      <sheetName val="샘플표지"/>
      <sheetName val="General Data"/>
      <sheetName val="LF자재단가"/>
      <sheetName val="SUMMARY(S)"/>
      <sheetName val="내역서-전체낙찰율"/>
      <sheetName val="산출2-기기동력"/>
      <sheetName val="직접공사비집계표_7"/>
      <sheetName val="공통가설_8"/>
      <sheetName val="기타시설"/>
      <sheetName val="아파트_9"/>
      <sheetName val="주민복지관"/>
      <sheetName val="지하주차장"/>
      <sheetName val="XL4Poppy"/>
      <sheetName val="변경일위"/>
      <sheetName val="Book1"/>
      <sheetName val="용산1(해보)"/>
      <sheetName val="설비2차"/>
      <sheetName val="별표 "/>
      <sheetName val="환율표"/>
      <sheetName val="노 무 비"/>
      <sheetName val="무시"/>
      <sheetName val="월별입차량"/>
      <sheetName val="EQUIP LIST"/>
      <sheetName val="1안내역"/>
      <sheetName val="공사대장"/>
      <sheetName val="토적계산"/>
      <sheetName val="기타경비"/>
      <sheetName val="잔토처리"/>
      <sheetName val="터파기,되메우기,램머,코아"/>
      <sheetName val="절단,포장깨기"/>
      <sheetName val="관내역"/>
      <sheetName val="고개가설"/>
      <sheetName val="절감계산(보일러)"/>
      <sheetName val="6.가격조사서 "/>
      <sheetName val="건축공사수량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토목-물가"/>
      <sheetName val="F4-F7"/>
      <sheetName val="남양시작동자105노65기1.3화1.2"/>
      <sheetName val="남양시작동010313100%"/>
      <sheetName val="조명율"/>
      <sheetName val="항목등록"/>
      <sheetName val="내역서(기성청구)"/>
      <sheetName val="Macro(차단기)"/>
      <sheetName val="장비가동"/>
      <sheetName val="보차도경계석"/>
      <sheetName val="기타공사"/>
      <sheetName val="단청(제외)"/>
      <sheetName val="목공집계"/>
      <sheetName val="미장(2)"/>
      <sheetName val="지붕(기와)"/>
      <sheetName val="산출내역(K2)"/>
      <sheetName val="6공구(당초)"/>
      <sheetName val="공사비집계"/>
      <sheetName val="설직재-1"/>
      <sheetName val="제직재"/>
      <sheetName val="내역(토목)"/>
      <sheetName val="H-pile(298x299)"/>
      <sheetName val="H-pile(250x250)"/>
      <sheetName val="노임 단가"/>
      <sheetName val="ETC"/>
      <sheetName val="식재일위대가"/>
      <sheetName val="전선관"/>
      <sheetName val="관계주식"/>
      <sheetName val="부표총괄표"/>
      <sheetName val="ilch"/>
      <sheetName val="예산M12A"/>
      <sheetName val="SCHEDULE"/>
      <sheetName val="내역서1"/>
      <sheetName val="Sheet7(ㅅ)"/>
      <sheetName val="제2~4호표"/>
      <sheetName val="2-나.물가조사서"/>
      <sheetName val="MAT"/>
      <sheetName val="자금청구"/>
      <sheetName val="기성고조서 "/>
      <sheetName val="봉급(직영)"/>
      <sheetName val="200"/>
      <sheetName val="99.12"/>
      <sheetName val="설계기준 및 하중계산"/>
      <sheetName val="일반전기"/>
      <sheetName val="교대철근집계"/>
      <sheetName val="구의33고"/>
      <sheetName val="기성내역서"/>
      <sheetName val="자동제어"/>
      <sheetName val="설계예산2"/>
      <sheetName val="왕십리방향"/>
      <sheetName val="선급금신청서"/>
      <sheetName val="시_x0000_"/>
      <sheetName val="조呸_x0019_"/>
      <sheetName val="조姐_x0016_"/>
      <sheetName val="기본계획수립-2(backdata)"/>
      <sheetName val="2002이전(backdata)"/>
      <sheetName val="2002년이후(backdata)"/>
      <sheetName val="하천일람(bcakdata)"/>
      <sheetName val="TARGET"/>
      <sheetName val="원가계산서(1공구)"/>
      <sheetName val="마산방향철근집계"/>
      <sheetName val="공사ﻇᇕ԰"/>
      <sheetName val="수량산출रʅ׃⿩"/>
      <sheetName val="02.25"/>
      <sheetName val="하자보증자嘰"/>
      <sheetName val="교통대책내역"/>
      <sheetName val="약품圈Ð"/>
      <sheetName val="사업분석-분Ἐί踇⼿"/>
      <sheetName val="사업분석-분咸+橂⽓"/>
      <sheetName val="H-PI_x0000__x0000__x0005__x0000_㬀φ"/>
      <sheetName val="H-PI_x0000__x0000__x0005__x0000_ᜀ΀"/>
      <sheetName val="단_x0000_囮䶵"/>
      <sheetName val="함수"/>
      <sheetName val="esc"/>
      <sheetName val="1공구_단가_룉቟԰_x0000_"/>
      <sheetName val="비탈면보호공수량산출"/>
      <sheetName val="견적렀"/>
      <sheetName val="1근거"/>
      <sheetName val="관련자ԯ_x0000_缀"/>
      <sheetName val="현장관리비刨_x0014_⍠⿛_x0005_"/>
      <sheetName val="현장관리비_x0005__x0000__x0000__x0000_"/>
      <sheetName val="주공尜_x0013_層"/>
      <sheetName val="BQ"/>
      <sheetName val="준공조서갑지"/>
      <sheetName val="괴목육교"/>
      <sheetName val="D-철근_x0005__x0000_"/>
      <sheetName val="95TOTREV"/>
      <sheetName val="월별수"/>
      <sheetName val="기기리스玘"/>
      <sheetName val="배수공 내역서 적용수량"/>
      <sheetName val="기성신청"/>
      <sheetName val="수량산출(APT)"/>
      <sheetName val="D-철근총喸"/>
      <sheetName val="배수장공사비명橂】"/>
      <sheetName val="시橂"/>
      <sheetName val="대포2교접속"/>
      <sheetName val="전기공사일위대가"/>
      <sheetName val="사업분석-분䠀ⱒ䈀祪"/>
      <sheetName val="14.TV헾⽦"/>
      <sheetName val="FD"/>
      <sheetName val="UTIMS분석DATA(리셋 등 제외)"/>
      <sheetName val="고장분류"/>
      <sheetName val=" 역별 발생건수"/>
      <sheetName val="상시"/>
      <sheetName val="약품_x0000__x0000_"/>
      <sheetName val="발주처자료입_x0005_"/>
      <sheetName val="H-PIÍ_x0000_炑쐜紹"/>
      <sheetName val="EL90"/>
      <sheetName val="STEEL BOX 단면설계(SEC.8)"/>
      <sheetName val="[수목일위.XLS]el\설계서\_x0002__x0000_蠀僿㤁ᒄ᐀ȳ"/>
      <sheetName val="SLIDES"/>
      <sheetName val="구조물徸"/>
      <sheetName val="구조물圀"/>
      <sheetName val="구조물吀"/>
      <sheetName val="구조물又"/>
      <sheetName val="일위대가헾"/>
      <sheetName val="[수목일위.XLS_x0000_]el\설계서\수목일위.X_x0000__x0000_"/>
      <sheetName val="[수목일위.XLS]el\설계서\수목缀̎԰_x0000_缀_x0000_"/>
      <sheetName val="[수목일위.XLS][수목일위.XLS]el_______50"/>
      <sheetName val="[수목일위.XLS][수목일위.XLS]el_______51"/>
      <sheetName val="[수목일위.XLS][수목일위.XLS]el_______54"/>
      <sheetName val="[수목일위.XLS][수목일위.XLS]el_______55"/>
      <sheetName val="[수목일위.XLS][수목일위.XLS]el_______52"/>
      <sheetName val="[수목일위.XLS][수목일위.XLS]el_______53"/>
      <sheetName val="[수목일위.XLS][수목일위.XLS]el_______56"/>
      <sheetName val="[수목일위.XLS][수목일위.XLS]el_______57"/>
      <sheetName val="[수목일위.XLS][수목일위.XLS]el_______60"/>
      <sheetName val="[수목일위.XLS][수목일위.XLS]el_______61"/>
      <sheetName val="[수목일위.XLS][수목일위.XLS]el_______64"/>
      <sheetName val="[수목일위.XLS][수목일위.XLS]el_______65"/>
      <sheetName val="[수목일위.XLS][수목일위.XLS]el_______62"/>
      <sheetName val="[수목일위.XLS][수목일위.XLS]el_______63"/>
      <sheetName val="[수목일위.XLS][수목일위.XLS]el_______66"/>
      <sheetName val="[수목일위.XLS][수목일위.XLS]el_______67"/>
      <sheetName val="[수목일위.XLS][수목일위.XLS]el_______70"/>
      <sheetName val="[수목일위.XLS][수목일위.XLS]el_______71"/>
      <sheetName val="[수목일위.XLS][수목일위.XLS]el_______68"/>
      <sheetName val="[수목일위.XLS][수목일위.XLS]el_______69"/>
      <sheetName val="[수목일위.XLS][수목일위.XLS]el_______72"/>
      <sheetName val="[수목일위.XLS][수목일위.XLS]el_______73"/>
      <sheetName val="[수목일위.XLS][수목일위.XLS]el_______74"/>
      <sheetName val="[수목일위.XLS][수목일위.XLS]el_______75"/>
      <sheetName val="[수목일위.XLS][수목일위.XLS]el_______76"/>
      <sheetName val="[수목일위.XLS][수목일위.XLS]el_______77"/>
      <sheetName val="[수목일위.XLS][수목일위.XLS]el_______84"/>
      <sheetName val="[수목일위.XLS][수목일위.XLS]el_______85"/>
      <sheetName val="[수목일위.XLS][수목일위.XLS]el_______82"/>
      <sheetName val="[수목일위.XLS][수목일위.XLS]el_______83"/>
      <sheetName val="[수목일위.XLS][수목일위.XLS]el_______86"/>
      <sheetName val="[수목일위.XLS][수목일위.XLS]el_______87"/>
      <sheetName val="[수목일위.XLS][수목일위.XLS]el_______98"/>
      <sheetName val="[수목일위.XLS][수목일위.XLS]el_______99"/>
      <sheetName val="[수목일위.XLS][수목일위.XLS]el_______92"/>
      <sheetName val="[수목일위.XLS][수목일위.XLS]el_______93"/>
      <sheetName val="[수목일위.XLS][수목일위.XLS]el_______88"/>
      <sheetName val="[수목일위.XLS][수목일위.XLS]el_______89"/>
      <sheetName val="[수목일위.XLS][수목일위.XLS]el_______90"/>
      <sheetName val="[수목일위.XLS][수목일위.XLS]el_______91"/>
      <sheetName val="[수목일위.XLS][수목일위.XLS]el______100"/>
      <sheetName val="[수목일위.XLS][수목일위.XLS]el______101"/>
      <sheetName val="[수목일위.XLS_x0000_][수목일위.XLS_x0000_]el______2"/>
      <sheetName val="[수목일위.XLS_x0000_][수목일위.XLS_x0000_]el______3"/>
      <sheetName val="낙엽송지주목"/>
      <sheetName val="Sheet8"/>
      <sheetName val="Sheet9"/>
      <sheetName val="Sheet10"/>
      <sheetName val="Sheet12"/>
      <sheetName val="Sheet16"/>
      <sheetName val="Module1"/>
      <sheetName val="Module2"/>
      <sheetName val="수리결과"/>
      <sheetName val="시중노임"/>
      <sheetName val="MASTER00.7月"/>
      <sheetName val="99총공사내역서"/>
      <sheetName val="일위대가표(DEEP)"/>
      <sheetName val="투찰가"/>
      <sheetName val="PI"/>
      <sheetName val="2002하반기노임기준"/>
      <sheetName val="영업소실적"/>
      <sheetName val="설비단가표"/>
      <sheetName val="제-노임"/>
      <sheetName val="기본사항"/>
      <sheetName val="환산"/>
      <sheetName val="업무분장"/>
      <sheetName val="항목(1)"/>
      <sheetName val="석공사"/>
      <sheetName val="1F-공장동"/>
      <sheetName val="[수목일위.XLS_x0000_]el\설계서\수목일위_x0000__x0000__x0005__x0000_茠ꈃɵ_x0000_"/>
      <sheetName val="EP0618"/>
      <sheetName val="설계서(동안동)"/>
      <sheetName val=" 냉각수펌프"/>
      <sheetName val="[수목일위.XLS][수목일위.XLS]el_______94"/>
      <sheetName val="[수목일위.XLS][수목일위.XLS]el_______95"/>
      <sheetName val="[수목일위.XLS][수목일위.XLS]el_______96"/>
      <sheetName val="[수목일위.XLS][수목일위.XLS]el_______97"/>
      <sheetName val="[수목일위.XLS][수목일위.XLS]el______104"/>
      <sheetName val="[수목일위.XLS][수목일위.XLS]el______105"/>
      <sheetName val="[수목일위.XLS][수목일위.XLS]el______102"/>
      <sheetName val="[수목일위.XLS][수목일위.XLS]el______103"/>
      <sheetName val="[수목일위.XLS][수목일위.XLS]el______112"/>
      <sheetName val="[수목일위.XLS][수목일위.XLS]el______113"/>
      <sheetName val="[수목일위.XLS][수목일위.XLS]el______124"/>
      <sheetName val="[수목일위.XLS][수목일위.XLS]el______125"/>
      <sheetName val="[수목일위.XLS][수목일위.XLS]el______122"/>
      <sheetName val="[수목일위.XLS][수목일위.XLS]el______123"/>
      <sheetName val="pier(ე_x0000_頀"/>
      <sheetName val="pier(ე_x0000_퀀"/>
      <sheetName val="배수장공사비명冈_x001f_"/>
      <sheetName val="강원소나무"/>
      <sheetName val="낙엽송"/>
      <sheetName val="상수리"/>
      <sheetName val="신갈"/>
      <sheetName val="잣나무"/>
      <sheetName val="AL공_x0005__x0000__x0000_疼"/>
      <sheetName val="좌측ꙭī_x0000_"/>
      <sheetName val="수肹"/>
      <sheetName val="9.²_x0000_Ԁ_x0000_"/>
      <sheetName val="구皸"/>
      <sheetName val="노임단가조사厨"/>
      <sheetName val="[수목일위.XLS][수목일위.XLS]el_설계서_수목_2"/>
      <sheetName val="[수목일위.XLS][수목일위.XLS]el_설계서_수목_3"/>
      <sheetName val="[수목일위.XLS]el\설계서\_x0000__x0000__x0000__x0000_　䨰_x0000__x0000_"/>
      <sheetName val="날개벽(시헾⽂_x0005__x0000_"/>
      <sheetName val="날개벽(시蕘o헾⿡"/>
      <sheetName val="Macro(전선)"/>
      <sheetName val="견적990322"/>
      <sheetName val="개별직종노임단가(2005.1丵"/>
      <sheetName val="_수목일위.XLS__수목일위.XLS_el_설계서_수목일위"/>
      <sheetName val="가로᳂"/>
      <sheetName val="01노임적용기준"/>
      <sheetName val="입梾r"/>
      <sheetName val="원가계산서(APT+상가)"/>
      <sheetName val="가ᰀ፜"/>
      <sheetName val="납부서"/>
      <sheetName val="APT"/>
      <sheetName val="0226"/>
      <sheetName val="기초수량산출서"/>
      <sheetName val="경율산_x0005_"/>
      <sheetName val="전체공내역서"/>
      <sheetName val="[수목일위.XLS][수목일위.XLS]도급예산내역서총/_x0000_"/>
      <sheetName val="[수목일위.XLS][수목일위.XLS]기술자자료游/"/>
      <sheetName val="[수목일위.XLS][수목일위.XLS]정화조방수미/"/>
      <sheetName val="[수목일위.XLS]배수장공사비명鍀/"/>
      <sheetName val="[수목일위.XLS]내역(전체_금차/"/>
      <sheetName val="[수목일위.XLS]도급예산/_x0000_퀀ô_x0000__x0000_"/>
      <sheetName val="[수목일위.XLS]도급예산/_x0000_退ý_x0000__x0000_"/>
      <sheetName val="[수목일위.XLS]도급예산/_x0000_䀀_x0015__x0000__x0000_"/>
      <sheetName val="[수목일위.XLS]내역(전/_x0000_쀀¿_x0000_"/>
      <sheetName val="[수목일위.XLS]내역(전/_x0000_ꠀ_x0010__x0000_"/>
      <sheetName val="신당동집계표"/>
      <sheetName val="1__설계예산肈"/>
      <sheetName val="노무비산출"/>
      <sheetName val="개비온집Ԁ"/>
      <sheetName val="개비온집저"/>
      <sheetName val="단가(헾】_x0005_"/>
      <sheetName val="단가(竈_x0013_笌"/>
      <sheetName val="단가(헾⾑_x0005_"/>
      <sheetName val="개비온집︀"/>
      <sheetName val="단가(鬘_x001d_헾"/>
      <sheetName val="상호참고저ᚙ"/>
      <sheetName val="상호참고ꠀ᪘"/>
      <sheetName val="단가(헾⾝_x0005_"/>
      <sheetName val="단가(肘%헾"/>
      <sheetName val="단가(芈+苌"/>
      <sheetName val="상호참고︀嗕"/>
      <sheetName val="상호참고ࠀ᎚"/>
      <sheetName val="1공구_단䈀ᅪ԰_x0000_缀_x0000_"/>
      <sheetName val="단가조사-2"/>
      <sheetName val="임율"/>
      <sheetName val="화해(함평)"/>
      <sheetName val="화해(장성)"/>
      <sheetName val="설비원가"/>
      <sheetName val="֮_x0000_"/>
      <sheetName val="설֮䈀"/>
      <sheetName val="︀ᇕ"/>
      <sheetName val="DATA 입력란"/>
      <sheetName val="12.옥倶ⶠ_x0000__x0000_ഀ펚"/>
      <sheetName val="1.토공집계표"/>
      <sheetName val="단가(노墭᎟"/>
      <sheetName val="토목을"/>
      <sheetName val="공종별자재"/>
      <sheetName val="관람석제출"/>
      <sheetName val="카메라"/>
      <sheetName val="덕전리"/>
      <sheetName val="목표세부명세"/>
      <sheetName val="MAT_N048"/>
      <sheetName val="공주-교대(A1)"/>
      <sheetName val="도급FORM"/>
      <sheetName val="48일위"/>
      <sheetName val="22수량"/>
      <sheetName val="견적대비"/>
      <sheetName val="환율 및 노임"/>
      <sheetName val="속 일위대가"/>
      <sheetName val="자재단가대비표"/>
      <sheetName val="전체제잡비"/>
      <sheetName val="BOOK4"/>
      <sheetName val="단가산출서 (2)"/>
      <sheetName val="재료집계표"/>
      <sheetName val="사급자재비"/>
      <sheetName val="노임 (2차)"/>
      <sheetName val="단중표-ST"/>
      <sheetName val="대,유,램"/>
      <sheetName val="적용단위길이"/>
      <sheetName val="피벗테이블데이터분석"/>
      <sheetName val="특수기호강도거푸집"/>
      <sheetName val="종배수관면벽신"/>
      <sheetName val="종배수관(신)"/>
      <sheetName val="기슭막이(야면석찰쌓기)"/>
      <sheetName val="96보완계획7.12"/>
      <sheetName val="0.갑지"/>
      <sheetName val="8.현장관리비"/>
      <sheetName val="7.안전관리비"/>
      <sheetName val="배관내역서"/>
      <sheetName val="배관품셈총괄표"/>
      <sheetName val="중갑지"/>
      <sheetName val="일목"/>
      <sheetName val="단가입력창"/>
      <sheetName val="공종단가표 "/>
      <sheetName val="주소록"/>
      <sheetName val="09공임"/>
      <sheetName val="※참고자료※"/>
      <sheetName val="지입재료비"/>
      <sheetName val="산출기준(파견전산실)"/>
      <sheetName val="10월"/>
      <sheetName val="건축(APT,부대동)"/>
      <sheetName val="Macro7"/>
      <sheetName val="단위세대물량"/>
      <sheetName val="(A)내역서"/>
      <sheetName val="경비산출"/>
      <sheetName val="제경비"/>
      <sheetName val="UPDATA"/>
      <sheetName val="예가비교표"/>
      <sheetName val="앉음벽 (2)"/>
      <sheetName val="POOM_MOTO"/>
      <sheetName val="POOM_MOTO2"/>
      <sheetName val="전문품의"/>
      <sheetName val="1회기성을"/>
      <sheetName val="과단위"/>
      <sheetName val="원본(갑지)"/>
      <sheetName val="한일양산"/>
      <sheetName val="대구실행"/>
      <sheetName val="정내"/>
      <sheetName val="단가비교표_공통1"/>
      <sheetName val="PC"/>
      <sheetName val="배수관토공"/>
      <sheetName val="2.도실원내역(원본)"/>
      <sheetName val="TOTAL_BOQ"/>
      <sheetName val="견적(100%)"/>
      <sheetName val="DNT OSBL"/>
      <sheetName val="부재력정리"/>
      <sheetName val="일위1"/>
      <sheetName val="PL단가산정"/>
      <sheetName val="그림2"/>
      <sheetName val="배수관공"/>
      <sheetName val="고창방향"/>
      <sheetName val="운반공"/>
      <sheetName val="기별(종합)"/>
      <sheetName val="공사현황"/>
      <sheetName val="자재단가_사급"/>
      <sheetName val="중기기준"/>
      <sheetName val="중기적산목록"/>
      <sheetName val="건축공사집계"/>
      <sheetName val="경영계획1월"/>
      <sheetName val="목동세대 산출근거"/>
      <sheetName val="아파트 "/>
      <sheetName val="성곽내역헾"/>
      <sheetName val="mcc일위대가"/>
      <sheetName val="제수문"/>
      <sheetName val="1호토공"/>
      <sheetName val="좌홍배수장"/>
      <sheetName val="좌홍배수장토공"/>
      <sheetName val="IBM UX"/>
      <sheetName val="당초"/>
      <sheetName val="평균높이산출근거"/>
      <sheetName val="횡배수관위치조서"/>
      <sheetName val="SPC노임(5월)"/>
      <sheetName val="선급비용"/>
      <sheetName val="99년하반기"/>
      <sheetName val="총괄집퀀ᦔ"/>
      <sheetName val="연돌일退←_xdc00_"/>
      <sheetName val="연돌일위退←"/>
      <sheetName val="연돌일_x0000__x0000_Ԁ"/>
      <sheetName val="수량3"/>
      <sheetName val="토공A"/>
      <sheetName val="분양가상한산출"/>
      <sheetName val="당정동공통이수"/>
      <sheetName val="당정동경상이수"/>
      <sheetName val="type-F"/>
      <sheetName val="동일대내"/>
      <sheetName val="표층포설및다짐"/>
      <sheetName val="도급내역서(3)"/>
      <sheetName val="보건노"/>
      <sheetName val="산출동탄"/>
      <sheetName val="본선 토공 분배표"/>
      <sheetName val="loading"/>
      <sheetName val="기별"/>
      <sheetName val="오餀ԯ"/>
      <sheetName val="하도"/>
      <sheetName val="copy"/>
      <sheetName val="서식"/>
      <sheetName val="익월작업계힉"/>
      <sheetName val="J형측구단위수량"/>
      <sheetName val="마포토정"/>
      <sheetName val="L_RPTA05_목록"/>
      <sheetName val="1. 설계조건 2.단면가정 3. 하중계산"/>
      <sheetName val="기성세부내역서"/>
      <sheetName val="기성원가계산서"/>
      <sheetName val="기성부분내역서"/>
      <sheetName val="도장재료산출"/>
      <sheetName val="설비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공사설명서외"/>
      <sheetName val="영업_일1"/>
      <sheetName val="케이블류 OLD"/>
      <sheetName val="변경총괄지(1)"/>
      <sheetName val="관로토공"/>
      <sheetName val="중기손료"/>
      <sheetName val="퇴직공제부금산출근거"/>
      <sheetName val="연결관산출조서"/>
      <sheetName val="가설(사)"/>
      <sheetName val="목집(사)"/>
      <sheetName val="운반(사)"/>
      <sheetName val="지붕(사)"/>
      <sheetName val="손익분석"/>
      <sheetName val="Summary Sheet"/>
      <sheetName val="대림경상68억"/>
      <sheetName val="기성(1차) "/>
      <sheetName val="평형별㓈_x0019_؟"/>
      <sheetName val="DESIGN CRETERIA"/>
      <sheetName val="관급"/>
      <sheetName val="갑__지2"/>
      <sheetName val="Customer_Databas2"/>
      <sheetName val="unit_42"/>
      <sheetName val="화재_탐지_설비2"/>
      <sheetName val="토공산출_(아파트)2"/>
      <sheetName val="5_일위목록2"/>
      <sheetName val="7_단가조사2"/>
      <sheetName val="6_일위대가2"/>
      <sheetName val="일위총괄표"/>
      <sheetName val="마북 손익분석(CATIA)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공문"/>
      <sheetName val="Requirement(Work Crew)"/>
      <sheetName val="수로교총재료집계"/>
      <sheetName val="N賃԰_x0000__x0000_"/>
      <sheetName val="표 지"/>
      <sheetName val="PriceSummary"/>
      <sheetName val="0_갑지"/>
      <sheetName val="8_현장관리비"/>
      <sheetName val="7_안전관리비"/>
      <sheetName val="재무가정"/>
      <sheetName val="1Month+Sheet2!"/>
      <sheetName val="견적 (2)"/>
      <sheetName val="실행원가내역"/>
      <sheetName val="일반자료"/>
      <sheetName val="총누계"/>
      <sheetName val="표준계약서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단면(직벽형)-H=1m"/>
      <sheetName val="공사비집계표(서해안고속도로)"/>
      <sheetName val="1SGATE97"/>
      <sheetName val="영창2餀"/>
      <sheetName val="영창2"/>
      <sheetName val="자재운반단가일람표"/>
      <sheetName val="태안9)3-2)원내역"/>
      <sheetName val="공량산출근거서"/>
      <sheetName val="AL공사(嫰ʍ"/>
      <sheetName val="도급예산0_x0000_뀀_x0005__x0000__x0000_"/>
      <sheetName val="도급예산0_x0000_᠀¿_x0000__x0000_"/>
      <sheetName val="8설_x0005__x0000_"/>
      <sheetName val="[수목일위.XLS]el\설계서\수목_x0000__x0000_Ā_x0000__x0005__x0000_"/>
      <sheetName val="[수목일위.XLS]el\설계_x0000__x0000__x0000__x0001_Ԁ_x0000__x0000__x0000_澦"/>
      <sheetName val="[수목일위.XLS_x0000_][수목일위.XLS]el\설계서\수목일"/>
      <sheetName val="자_x0000__x0000__x0005_"/>
      <sheetName val="약품裂Ǚ"/>
      <sheetName val="가爂案"/>
      <sheetName val="가爃案"/>
      <sheetName val="배수ᰀ"/>
      <sheetName val="단가일尜"/>
      <sheetName val="건설기ᰀ"/>
      <sheetName val="D-철尜_x0013_層"/>
      <sheetName val="?䅅呒"/>
      <sheetName val="DB"/>
      <sheetName val="48일위(叠+听"/>
      <sheetName val="48일위(헾⽧_x0005_"/>
      <sheetName val="상부공철근︀ᇕ԰_x0000_缀_x0000__x0000_"/>
      <sheetName val="골조က╗"/>
      <sheetName val="PROJECT BRIEF(EX.NEW)"/>
      <sheetName val="[수목일위.XLS]el\설계서\_x0000__x0000_Ā_x0000__x0005__x0000_翿_x0000_"/>
      <sheetName val="[수목일위.XLS]el\설계서\수/_x0000_頀_x0004__x0000__x0000_⤀"/>
      <sheetName val="옹벽철근"/>
      <sheetName val="토︀ᇕ԰"/>
      <sheetName val="토᐀ባ切"/>
      <sheetName val="토⠀䊆氀"/>
      <sheetName val="토㠀ᎍ簀"/>
      <sheetName val="단㔀቎԰"/>
      <sheetName val="단위집계표"/>
      <sheetName val="16_설계서용지(丵〒"/>
      <sheetName val="Dsndata"/>
      <sheetName val="StrucData"/>
      <sheetName val="고가수조"/>
      <sheetName val="수정계획3"/>
      <sheetName val="3.피뢰공儨"/>
      <sheetName val="공사䈀ሬ"/>
      <sheetName val="상반기손䡲る_x0000__x0000_"/>
      <sheetName val="BLOCK(1)"/>
      <sheetName val="표준내역"/>
      <sheetName val="단가목氚"/>
      <sheetName val="기기리스_x0000_"/>
      <sheetName val="[수목일위.XLS]el\설계서\수목일識ɾ뺑p䎸"/>
      <sheetName val="조내_x0000_"/>
      <sheetName val="전도금정산서(27)"/>
      <sheetName val="2-1. 경관조명 내역총괄표"/>
      <sheetName val="정화조방_x0000__x0000_결"/>
      <sheetName val="설계산출_x0000__x0000_"/>
      <sheetName val="설계산출㜘C"/>
      <sheetName val="내역(전체_臨%般"/>
      <sheetName val="[수목일위.XLS]el\설계서턀몲ԯ_x0000_缀_x0000__x0000__x0000__xdd00_"/>
      <sheetName val="[수목일위.XLS]el\설계서턀者ԯ_x0000_缀_x0000__x0000__x0000_最"/>
      <sheetName val="공사淠Ƕ"/>
      <sheetName val="[수목일위.XLS]el\설계서\수ംⅩ耀㉉_x0014__x0000__x0000_"/>
      <sheetName val="[수목일위.XLS]el\설계서\수砀倂㼁ംⅩ　"/>
      <sheetName val="수량산출서 갑지"/>
      <sheetName val="견적을지"/>
      <sheetName val="갑"/>
      <sheetName val="배수장공사비명세ԯ"/>
      <sheetName val="일반자재"/>
      <sheetName val="[수목일위.XLS]el\설계서\수목일위._x0000__x0000__x0000__x0001_Ԁ_x0000_销"/>
      <sheetName val="[수목일위.XLS]el\설계서\수목일위._x0000__x0000__x0000__x0001_Ԁ_x0000_䀀"/>
      <sheetName val="[수목일위.XLS]el\설계서\수목일위._x0000__x0000__x0000__x0001_Ԁ_x0000__xde00_"/>
      <sheetName val="맨홀조서"/>
      <sheetName val="[수목일위.XLS]el\설계서\수목일위._x0000__x0000__x0000__x0001_Ԁ_x0000_需"/>
      <sheetName val="Sheet4_x0000__x0000__x0000__x0000__x0000__x0000__x0000__x0010_[수목일위.XLS]______2"/>
      <sheetName val="간지_(櫀 "/>
      <sheetName val="약품설闰"/>
      <sheetName val="99량액"/>
      <sheetName val="간공설계서"/>
      <sheetName val="단가일蜨"/>
      <sheetName val="도급예산내역서총鬀ఓ"/>
      <sheetName val="도급예산내역서총鬀툓"/>
      <sheetName val="제경비_x0000__x0000_"/>
      <sheetName val="도급예산내역서총洐쵩"/>
      <sheetName val="도급예산내역서총᠓ᐳ"/>
      <sheetName val="도급예산내역서총蠀䅾"/>
      <sheetName val="배수장공사비명헾⽅"/>
      <sheetName val="도급예산내역서총︀䗕"/>
      <sheetName val="도급예산내역서총栀羅"/>
      <sheetName val="도급예산내역서총螄"/>
      <sheetName val="도급예산堀︀釕ԯ_x0000_"/>
      <sheetName val="도급예산내역서총︀껕"/>
      <sheetName val="도급예산내역서총︀⋕"/>
      <sheetName val="도급예산내역서총洌絩"/>
      <sheetName val="내역서1999.啐0喜"/>
      <sheetName val="내역서1999.♱⿤_x0005_"/>
      <sheetName val="내역서1999.㐬ȟⱈ"/>
      <sheetName val="[수목일위.XLS]el\설계서\수목일위_x0000__x0000_Ā_x0000_"/>
      <sheetName val="출력일지(01월)"/>
      <sheetName val="내역(전체)"/>
      <sheetName val="[수목일위.XLS][수목일위.XLS]el\설계서\수_x0000__x0000__x0005_"/>
      <sheetName val="[수목일위.XLS]el\설계서\수목일위绀5ﾈȸ"/>
      <sheetName val="[수목일위.XLS]el\설계서\수목일위.릘ͲŜ띀ស_x0000_"/>
      <sheetName val="[수목일위.XLS]el\설계서\수목일위._x0000__x0000__x0005__x0000_며꠬ʘ"/>
      <sheetName val="실행철_x0000__x0000__x0005_"/>
      <sheetName val="을부담운반揄"/>
      <sheetName val="재산세 토지"/>
      <sheetName val="설계哈)丵"/>
      <sheetName val="2공구_단가/_x0000_c"/>
      <sheetName val="[수목일위.XLS]2공구_단가/_x0000_c"/>
      <sheetName val="退鹗"/>
      <sheetName val="JOKUN"/>
      <sheetName val="적용률"/>
      <sheetName val="ACDIM6D"/>
      <sheetName val="기계시공"/>
      <sheetName val="1.우편집중내역서"/>
      <sheetName val="AP1"/>
      <sheetName val="갑지_추정_"/>
      <sheetName val="EKOG10건축"/>
      <sheetName val="설산1.나"/>
      <sheetName val="본사S"/>
      <sheetName val="SUM-CTI"/>
      <sheetName val="°©Áö(ÃßÁ¤)"/>
      <sheetName val="ºÎÇÏ°è»ê¼­"/>
      <sheetName val="ÇöÀåÁöÁö¹°¹°·®"/>
      <sheetName val="±â°è½Ã°ø"/>
      <sheetName val="Àû¿ë·ü"/>
      <sheetName val="»ê±Ù"/>
      <sheetName val="°øÅë°¡¼³"/>
      <sheetName val="EKOG10°ÇÃà"/>
      <sheetName val="À»Áö"/>
      <sheetName val="Åä°ø(¿ì¹°Åë,±âÅ¸) "/>
      <sheetName val="¼³»ê1.³ª"/>
      <sheetName val="º»»çS"/>
      <sheetName val="조경"/>
      <sheetName val="대우단가(풍산)"/>
      <sheetName val="CATV"/>
      <sheetName val="아파트 기성내역서"/>
      <sheetName val="1-1"/>
      <sheetName val="Breakdown"/>
      <sheetName val="UnitRate"/>
      <sheetName val="공통비(전체)"/>
      <sheetName val="BLR 1"/>
      <sheetName val="GEN"/>
      <sheetName val="DEAE"/>
      <sheetName val="BLR2"/>
      <sheetName val="BLR3"/>
      <sheetName val="BLR4"/>
      <sheetName val="BLR5"/>
      <sheetName val="DEM"/>
      <sheetName val="SAM"/>
      <sheetName val="CHEM"/>
      <sheetName val="COP"/>
      <sheetName val="간접비내역-1"/>
      <sheetName val="hvac(제어동)"/>
      <sheetName val="ITB COST"/>
      <sheetName val="소방사항"/>
      <sheetName val="1월"/>
      <sheetName val="설계명세"/>
      <sheetName val="Indirect Cost"/>
      <sheetName val="건축공사실행"/>
      <sheetName val="본공사"/>
      <sheetName val="정화조동내역"/>
      <sheetName val="4.2유효폭의 계산"/>
      <sheetName val="대가목록"/>
      <sheetName val="1차설계변경내역"/>
      <sheetName val="견적내역"/>
      <sheetName val="°©Áö_ÃßÁ¤_"/>
      <sheetName val="³»¿ª1"/>
      <sheetName val="ÀÏÀ§´ë°¡"/>
      <sheetName val="1¿ù"/>
      <sheetName val="¸ñ·Ï"/>
      <sheetName val="½ÇÇà(Ç¥Áö,°©,À»)"/>
      <sheetName val="¼³°è¸í¼¼"/>
      <sheetName val="°ÇÃà°ø»ç½ÇÇà"/>
      <sheetName val="³ëÀÓ"/>
      <sheetName val="ÀÚÀç(¿ø¿ø+¿ø´ë)"/>
      <sheetName val="Ãâ·ÂÀÏÁö(01¿ù)"/>
      <sheetName val="°ÇÃàÁý°è"/>
      <sheetName val="¼³°è"/>
      <sheetName val="ÄÚµå"/>
      <sheetName val="Á¤ºÎ³ëÀÓ´Ü°¡"/>
      <sheetName val="ÃÑ¹°·®"/>
      <sheetName val="½ÇÇà(ALT1)"/>
      <sheetName val="ÀÔÂû"/>
      <sheetName val="Çö°æ"/>
      <sheetName val="¼³ºñ¿ø°¡"/>
      <sheetName val="Ç¥Áö"/>
      <sheetName val="±âÃÊÀÏÀ§"/>
      <sheetName val="6È£±â"/>
      <sheetName val="Åä¸ñ"/>
      <sheetName val="º»°ø»ç"/>
      <sheetName val="°ø³»¿ª"/>
      <sheetName val="1Â÷¼³°èº¯°æ³»¿ª"/>
      <sheetName val="¿ø°¡°è»ê¼­"/>
      <sheetName val="저"/>
      <sheetName val="공사내역"/>
      <sheetName val="업체견적(거푸집)"/>
      <sheetName val="은행"/>
      <sheetName val="BSD _2_"/>
      <sheetName val="콘크리트타설집계표"/>
      <sheetName val="KMT물량"/>
      <sheetName val="입고현황(전체)"/>
      <sheetName val="간접경상비"/>
      <sheetName val="s"/>
      <sheetName val="당진1,2호기전선관설치및접지4차공사내역서-을지"/>
      <sheetName val="입찰보고"/>
      <sheetName val="기계"/>
      <sheetName val="[수목일위.XLS]el\설계서\수목일위_x0000__x0000_ᧈ̬"/>
      <sheetName val="별첨2(임금)"/>
      <sheetName val="직원Ā考遘͙"/>
      <sheetName val="직원_x0000__x0000_Ā_x0000_"/>
      <sheetName val="[수목일위.XLS]el\설계서\수목일위_x0000__x0000_졈ᚆ"/>
      <sheetName val="[수목일위.XLS][수목일위.XLS]el______120"/>
      <sheetName val="[수목일위.XLS][수목일위.XLS]el______121"/>
      <sheetName val="[수목일위.XLS][수목일위.XLS]el______106"/>
      <sheetName val="[수목일위.XLS][수목일위.XLS]el______107"/>
      <sheetName val="5_시방서닮ň䥸"/>
      <sheetName val="[수목일위.XLS][수목일위.XLS]el______114"/>
      <sheetName val="[수목일위.XLS][수목일위.XLS]el______115"/>
      <sheetName val="[수목일위.XLS][수목일위.XLS]el______108"/>
      <sheetName val="[수목일위.XLS][수목일위.XLS]el______109"/>
      <sheetName val="[수목일위.XLS][수목일위.XLS]el______110"/>
      <sheetName val="[수목일위.XLS][수목일위.XLS]el______111"/>
      <sheetName val="[수목일위.XLS][수목일위.XLS]el______118"/>
      <sheetName val="[수목일위.XLS][수목일위.XLS]el______119"/>
      <sheetName val="내역(전_x0000__x0000__x0005__x0000_樀"/>
      <sheetName val="일위대가(X)"/>
      <sheetName val="BP"/>
      <sheetName val="뜃맟뭁돽띿맟?-BLDG"/>
      <sheetName val="[수목일위.XLS][수목일위.XLS]el______116"/>
      <sheetName val="[수목일위.XLS][수목일위.XLS]el______117"/>
      <sheetName val="[수목일위.XLS][수목일위.XLS]el______146"/>
      <sheetName val="[수목일위.XLS][수목일위.XLS]el______147"/>
      <sheetName val="[수목일위.XLS][수목일위.XLS]el______158"/>
      <sheetName val="[수목일위.XLS][수목일위.XLS]el______159"/>
      <sheetName val="[수목일위.XLS][수목일위.XLS]el______128"/>
      <sheetName val="[수목일위.XLS][수목일위.XLS]el______129"/>
      <sheetName val="[수목일위.XLS][수목일위.XLS]el______126"/>
      <sheetName val="[수목일위.XLS][수목일위.XLS]el______127"/>
      <sheetName val="[수목일위.XLS][수목일위.XLS]el______130"/>
      <sheetName val="[수목일위.XLS][수목일위.XLS]el______131"/>
      <sheetName val="[수목일위.XLS][수목일위.XLS]el______132"/>
      <sheetName val="[수목일위.XLS][수목일위.XLS]el______133"/>
      <sheetName val="[수목일위.XLS][수목일위.XLS]el______134"/>
      <sheetName val="[수목일위.XLS][수목일위.XLS]el______135"/>
      <sheetName val="[수목일위.XLS][수목일위.XLS]el______136"/>
      <sheetName val="[수목일위.XLS][수목일위.XLS]el______137"/>
      <sheetName val="[수목일위.XLS][수목일위.XLS]el______144"/>
      <sheetName val="[수목일위.XLS][수목일위.XLS]el______145"/>
      <sheetName val="[수목일위.XLS][수목일위.XLS]el______138"/>
      <sheetName val="[수목일위.XLS][수목일위.XLS]el______139"/>
      <sheetName val="[수목일위.XLS][수목일위.XLS]el______140"/>
      <sheetName val="[수목일위.XLS][수목일위.XLS]el______141"/>
      <sheetName val="[수목일위.XLS][수목일위.XLS]el______142"/>
      <sheetName val="[수목일위.XLS][수목일위.XLS]el______143"/>
      <sheetName val="[수목일위.XLS][수목일위.XLS]el______344"/>
      <sheetName val="[수목일위.XLS][수목일위.XLS]el______345"/>
      <sheetName val="[수목일위.XLS][수목일위.XLS]el______156"/>
      <sheetName val="[수목일위.XLS][수목일위.XLS]el______157"/>
      <sheetName val="[수목일위.XLS][수목일위.XLS]el______154"/>
      <sheetName val="[수목일위.XLS][수목일위.XLS]el______155"/>
      <sheetName val="[수목일위.XLS][수목일위.XLS]el______148"/>
      <sheetName val="[수목일위.XLS][수목일위.XLS]el______149"/>
      <sheetName val="[수목일위.XLS][수목일위.XLS]el______150"/>
      <sheetName val="[수목일위.XLS][수목일위.XLS]el______151"/>
      <sheetName val="[수목일위.XLS][수목일위.XLS]el______152"/>
      <sheetName val="[수목일위.XLS][수목일위.XLS]el______153"/>
      <sheetName val="[수목일위.XLS][수목일위.XLS]el______346"/>
      <sheetName val="[수목일위.XLS][수목일위.XLS]el______347"/>
      <sheetName val="[수목일위.XLS][수목일위.XLS]el______160"/>
      <sheetName val="[수목일위.XLS][수목일위.XLS]el______161"/>
      <sheetName val="[수목일위.XLS][수목일위.XLS]el______164"/>
      <sheetName val="[수목일위.XLS][수목일위.XLS]el______165"/>
      <sheetName val="[수목일위.XLS][수목일위.XLS]el______166"/>
      <sheetName val="[수목일위.XLS][수목일위.XLS]el______167"/>
      <sheetName val="[수목일위.XLS][수목일위.XLS]el______162"/>
      <sheetName val="[수목일위.XLS][수목일위.XLS]el______163"/>
      <sheetName val="[수목일위.XLS][수목일위.XLS]el______170"/>
      <sheetName val="[수목일위.XLS][수목일위.XLS]el______171"/>
      <sheetName val="[수목일위.XLS][수목일위.XLS]el______168"/>
      <sheetName val="[수목일위.XLS][수목일위.XLS]el______169"/>
      <sheetName val="[수목일위.XLS][수목일위.XLS]el______326"/>
      <sheetName val="[수목일위.XLS][수목일위.XLS]el______327"/>
      <sheetName val="[수목일위.XLS][수목일위.XLS]el______328"/>
      <sheetName val="[수목일위.XLS][수목일위.XLS]el______329"/>
      <sheetName val="도급예산내역서총ࠁ⸵"/>
      <sheetName val="공사원가산출서"/>
      <sheetName val="포장損"/>
      <sheetName val="수량집"/>
      <sheetName val="환율"/>
      <sheetName val="관급자재대"/>
      <sheetName val="산근_x0005__x0000_"/>
      <sheetName val="[수목일위.XLS][수목일위.XLS]el______310"/>
      <sheetName val="[수목일위.XLS][수목일위.XLS]el______311"/>
      <sheetName val="[수목일위.XLS][수목일위.XLS]el______302"/>
      <sheetName val="[수목일위.XLS][수목일위.XLS]el______303"/>
      <sheetName val="[수목일위.XLS]el\설계서\_x0000_:預˂扬«犐┲"/>
      <sheetName val="pier(_x0000__x0000__x0005_"/>
      <sheetName val="pier(_x0000_4曐"/>
      <sheetName val="철근량산정및사용성ׂ"/>
      <sheetName val="도급예산내역서총က⩗"/>
      <sheetName val="도급예산내역서총　䁖"/>
      <sheetName val="도급예산내역서총㕒"/>
      <sheetName val="도급예산내역서총렀앟"/>
      <sheetName val="도급예산내역서총退㙓"/>
      <sheetName val="[수목일위.XLS]el\설계서\수목일_x0010__x0000_煮࠼׃"/>
      <sheetName val="[수목일위.XLS]el\설계서\수목일_x0000__x0000_릠_x0000__x0000_"/>
      <sheetName val="[수목일위.XLS]el\설계서\수목일_x0000__x0000_켘_x0000__x0000_"/>
      <sheetName val="★도급내저"/>
      <sheetName val="약품翸Z"/>
      <sheetName val="약품荈C"/>
      <sheetName val="[수목일위.XLS][수목일위.XLS]el_설___수__2"/>
      <sheetName val="[수목일위.XLS][수목일위.XLS]el_설___수__3"/>
      <sheetName val="[수목일위.XLS][수목일위.XLS]el______292"/>
      <sheetName val="[수목일위.XLS][수목일위.XLS]el______293"/>
      <sheetName val="중사"/>
      <sheetName val="06 일위대가목록"/>
      <sheetName val="경율산정.舓⼱_x0005_"/>
      <sheetName val="경율산정._x0005__x0000_"/>
      <sheetName val="산북아MS"/>
      <sheetName val="접지1종"/>
      <sheetName val="배수장공사비명菈"/>
      <sheetName val="배수장공사비명쁈_"/>
      <sheetName val="도급예산䈀ԯ缀"/>
      <sheetName val="[수목일위.XLS][수목일위.XLS]el______176"/>
      <sheetName val="[수목일위.XLS][수목일위.XLS]el______177"/>
      <sheetName val="구ᰚ"/>
      <sheetName val="구曐"/>
      <sheetName val="맨홀謈_x001b_籀ԯ"/>
      <sheetName val="[수목일위.XLS][수목일위.XLS]el______172"/>
      <sheetName val="[수목일위.XLS][수목일위.XLS]el______173"/>
      <sheetName val="[수목일위.XLS][수목일위.XLS]el______174"/>
      <sheetName val="[수목일위.XLS][수목일위.XLS]el______175"/>
      <sheetName val="[수목일위.XLS][수목일위.XLS]el______178"/>
      <sheetName val="[수목일위.XLS][수목일위.XLS]el______179"/>
      <sheetName val="[수목일위.XLS][수목일위.XLS]el______184"/>
      <sheetName val="[수목일위.XLS][수목일위.XLS]el______185"/>
      <sheetName val="[수목일위.XLS][수목일위.XLS]el______180"/>
      <sheetName val="[수목일위.XLS][수목일위.XLS]el______181"/>
      <sheetName val="[수목일위.XLS][수목일위.XLS]el______182"/>
      <sheetName val="[수목일위.XLS][수목일위.XLS]el______183"/>
      <sheetName val="[수목일위.XLS][수목일위.XLS]el______234"/>
      <sheetName val="[수목일위.XLS][수목일위.XLS]el______235"/>
      <sheetName val="[수목일위.XLS][수목일위.XLS]el______232"/>
      <sheetName val="[수목일위.XLS][수목일위.XLS]el______233"/>
      <sheetName val="[수목일위.XLS][수목일위.XLS]el______218"/>
      <sheetName val="[수목일위.XLS][수목일위.XLS]el______219"/>
      <sheetName val="[수목일위.XLS][수목일위.XLS]el______216"/>
      <sheetName val="[수목일위.XLS][수목일위.XLS]el______217"/>
      <sheetName val="[수목일위.XLS][수목일위.XLS]el______214"/>
      <sheetName val="[수목일위.XLS][수목일위.XLS]el______215"/>
      <sheetName val="[수목일위.XLS][수목일위.XLS]el______212"/>
      <sheetName val="[수목일위.XLS][수목일위.XLS]el______213"/>
      <sheetName val="[수목일위.XLS][수목일위.XLS]el______194"/>
      <sheetName val="[수목일위.XLS][수목일위.XLS]el______195"/>
      <sheetName val="[수목일위.XLS][수목일위.XLS]el______188"/>
      <sheetName val="[수목일위.XLS][수목일위.XLS]el______189"/>
      <sheetName val="[수목일위.XLS][수목일위.XLS]el______186"/>
      <sheetName val="[수목일위.XLS][수목일위.XLS]el______187"/>
      <sheetName val="[수목일위.XLS][수목일위.XLS]el______192"/>
      <sheetName val="[수목일위.XLS][수목일위.XLS]el______193"/>
      <sheetName val="[수목일위.XLS][수목일위.XLS]el______190"/>
      <sheetName val="[수목일위.XLS][수목일위.XLS]el______191"/>
      <sheetName val="[수목일위.XLS][수목일위.XLS]el______196"/>
      <sheetName val="[수목일위.XLS][수목일위.XLS]el______197"/>
      <sheetName val="[수목일위.XLS][수목일위.XLS]el______198"/>
      <sheetName val="[수목일위.XLS][수목일위.XLS]el______199"/>
      <sheetName val="5_시방서(일반_x0000__x0000_䫰_x0000_"/>
      <sheetName val="[수목일위.XLS][수목일위.XLS]el______202"/>
      <sheetName val="[수목일위.XLS][수목일위.XLS]el______203"/>
      <sheetName val="[수목일위.XLS][수목일위.XLS]el______200"/>
      <sheetName val="[수목일위.XLS][수목일위.XLS]el______201"/>
      <sheetName val="[수목일위.XLS][수목일위.XLS]el______204"/>
      <sheetName val="[수목일위.XLS][수목일위.XLS]el______205"/>
      <sheetName val="[수목일위.XLS][수목일위.XLS]el______206"/>
      <sheetName val="[수목일위.XLS][수목일위.XLS]el______207"/>
      <sheetName val="[수목일위.XLS][수목일위.XLS]el______208"/>
      <sheetName val="[수목일위.XLS][수목일위.XLS]el______209"/>
      <sheetName val="[수목일위.XLS][수목일위.XLS]el______210"/>
      <sheetName val="[수목일위.XLS][수목일위.XLS]el______211"/>
      <sheetName val="[수목일위.XLS][수목일위.XLS]el______228"/>
      <sheetName val="[수목일위.XLS][수목일위.XLS]el______229"/>
      <sheetName val="[수목일위.XLS][수목일위.XLS]el______222"/>
      <sheetName val="[수목일위.XLS][수목일위.XLS]el______223"/>
      <sheetName val="[수목일위.XLS][수목일위.XLS]el______220"/>
      <sheetName val="[수목일위.XLS][수목일위.XLS]el______221"/>
      <sheetName val="[수목일위.XLS][수목일위.XLS]el______224"/>
      <sheetName val="[수목일위.XLS][수목일위.XLS]el______225"/>
      <sheetName val="[수목일위.XLS][수목일위.XLS]el______230"/>
      <sheetName val="[수목일위.XLS][수목일위.XLS]el______231"/>
      <sheetName val="[수목일위.XLS][수목일위.XLS]el______226"/>
      <sheetName val="[수목일위.XLS][수목일위.XLS]el______227"/>
      <sheetName val="[수목일위.XLS][수목일위.XLS]el______238"/>
      <sheetName val="[수목일위.XLS][수목일위.XLS]el______239"/>
      <sheetName val="[수목일위.XLS][수목일위.XLS]el______240"/>
      <sheetName val="[수목일위.XLS][수목일위.XLS]el______241"/>
      <sheetName val="[수목일위.XLS][수목일위.XLS]el______236"/>
      <sheetName val="[수목일위.XLS][수목일위.XLS]el______237"/>
      <sheetName val="[수목일위.XLS][수목일위.XLS]el______244"/>
      <sheetName val="[수목일위.XLS][수목일위.XLS]el______245"/>
      <sheetName val="[수목일위.XLS][수목일위.XLS]el______242"/>
      <sheetName val="[수목일위.XLS][수목일위.XLS]el______243"/>
      <sheetName val="[수목일위.XLS][수목일위.XLS]el______246"/>
      <sheetName val="[수목일위.XLS][수목일위.XLS]el______247"/>
      <sheetName val="[수목일위.XLS][수목일위.XLS]el______248"/>
      <sheetName val="[수목일위.XLS][수목일위.XLS]el______249"/>
      <sheetName val="[수목일위.XLS][수목일위.XLS]el______252"/>
      <sheetName val="[수목일위.XLS][수목일위.XLS]el______253"/>
      <sheetName val="[수목일위.XLS][수목일위.XLS]el______258"/>
      <sheetName val="[수목일위.XLS][수목일위.XLS]el______259"/>
      <sheetName val="[수목일위.XLS][수목일위.XLS]el______250"/>
      <sheetName val="[수목일위.XLS][수목일위.XLS]el______251"/>
      <sheetName val="[수목일위.XLS][수목일위.XLS]el______254"/>
      <sheetName val="[수목일위.XLS][수목일위.XLS]el______255"/>
      <sheetName val="[수목일위.XLS][수목일위.XLS]el______256"/>
      <sheetName val="[수목일위.XLS][수목일위.XLS]el______257"/>
      <sheetName val="[수목일위.XLS][수목일위.XLS]el______260"/>
      <sheetName val="[수목일위.XLS][수목일위.XLS]el______261"/>
      <sheetName val="[수목일위.XLS][수목일위.XLS]el______286"/>
      <sheetName val="[수목일위.XLS][수목일위.XLS]el______287"/>
      <sheetName val="[수목일위.XLS][수목일위.XLS]el______272"/>
      <sheetName val="[수목일위.XLS][수목일위.XLS]el______273"/>
      <sheetName val="[수목일위.XLS][수목일위.XLS]el______266"/>
      <sheetName val="[수목일위.XLS][수목일위.XLS]el______267"/>
      <sheetName val="[수목일위.XLS][수목일위.XLS]el______264"/>
      <sheetName val="[수목일위.XLS][수목일위.XLS]el______265"/>
      <sheetName val="[수목일위.XLS]el\설계서\수목일위.Xၒ_x0000__x0000__x0000__x0000__x0000_"/>
      <sheetName val="[수목일위.XLS][수목일위.XLS]el______262"/>
      <sheetName val="[수목일위.XLS][수목일위.XLS]el______263"/>
      <sheetName val="[수목일위.XLS][수목일위.XLS]el______270"/>
      <sheetName val="[수목일위.XLS][수목일위.XLS]el______271"/>
      <sheetName val="[수목일위.XLS][수목일위.XLS]el______268"/>
      <sheetName val="[수목일위.XLS][수목일위.XLS]el______269"/>
      <sheetName val="상하차비용(기계상차)"/>
      <sheetName val="운반비"/>
      <sheetName val="하자보증자0"/>
      <sheetName val="8/_x0000_"/>
      <sheetName val="E.P.T수량怀愣԰"/>
      <sheetName val="입⍠ち"/>
      <sheetName val="설계변경총괄표(계산餀"/>
      <sheetName val="실행,원㔀቎԰"/>
      <sheetName val="철근량산정및丵〒_x0005_"/>
      <sheetName val="E.P.T수량Ⴐ"/>
      <sheetName val="E.P.T수량Ⴐ_x0000_倀"/>
      <sheetName val="crude.SLAB RE-bar"/>
      <sheetName val="[수목일위.XLS][수목일위.XLS]el______274"/>
      <sheetName val="[수목일위.XLS][수목일위.XLS]el______275"/>
      <sheetName val="[수목일위.XLS][수목일위.XLS]el______280"/>
      <sheetName val="[수목일위.XLS][수목일위.XLS]el______281"/>
      <sheetName val="[수목일위.XLS][수목일위.XLS]el______276"/>
      <sheetName val="[수목일위.XLS][수목일위.XLS]el______277"/>
      <sheetName val="[수목일위.XLS][수목일위.XLS]el______278"/>
      <sheetName val="[수목일위.XLS][수목일위.XLS]el______279"/>
      <sheetName val="[수목일위.XLS][수목일위.XLS]el______282"/>
      <sheetName val="[수목일위.XLS][수목일위.XLS]el______283"/>
      <sheetName val="[수목일위.XLS][수목일위.XLS]el______284"/>
      <sheetName val="[수목일위.XLS][수목일위.XLS]el______285"/>
      <sheetName val="[수목일위.XLS][수목일위.XLS]el______288"/>
      <sheetName val="[수목일위.XLS][수목일위.XLS]el______289"/>
      <sheetName val="[수목일위.XLS][수목일위.XLS]el______290"/>
      <sheetName val="[수목일위.XLS][수목일위.XLS]el______291"/>
      <sheetName val="[수목일위.XLS][수목일위.XLS]el______294"/>
      <sheetName val="[수목일위.XLS][수목일위.XLS]el______295"/>
      <sheetName val="[수목일위.XLS][수목일위.XLS]el______296"/>
      <sheetName val="[수목일위.XLS][수목일위.XLS]el______297"/>
      <sheetName val="[수목일위.XLS][수목일위.XLS]el______298"/>
      <sheetName val="[수목일위.XLS][수목일위.XLS]el______299"/>
      <sheetName val="[수목일위.XLS][수목일위.XLS]el______304"/>
      <sheetName val="[수목일위.XLS][수목일위.XLS]el______305"/>
      <sheetName val="[수목일위.XLS][수목일위.XLS]el______300"/>
      <sheetName val="[수목일위.XLS][수목일위.XLS]el______301"/>
      <sheetName val="[수목일위.XLS][수목일위.XLS]el______306"/>
      <sheetName val="[수목일위.XLS][수목일위.XLS]el______307"/>
      <sheetName val="[수목일위.XLS][수목일위.XLS]el______308"/>
      <sheetName val="[수목일위.XLS][수목일위.XLS]el______309"/>
      <sheetName val="[수목일위.XLS][수목일위.XLS]el______312"/>
      <sheetName val="[수목일위.XLS][수목일위.XLS]el______313"/>
      <sheetName val="[수목일위.XLS][수목일위.XLS]el______314"/>
      <sheetName val="[수목일위.XLS][수목일위.XLS]el______315"/>
      <sheetName val="[수목일위.XLS][수목일위.XLS]el______316"/>
      <sheetName val="[수목일위.XLS][수목일위.XLS]el______317"/>
      <sheetName val="[수목일위.XLS][수목일위.XLS]el______318"/>
      <sheetName val="[수목일위.XLS][수목일위.XLS]el______319"/>
      <sheetName val="[수목일위.XLS][수목일위.XLS]el______320"/>
      <sheetName val="[수목일위.XLS][수목일위.XLS]el______321"/>
      <sheetName val="[수목일위.XLS][수목일위.XLS]el______322"/>
      <sheetName val="[수목일위.XLS][수목일위.XLS]el______323"/>
      <sheetName val="[수목일위.XLS][수목일위.XLS]el______324"/>
      <sheetName val="[수목일위.XLS][수목일위.XLS]el______325"/>
      <sheetName val="보고서"/>
      <sheetName val="[수목일위.XLS]el\설계서\수목_x0000__x0000_Ǚ_x0000_ⴠ"/>
      <sheetName val="[수목일위.XLS][수목일위.XLS]el______목_2"/>
      <sheetName val="[수목일위.XLS][수목일위.XLS]el______목_3"/>
      <sheetName val="중기晰­_x0000_"/>
      <sheetName val="중기踠晰­_x0000_"/>
      <sheetName val="골조钼9"/>
      <sheetName val="[수목일위.XLS][수목일위.XLS]el______332"/>
      <sheetName val="[수목일위.XLS][수목일위.XLS]el______333"/>
      <sheetName val="[수목일위.XLS][수목일위.XLS]el______330"/>
      <sheetName val="[수목일위.XLS][수목일위.XLS]el______331"/>
      <sheetName val="[수목일위.XLS][수목일위.XLS]el______334"/>
      <sheetName val="[수목일위.XLS][수목일위.XLS]el______335"/>
      <sheetName val="[수목일위.XLS][수목일위.XLS]el______338"/>
      <sheetName val="[수목일위.XLS][수목일위.XLS]el______339"/>
      <sheetName val="[수목일위.XLS][수목일위.XLS]el______336"/>
      <sheetName val="[수목일위.XLS][수목일위.XLS]el______337"/>
      <sheetName val="[수목일위.XLS][수목일위.XLS]el______340"/>
      <sheetName val="[수목일위.XLS][수목일위.XLS]el______341"/>
      <sheetName val="[수목일위.XLS][수목일위.XLS]el______342"/>
      <sheetName val="[수목일위.XLS][수목일위.XLS]el______343"/>
      <sheetName val="[수목일위.XLS][수목일위.XLS]el______348"/>
      <sheetName val="[수목일위.XLS][수목일위.XLS]el______349"/>
      <sheetName val="[수목일위.XLS][수목일위.XLS]el______350"/>
      <sheetName val="[수목일위.XLS][수목일위.XLS]el______351"/>
      <sheetName val="[수목일위.XLS][수목일위.XLS]el______354"/>
      <sheetName val="[수목일위.XLS][수목일위.XLS]el______355"/>
      <sheetName val="[수목일위.XLS][수목일위.XLS]el______352"/>
      <sheetName val="[수목일위.XLS][수목일위.XLS]el______353"/>
      <sheetName val="[수목일위.XLS][수목일위.XLS]el______358"/>
      <sheetName val="[수목일위.XLS][수목일위.XLS]el______359"/>
      <sheetName val="[수목일위.XLS][수목일위.XLS]el______356"/>
      <sheetName val="[수목일위.XLS][수목일위.XLS]el______357"/>
      <sheetName val="[수목일위.XLS][수목일위.XLS]el______360"/>
      <sheetName val="[수목일위.XLS][수목일위.XLS]el______361"/>
      <sheetName val="[수목일위.XLS][수목일위.XLS]el______364"/>
      <sheetName val="[수목일위.XLS][수목일위.XLS]el______365"/>
      <sheetName val="[수목일위.XLS][수목일위.XLS]el______362"/>
      <sheetName val="[수목일위.XLS][수목일위.XLS]el______363"/>
      <sheetName val="[수목일위.XLS][수목일위.XLS]el______366"/>
      <sheetName val="[수목일위.XLS][수목일위.XLS]el______367"/>
      <sheetName val="[수목일위.XLS][수목일위.XLS]el______370"/>
      <sheetName val="[수목일위.XLS][수목일위.XLS]el______371"/>
      <sheetName val="[수목일위.XLS][수목일위.XLS]el______368"/>
      <sheetName val="[수목일위.XLS][수목일위.XLS]el______369"/>
      <sheetName val="[수목일위.XLS][수목일위.XLS]el______374"/>
      <sheetName val="[수목일위.XLS][수목일위.XLS]el______375"/>
      <sheetName val="[수목일위.XLS][수목일위.XLS]el______376"/>
      <sheetName val="[수목일위.XLS][수목일위.XLS]el______377"/>
      <sheetName val="[수목일위.XLS][수목일위.XLS]el______382"/>
      <sheetName val="[수목일위.XLS][수목일위.XLS]el______383"/>
      <sheetName val="[수목일위.XLS][수목일위.XLS]el______378"/>
      <sheetName val="[수목일위.XLS][수목일위.XLS]el______379"/>
      <sheetName val="[수목일위.XLS][수목일위.XLS]el______380"/>
      <sheetName val="[수목일위.XLS][수목일위.XLS]el______381"/>
      <sheetName val="[수목일위.XLS][수목일위.XLS]el______384"/>
      <sheetName val="[수목일위.XLS][수목일위.XLS]el______385"/>
      <sheetName val="[수목일위.XLS][수목일위.XLS]el______386"/>
      <sheetName val="[수목일위.XLS][수목일위.XLS]el______387"/>
      <sheetName val="[수목일위.XLS][수목일위.XLS_x0000_]el_______6"/>
      <sheetName val="[수목일위.XLS][수목일위.XLS_x0000_]el_______7"/>
      <sheetName val="[수목일위.XLS][수목일위.XLS_x0000_]el_______8"/>
      <sheetName val="[수목일위.XLS][수목일위.XLS_x0000_]el_______9"/>
      <sheetName val="[수목일위.XLS][수목일위.XLS]el______390"/>
      <sheetName val="[수목일위.XLS][수목일위.XLS]el______391"/>
      <sheetName val="[수목일위.XLS][수목일위.XLS]el______388"/>
      <sheetName val="[수목일위.XLS][수목일위.XLS]el______389"/>
      <sheetName val="[수목일위.XLS]el\설계서\수_x0000__x0000_Ā_x0000__x0005__x0000_翻"/>
      <sheetName val="구간별"/>
      <sheetName val="[수목일위.XLS][수목일위.XLS]el______392"/>
      <sheetName val="[수목일위.XLS][수목일위.XLS]el______393"/>
      <sheetName val="[수목일위.XLS][수목일위.XLS]el______394"/>
      <sheetName val="[수목일위.XLS][수목일위.XLS]el______39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E2">
            <v>23200</v>
          </cell>
        </row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2">
          <cell r="E2">
            <v>23200</v>
          </cell>
        </row>
      </sheetData>
      <sheetData sheetId="34">
        <row r="2">
          <cell r="E2">
            <v>23200</v>
          </cell>
        </row>
      </sheetData>
      <sheetData sheetId="35">
        <row r="2">
          <cell r="E2">
            <v>23200</v>
          </cell>
        </row>
      </sheetData>
      <sheetData sheetId="36">
        <row r="2">
          <cell r="E2">
            <v>23200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>
        <row r="2">
          <cell r="E2">
            <v>23200</v>
          </cell>
        </row>
      </sheetData>
      <sheetData sheetId="44">
        <row r="2">
          <cell r="E2">
            <v>23200</v>
          </cell>
        </row>
      </sheetData>
      <sheetData sheetId="45">
        <row r="2">
          <cell r="E2">
            <v>23200</v>
          </cell>
        </row>
      </sheetData>
      <sheetData sheetId="46">
        <row r="2">
          <cell r="E2">
            <v>23200</v>
          </cell>
        </row>
      </sheetData>
      <sheetData sheetId="47">
        <row r="2">
          <cell r="E2">
            <v>23200</v>
          </cell>
        </row>
      </sheetData>
      <sheetData sheetId="48">
        <row r="2">
          <cell r="E2">
            <v>23200</v>
          </cell>
        </row>
      </sheetData>
      <sheetData sheetId="49">
        <row r="2">
          <cell r="E2">
            <v>23200</v>
          </cell>
        </row>
      </sheetData>
      <sheetData sheetId="50">
        <row r="2">
          <cell r="E2">
            <v>23200</v>
          </cell>
        </row>
      </sheetData>
      <sheetData sheetId="51">
        <row r="2">
          <cell r="E2">
            <v>23200</v>
          </cell>
        </row>
      </sheetData>
      <sheetData sheetId="52">
        <row r="2">
          <cell r="E2">
            <v>23200</v>
          </cell>
        </row>
      </sheetData>
      <sheetData sheetId="53">
        <row r="5">
          <cell r="B5" t="str">
            <v>백-호</v>
          </cell>
        </row>
      </sheetData>
      <sheetData sheetId="54" refreshError="1"/>
      <sheetData sheetId="55">
        <row r="2">
          <cell r="E2">
            <v>23200</v>
          </cell>
        </row>
      </sheetData>
      <sheetData sheetId="56">
        <row r="2">
          <cell r="E2">
            <v>23200</v>
          </cell>
        </row>
      </sheetData>
      <sheetData sheetId="57">
        <row r="2">
          <cell r="E2">
            <v>23200</v>
          </cell>
        </row>
      </sheetData>
      <sheetData sheetId="58">
        <row r="2">
          <cell r="E2">
            <v>23200</v>
          </cell>
        </row>
      </sheetData>
      <sheetData sheetId="59">
        <row r="2">
          <cell r="E2">
            <v>23200</v>
          </cell>
        </row>
      </sheetData>
      <sheetData sheetId="60">
        <row r="2">
          <cell r="E2">
            <v>23200</v>
          </cell>
        </row>
      </sheetData>
      <sheetData sheetId="61">
        <row r="2">
          <cell r="E2">
            <v>23200</v>
          </cell>
        </row>
      </sheetData>
      <sheetData sheetId="62">
        <row r="2">
          <cell r="E2">
            <v>23200</v>
          </cell>
        </row>
      </sheetData>
      <sheetData sheetId="63" refreshError="1"/>
      <sheetData sheetId="64"/>
      <sheetData sheetId="65">
        <row r="2">
          <cell r="E2">
            <v>23200</v>
          </cell>
        </row>
      </sheetData>
      <sheetData sheetId="66">
        <row r="5">
          <cell r="B5" t="str">
            <v>백-호</v>
          </cell>
        </row>
      </sheetData>
      <sheetData sheetId="67">
        <row r="5">
          <cell r="B5" t="str">
            <v>백-호</v>
          </cell>
        </row>
      </sheetData>
      <sheetData sheetId="68">
        <row r="5">
          <cell r="B5" t="str">
            <v>백-호</v>
          </cell>
        </row>
      </sheetData>
      <sheetData sheetId="69">
        <row r="5">
          <cell r="B5" t="str">
            <v>백-호</v>
          </cell>
        </row>
      </sheetData>
      <sheetData sheetId="70">
        <row r="5">
          <cell r="B5" t="str">
            <v>백-호</v>
          </cell>
        </row>
      </sheetData>
      <sheetData sheetId="71">
        <row r="5">
          <cell r="B5" t="str">
            <v>백-호</v>
          </cell>
        </row>
      </sheetData>
      <sheetData sheetId="72">
        <row r="5">
          <cell r="B5" t="str">
            <v>백-호</v>
          </cell>
        </row>
      </sheetData>
      <sheetData sheetId="73">
        <row r="5">
          <cell r="B5" t="str">
            <v>백-호</v>
          </cell>
        </row>
      </sheetData>
      <sheetData sheetId="74">
        <row r="5">
          <cell r="B5" t="str">
            <v>백-호</v>
          </cell>
        </row>
      </sheetData>
      <sheetData sheetId="75">
        <row r="5">
          <cell r="B5" t="str">
            <v>백-호</v>
          </cell>
        </row>
      </sheetData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/>
      <sheetData sheetId="731" refreshError="1"/>
      <sheetData sheetId="732" refreshError="1"/>
      <sheetData sheetId="733" refreshError="1"/>
      <sheetData sheetId="734" refreshError="1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 refreshError="1"/>
      <sheetData sheetId="744" refreshError="1"/>
      <sheetData sheetId="745"/>
      <sheetData sheetId="746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 refreshError="1"/>
      <sheetData sheetId="802"/>
      <sheetData sheetId="803"/>
      <sheetData sheetId="804" refreshError="1"/>
      <sheetData sheetId="805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/>
      <sheetData sheetId="812" refreshError="1"/>
      <sheetData sheetId="813" refreshError="1"/>
      <sheetData sheetId="814"/>
      <sheetData sheetId="815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/>
      <sheetData sheetId="1433" refreshError="1"/>
      <sheetData sheetId="1434" refreshError="1"/>
      <sheetData sheetId="1435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/>
      <sheetData sheetId="1495" refreshError="1"/>
      <sheetData sheetId="1496"/>
      <sheetData sheetId="1497" refreshError="1"/>
      <sheetData sheetId="1498" refreshError="1"/>
      <sheetData sheetId="1499" refreshError="1"/>
      <sheetData sheetId="1500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/>
      <sheetData sheetId="1564" refreshError="1"/>
      <sheetData sheetId="1565"/>
      <sheetData sheetId="1566"/>
      <sheetData sheetId="1567" refreshError="1"/>
      <sheetData sheetId="1568" refreshError="1"/>
      <sheetData sheetId="1569" refreshError="1"/>
      <sheetData sheetId="1570"/>
      <sheetData sheetId="1571"/>
      <sheetData sheetId="1572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/>
      <sheetData sheetId="1608"/>
      <sheetData sheetId="1609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/>
      <sheetData sheetId="1863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>
        <row r="5">
          <cell r="B5" t="str">
            <v>백-호</v>
          </cell>
        </row>
      </sheetData>
      <sheetData sheetId="1935">
        <row r="5">
          <cell r="B5" t="str">
            <v>백-호</v>
          </cell>
        </row>
      </sheetData>
      <sheetData sheetId="1936">
        <row r="5">
          <cell r="B5" t="str">
            <v>백-호</v>
          </cell>
        </row>
      </sheetData>
      <sheetData sheetId="1937">
        <row r="5">
          <cell r="B5" t="str">
            <v>백-호</v>
          </cell>
        </row>
      </sheetData>
      <sheetData sheetId="1938">
        <row r="5">
          <cell r="B5" t="str">
            <v>백-호</v>
          </cell>
        </row>
      </sheetData>
      <sheetData sheetId="1939">
        <row r="5">
          <cell r="B5" t="str">
            <v>백-호</v>
          </cell>
        </row>
      </sheetData>
      <sheetData sheetId="1940">
        <row r="5">
          <cell r="B5" t="str">
            <v>백-호</v>
          </cell>
        </row>
      </sheetData>
      <sheetData sheetId="1941">
        <row r="5">
          <cell r="B5" t="str">
            <v>백-호</v>
          </cell>
        </row>
      </sheetData>
      <sheetData sheetId="1942">
        <row r="5">
          <cell r="B5" t="str">
            <v>백-호</v>
          </cell>
        </row>
      </sheetData>
      <sheetData sheetId="1943">
        <row r="5">
          <cell r="B5" t="str">
            <v>백-호</v>
          </cell>
        </row>
      </sheetData>
      <sheetData sheetId="1944">
        <row r="5">
          <cell r="B5" t="str">
            <v>백-호</v>
          </cell>
        </row>
      </sheetData>
      <sheetData sheetId="1945">
        <row r="5">
          <cell r="B5" t="str">
            <v>백-호</v>
          </cell>
        </row>
      </sheetData>
      <sheetData sheetId="1946">
        <row r="5">
          <cell r="B5" t="str">
            <v>백-호</v>
          </cell>
        </row>
      </sheetData>
      <sheetData sheetId="1947">
        <row r="5">
          <cell r="B5" t="str">
            <v>백-호</v>
          </cell>
        </row>
      </sheetData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>
        <row r="2">
          <cell r="E2">
            <v>23200</v>
          </cell>
        </row>
      </sheetData>
      <sheetData sheetId="2110"/>
      <sheetData sheetId="2111">
        <row r="2">
          <cell r="E2">
            <v>23200</v>
          </cell>
        </row>
      </sheetData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>
        <row r="2">
          <cell r="E2">
            <v>23200</v>
          </cell>
        </row>
      </sheetData>
      <sheetData sheetId="2131"/>
      <sheetData sheetId="2132"/>
      <sheetData sheetId="2133"/>
      <sheetData sheetId="2134"/>
      <sheetData sheetId="2135"/>
      <sheetData sheetId="2136">
        <row r="2">
          <cell r="E2">
            <v>23200</v>
          </cell>
        </row>
      </sheetData>
      <sheetData sheetId="2137"/>
      <sheetData sheetId="2138">
        <row r="2">
          <cell r="E2">
            <v>23200</v>
          </cell>
        </row>
      </sheetData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>
        <row r="2">
          <cell r="E2">
            <v>23200</v>
          </cell>
        </row>
      </sheetData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>
        <row r="5">
          <cell r="B5" t="str">
            <v>백-호</v>
          </cell>
        </row>
      </sheetData>
      <sheetData sheetId="2227">
        <row r="5">
          <cell r="B5" t="str">
            <v>백-호</v>
          </cell>
        </row>
      </sheetData>
      <sheetData sheetId="2228">
        <row r="5">
          <cell r="B5" t="str">
            <v>백-호</v>
          </cell>
        </row>
      </sheetData>
      <sheetData sheetId="2229">
        <row r="5">
          <cell r="B5" t="str">
            <v>백-호</v>
          </cell>
        </row>
      </sheetData>
      <sheetData sheetId="2230">
        <row r="5">
          <cell r="B5" t="str">
            <v>백-호</v>
          </cell>
        </row>
      </sheetData>
      <sheetData sheetId="2231">
        <row r="5">
          <cell r="B5" t="str">
            <v>백-호</v>
          </cell>
        </row>
      </sheetData>
      <sheetData sheetId="2232">
        <row r="5">
          <cell r="B5" t="str">
            <v>백-호</v>
          </cell>
        </row>
      </sheetData>
      <sheetData sheetId="2233">
        <row r="5">
          <cell r="B5" t="str">
            <v>백-호</v>
          </cell>
        </row>
      </sheetData>
      <sheetData sheetId="2234">
        <row r="5">
          <cell r="B5" t="str">
            <v>백-호</v>
          </cell>
        </row>
      </sheetData>
      <sheetData sheetId="2235">
        <row r="5">
          <cell r="B5" t="str">
            <v>백-호</v>
          </cell>
        </row>
      </sheetData>
      <sheetData sheetId="2236">
        <row r="5">
          <cell r="B5" t="str">
            <v>백-호</v>
          </cell>
        </row>
      </sheetData>
      <sheetData sheetId="2237">
        <row r="5">
          <cell r="B5" t="str">
            <v>백-호</v>
          </cell>
        </row>
      </sheetData>
      <sheetData sheetId="2238">
        <row r="5">
          <cell r="B5" t="str">
            <v>백-호</v>
          </cell>
        </row>
      </sheetData>
      <sheetData sheetId="2239">
        <row r="5">
          <cell r="B5" t="str">
            <v>백-호</v>
          </cell>
        </row>
      </sheetData>
      <sheetData sheetId="2240">
        <row r="5">
          <cell r="B5" t="str">
            <v>백-호</v>
          </cell>
        </row>
      </sheetData>
      <sheetData sheetId="2241">
        <row r="5">
          <cell r="B5" t="str">
            <v>백-호</v>
          </cell>
        </row>
      </sheetData>
      <sheetData sheetId="2242">
        <row r="5">
          <cell r="B5" t="str">
            <v>백-호</v>
          </cell>
        </row>
      </sheetData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>
        <row r="5">
          <cell r="B5" t="str">
            <v>백-호</v>
          </cell>
        </row>
      </sheetData>
      <sheetData sheetId="2389">
        <row r="5">
          <cell r="B5" t="str">
            <v>백-호</v>
          </cell>
        </row>
      </sheetData>
      <sheetData sheetId="2390">
        <row r="5">
          <cell r="B5" t="str">
            <v>백-호</v>
          </cell>
        </row>
      </sheetData>
      <sheetData sheetId="2391">
        <row r="5">
          <cell r="B5" t="str">
            <v>백-호</v>
          </cell>
        </row>
      </sheetData>
      <sheetData sheetId="2392">
        <row r="5">
          <cell r="B5" t="str">
            <v>백-호</v>
          </cell>
        </row>
      </sheetData>
      <sheetData sheetId="2393">
        <row r="5">
          <cell r="B5" t="str">
            <v>백-호</v>
          </cell>
        </row>
      </sheetData>
      <sheetData sheetId="2394">
        <row r="5">
          <cell r="B5" t="str">
            <v>백-호</v>
          </cell>
        </row>
      </sheetData>
      <sheetData sheetId="2395">
        <row r="5">
          <cell r="B5" t="str">
            <v>백-호</v>
          </cell>
        </row>
      </sheetData>
      <sheetData sheetId="2396">
        <row r="5">
          <cell r="B5" t="str">
            <v>백-호</v>
          </cell>
        </row>
      </sheetData>
      <sheetData sheetId="2397">
        <row r="5">
          <cell r="B5" t="str">
            <v>백-호</v>
          </cell>
        </row>
      </sheetData>
      <sheetData sheetId="2398">
        <row r="5">
          <cell r="B5" t="str">
            <v>백-호</v>
          </cell>
        </row>
      </sheetData>
      <sheetData sheetId="2399">
        <row r="5">
          <cell r="B5" t="str">
            <v>백-호</v>
          </cell>
        </row>
      </sheetData>
      <sheetData sheetId="2400">
        <row r="5">
          <cell r="B5" t="str">
            <v>백-호</v>
          </cell>
        </row>
      </sheetData>
      <sheetData sheetId="2401">
        <row r="5">
          <cell r="B5" t="str">
            <v>백-호</v>
          </cell>
        </row>
      </sheetData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/>
      <sheetData sheetId="2562" refreshError="1"/>
      <sheetData sheetId="2563"/>
      <sheetData sheetId="2564" refreshError="1"/>
      <sheetData sheetId="2565" refreshError="1"/>
      <sheetData sheetId="2566"/>
      <sheetData sheetId="2567" refreshError="1"/>
      <sheetData sheetId="2568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/>
      <sheetData sheetId="2586" refreshError="1"/>
      <sheetData sheetId="2587" refreshError="1"/>
      <sheetData sheetId="2588" refreshError="1"/>
      <sheetData sheetId="2589" refreshError="1"/>
      <sheetData sheetId="2590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>
        <row r="2">
          <cell r="E2">
            <v>23200</v>
          </cell>
        </row>
      </sheetData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>
        <row r="2">
          <cell r="E2">
            <v>23200</v>
          </cell>
        </row>
      </sheetData>
      <sheetData sheetId="2974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>
        <row r="2">
          <cell r="E2">
            <v>23200</v>
          </cell>
        </row>
      </sheetData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>
        <row r="2">
          <cell r="E2">
            <v>23200</v>
          </cell>
        </row>
      </sheetData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>
        <row r="2">
          <cell r="E2">
            <v>23200</v>
          </cell>
        </row>
      </sheetData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>
        <row r="2">
          <cell r="E2">
            <v>23200</v>
          </cell>
        </row>
      </sheetData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/>
      <sheetData sheetId="3177"/>
      <sheetData sheetId="3178"/>
      <sheetData sheetId="3179">
        <row r="2">
          <cell r="E2">
            <v>23200</v>
          </cell>
        </row>
      </sheetData>
      <sheetData sheetId="3180"/>
      <sheetData sheetId="3181">
        <row r="2">
          <cell r="E2">
            <v>23200</v>
          </cell>
        </row>
      </sheetData>
      <sheetData sheetId="3182"/>
      <sheetData sheetId="3183">
        <row r="2">
          <cell r="E2">
            <v>23200</v>
          </cell>
        </row>
      </sheetData>
      <sheetData sheetId="3184"/>
      <sheetData sheetId="3185">
        <row r="2">
          <cell r="E2">
            <v>23200</v>
          </cell>
        </row>
      </sheetData>
      <sheetData sheetId="3186"/>
      <sheetData sheetId="3187">
        <row r="2">
          <cell r="E2">
            <v>23200</v>
          </cell>
        </row>
      </sheetData>
      <sheetData sheetId="3188"/>
      <sheetData sheetId="3189"/>
      <sheetData sheetId="3190"/>
      <sheetData sheetId="3191"/>
      <sheetData sheetId="3192"/>
      <sheetData sheetId="3193"/>
      <sheetData sheetId="3194"/>
      <sheetData sheetId="3195">
        <row r="2">
          <cell r="E2">
            <v>23200</v>
          </cell>
        </row>
      </sheetData>
      <sheetData sheetId="3196">
        <row r="2">
          <cell r="E2">
            <v>23200</v>
          </cell>
        </row>
      </sheetData>
      <sheetData sheetId="3197">
        <row r="2">
          <cell r="E2">
            <v>23200</v>
          </cell>
        </row>
      </sheetData>
      <sheetData sheetId="3198">
        <row r="2">
          <cell r="E2">
            <v>23200</v>
          </cell>
        </row>
      </sheetData>
      <sheetData sheetId="3199"/>
      <sheetData sheetId="3200"/>
      <sheetData sheetId="3201"/>
      <sheetData sheetId="3202"/>
      <sheetData sheetId="3203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>
        <row r="2">
          <cell r="E2">
            <v>23200</v>
          </cell>
        </row>
      </sheetData>
      <sheetData sheetId="3232" refreshError="1"/>
      <sheetData sheetId="3233">
        <row r="2">
          <cell r="E2">
            <v>23200</v>
          </cell>
        </row>
      </sheetData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>
        <row r="2">
          <cell r="E2">
            <v>23200</v>
          </cell>
        </row>
      </sheetData>
      <sheetData sheetId="3266" refreshError="1"/>
      <sheetData sheetId="3267" refreshError="1"/>
      <sheetData sheetId="3268" refreshError="1"/>
      <sheetData sheetId="3269" refreshError="1"/>
      <sheetData sheetId="3270"/>
      <sheetData sheetId="3271">
        <row r="2">
          <cell r="E2">
            <v>23200</v>
          </cell>
        </row>
      </sheetData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/>
      <sheetData sheetId="3497" refreshError="1"/>
      <sheetData sheetId="3498" refreshError="1"/>
      <sheetData sheetId="3499" refreshError="1"/>
      <sheetData sheetId="3500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/>
      <sheetData sheetId="3539"/>
      <sheetData sheetId="3540"/>
      <sheetData sheetId="3541"/>
      <sheetData sheetId="3542"/>
      <sheetData sheetId="3543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/>
      <sheetData sheetId="3878" refreshError="1"/>
      <sheetData sheetId="3879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>
        <row r="2">
          <cell r="E2">
            <v>23200</v>
          </cell>
        </row>
      </sheetData>
      <sheetData sheetId="3922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>
        <row r="2">
          <cell r="E2">
            <v>23200</v>
          </cell>
        </row>
      </sheetData>
      <sheetData sheetId="3974" refreshError="1"/>
      <sheetData sheetId="3975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/>
      <sheetData sheetId="4102" refreshError="1"/>
      <sheetData sheetId="4103" refreshError="1"/>
      <sheetData sheetId="4104" refreshError="1"/>
      <sheetData sheetId="4105"/>
      <sheetData sheetId="4106" refreshError="1"/>
      <sheetData sheetId="4107"/>
      <sheetData sheetId="4108" refreshError="1"/>
      <sheetData sheetId="4109"/>
      <sheetData sheetId="4110" refreshError="1"/>
      <sheetData sheetId="4111"/>
      <sheetData sheetId="4112" refreshError="1"/>
      <sheetData sheetId="4113" refreshError="1"/>
      <sheetData sheetId="4114" refreshError="1"/>
      <sheetData sheetId="4115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/>
      <sheetData sheetId="4187"/>
      <sheetData sheetId="4188"/>
      <sheetData sheetId="4189" refreshError="1"/>
      <sheetData sheetId="4190" refreshError="1"/>
      <sheetData sheetId="4191" refreshError="1"/>
      <sheetData sheetId="4192" refreshError="1"/>
      <sheetData sheetId="4193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/>
      <sheetData sheetId="4313" refreshError="1"/>
      <sheetData sheetId="4314" refreshError="1"/>
      <sheetData sheetId="4315" refreshError="1"/>
      <sheetData sheetId="4316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/>
      <sheetData sheetId="4323" refreshError="1"/>
      <sheetData sheetId="4324"/>
      <sheetData sheetId="4325" refreshError="1"/>
      <sheetData sheetId="4326"/>
      <sheetData sheetId="4327" refreshError="1"/>
      <sheetData sheetId="4328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/>
      <sheetData sheetId="4343" refreshError="1"/>
      <sheetData sheetId="4344" refreshError="1"/>
      <sheetData sheetId="4345" refreshError="1"/>
      <sheetData sheetId="4346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/>
      <sheetData sheetId="4366" refreshError="1"/>
      <sheetData sheetId="4367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/>
      <sheetData sheetId="4378" refreshError="1"/>
      <sheetData sheetId="4379"/>
      <sheetData sheetId="4380" refreshError="1"/>
      <sheetData sheetId="438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/>
      <sheetData sheetId="4396" refreshError="1"/>
      <sheetData sheetId="4397" refreshError="1"/>
      <sheetData sheetId="4398" refreshError="1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 refreshError="1"/>
      <sheetData sheetId="4411"/>
      <sheetData sheetId="4412" refreshError="1"/>
      <sheetData sheetId="4413"/>
      <sheetData sheetId="4414"/>
      <sheetData sheetId="4415"/>
      <sheetData sheetId="4416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/>
      <sheetData sheetId="4426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방서"/>
      <sheetName val="공종 "/>
      <sheetName val="동정표지"/>
      <sheetName val="토량이동"/>
      <sheetName val="공작물조직표"/>
      <sheetName val="수로조직표"/>
      <sheetName val="공작물집계내력"/>
      <sheetName val="자재집계표"/>
      <sheetName val="재료"/>
      <sheetName val="재료집계표 "/>
      <sheetName val="재료계산서"/>
      <sheetName val="급(배)수관"/>
      <sheetName val="건설목관"/>
      <sheetName val="소운반거리"/>
      <sheetName val="보완결과"/>
      <sheetName val="공정표"/>
      <sheetName val="설명서"/>
      <sheetName val="천공량"/>
      <sheetName val="철근표"/>
      <sheetName val="횡단"/>
      <sheetName val="중기소요대수"/>
      <sheetName val="터파기"/>
      <sheetName val="견출지"/>
      <sheetName val="동정"/>
      <sheetName val="도면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내역서"/>
      <sheetName val="적용기준"/>
      <sheetName val="적용기준 (2)"/>
      <sheetName val="예산"/>
      <sheetName val="Sheet2"/>
      <sheetName val="Sheet3"/>
      <sheetName val="직접경비"/>
      <sheetName val="직접인건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직접경비"/>
      <sheetName val="직접인건비"/>
      <sheetName val="내역서"/>
      <sheetName val="동원인원"/>
      <sheetName val="협력업체"/>
      <sheetName val="현장경비"/>
      <sheetName val="현장경상비"/>
      <sheetName val="원가"/>
      <sheetName val="갑지(추정)"/>
      <sheetName val="데이타"/>
      <sheetName val="참조"/>
      <sheetName val="식재인부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갑지1"/>
      <sheetName val="샤워실위생"/>
      <sheetName val="일위대가표"/>
      <sheetName val="일위대가"/>
      <sheetName val="현장관리비"/>
      <sheetName val="DATE"/>
      <sheetName val="중기사용료"/>
      <sheetName val="노임이"/>
      <sheetName val="시멘트"/>
      <sheetName val="실행예산-변경분"/>
      <sheetName val="집계표"/>
      <sheetName val="작성"/>
      <sheetName val="견적의뢰"/>
      <sheetName val="평가데이터"/>
      <sheetName val="판매시설"/>
      <sheetName val="Total"/>
      <sheetName val="입찰견적보고서"/>
      <sheetName val="금액"/>
      <sheetName val="#REF"/>
      <sheetName val="음료실행"/>
      <sheetName val="계DATA"/>
      <sheetName val="실DATA "/>
      <sheetName val="건축직영"/>
      <sheetName val="노임단가"/>
      <sheetName val="요율"/>
      <sheetName val=" 갑  지 "/>
      <sheetName val="수량집계"/>
      <sheetName val="프랜트면허"/>
      <sheetName val="토목주소"/>
      <sheetName val="소비자가"/>
      <sheetName val="내역서(1)"/>
      <sheetName val="인제내역"/>
      <sheetName val="지수980731이후"/>
      <sheetName val="설계서(7)"/>
      <sheetName val="산업"/>
      <sheetName val="공구"/>
      <sheetName val="총괄내역서"/>
      <sheetName val="조명시설"/>
      <sheetName val="진주방향"/>
      <sheetName val="예가표"/>
      <sheetName val="내역표지"/>
      <sheetName val="개요"/>
      <sheetName val="현장관리"/>
      <sheetName val="건축내역서"/>
      <sheetName val="조직도"/>
      <sheetName val="공정표"/>
      <sheetName val="실DATA_"/>
      <sheetName val="전기"/>
      <sheetName val="실행철강하도"/>
      <sheetName val="계약내역(2)"/>
      <sheetName val="조내역"/>
      <sheetName val="일위대가목록"/>
      <sheetName val="공사개요"/>
      <sheetName val="코스모공장 (어음)"/>
      <sheetName val="주식"/>
      <sheetName val="설계내역"/>
      <sheetName val="2공구산출내역"/>
      <sheetName val="A 견적"/>
      <sheetName val="조건"/>
      <sheetName val="목차"/>
      <sheetName val="경산"/>
      <sheetName val="실행"/>
      <sheetName val="을"/>
      <sheetName val="총괄"/>
      <sheetName val="GAEYO"/>
      <sheetName val="공문"/>
      <sheetName val="갑지"/>
      <sheetName val="사급자재"/>
      <sheetName val="값"/>
      <sheetName val="건축공사실행"/>
      <sheetName val="내역"/>
      <sheetName val="변수값"/>
      <sheetName val="중기상차"/>
      <sheetName val="AS복구"/>
      <sheetName val="중기터파기"/>
      <sheetName val="재료"/>
      <sheetName val="원가계산서(거목)"/>
      <sheetName val="원가계산서(다숲)"/>
      <sheetName val="원가계산서(법정외주)"/>
      <sheetName val="시설물일위"/>
      <sheetName val="가설공사"/>
      <sheetName val="단가결정"/>
      <sheetName val="내역아"/>
      <sheetName val="울타리"/>
      <sheetName val="수량산출"/>
      <sheetName val="FAB별"/>
      <sheetName val="실행(ALT1)"/>
      <sheetName val="환경기계공정표 (3)"/>
      <sheetName val="내역서2안"/>
      <sheetName val="_갑__지_"/>
      <sheetName val="아파트"/>
      <sheetName val="Sheet1"/>
      <sheetName val="기계경비(시간당)"/>
      <sheetName val="램머"/>
      <sheetName val="본실행경비"/>
      <sheetName val="인사자료총집계"/>
      <sheetName val="기초단가"/>
      <sheetName val="Sheet5"/>
      <sheetName val="납부서"/>
      <sheetName val="SPEC"/>
      <sheetName val="원가계산서"/>
      <sheetName val="SAM"/>
      <sheetName val="견적"/>
      <sheetName val="수량-양식"/>
      <sheetName val="건축"/>
      <sheetName val="Y-WORK"/>
      <sheetName val="01"/>
      <sheetName val="관접합및부설"/>
      <sheetName val="단가"/>
      <sheetName val="원가data"/>
      <sheetName val="COVER"/>
      <sheetName val="금액내역서"/>
      <sheetName val="투찰내역서"/>
      <sheetName val="설계명세서"/>
      <sheetName val="Sheet1 (2)"/>
      <sheetName val="총 원가계산"/>
      <sheetName val="원가계산"/>
      <sheetName val="CTEMCOST"/>
      <sheetName val="전등설비"/>
      <sheetName val="단가 (2)"/>
      <sheetName val="단중표"/>
      <sheetName val="입찰안"/>
      <sheetName val="기안"/>
      <sheetName val="입력데이타"/>
      <sheetName val="물가대비표"/>
      <sheetName val="카펫타일"/>
      <sheetName val="EQT-ESTN"/>
      <sheetName val="5사남"/>
      <sheetName val="원가계산하도"/>
      <sheetName val="시중노임단가"/>
      <sheetName val="6호기"/>
      <sheetName val="실행대비"/>
      <sheetName val="개산공사비"/>
      <sheetName val="연돌일위집계"/>
      <sheetName val="BID"/>
      <sheetName val="용역비내역-진짜"/>
      <sheetName val="날개벽수량표"/>
      <sheetName val="6PILE  (돌출)"/>
      <sheetName val="구성비"/>
      <sheetName val="증감내역서"/>
      <sheetName val="화전내"/>
      <sheetName val="노무비"/>
      <sheetName val="총괄갑 "/>
      <sheetName val="일위"/>
      <sheetName val="제경비율"/>
      <sheetName val="F4-F7"/>
      <sheetName val="벽체물량산출서"/>
      <sheetName val="지수"/>
      <sheetName val="---FAB#1업무일지---"/>
      <sheetName val="표지"/>
      <sheetName val="변경내역서"/>
      <sheetName val="11-2.아파트내역"/>
      <sheetName val="내역서01"/>
      <sheetName val="노무"/>
      <sheetName val="노임"/>
      <sheetName val="국내조달(통합-1)"/>
      <sheetName val="수배전반"/>
      <sheetName val="1"/>
      <sheetName val="2"/>
      <sheetName val="3"/>
      <sheetName val="4"/>
      <sheetName val="5"/>
      <sheetName val="6"/>
      <sheetName val="내역서1999.8최종"/>
      <sheetName val="식재수량표"/>
      <sheetName val="일위목록"/>
      <sheetName val="SG"/>
      <sheetName val="DATA1"/>
      <sheetName val="추정_최근현장"/>
      <sheetName val="리스트_최근현장"/>
      <sheetName val="팩스리스트"/>
      <sheetName val="당정동경상이수"/>
      <sheetName val="당정동공통이수"/>
      <sheetName val="2-1. 경관조명 내역총괄표"/>
      <sheetName val="참고사항"/>
      <sheetName val="근로자자료입력"/>
      <sheetName val="계산서(곡선부)"/>
      <sheetName val="포장재료집계표"/>
      <sheetName val="시행후면적"/>
      <sheetName val="수지예산"/>
      <sheetName val="설계서(본관)"/>
      <sheetName val="단가산출2"/>
      <sheetName val="중기사용료산출근거"/>
      <sheetName val="단가산출1"/>
      <sheetName val="단가 및 재료비"/>
      <sheetName val="factor(건축)"/>
      <sheetName val="산근"/>
      <sheetName val="세금자료"/>
      <sheetName val="중기조종사 단위단가"/>
      <sheetName val="날개벽(시점좌측)"/>
      <sheetName val="건축집계표"/>
      <sheetName val="물량표"/>
      <sheetName val="총투입계"/>
      <sheetName val="정보"/>
      <sheetName val="사진대지"/>
      <sheetName val="총괄집계표"/>
      <sheetName val="교통대책내역"/>
      <sheetName val="직재"/>
      <sheetName val="ilch"/>
      <sheetName val="기초입력 DATA"/>
      <sheetName val=" 견적서"/>
      <sheetName val="해평견적"/>
      <sheetName val="상호참고자료"/>
      <sheetName val="발주처자료입력"/>
      <sheetName val="회사기본자료"/>
      <sheetName val="하자보증자료"/>
      <sheetName val="기술자관련자료"/>
      <sheetName val="자단"/>
      <sheetName val="inter"/>
      <sheetName val="TEST1"/>
      <sheetName val="수리결과"/>
      <sheetName val="TYPE-A"/>
      <sheetName val="Option"/>
      <sheetName val="001"/>
      <sheetName val="Sheet2"/>
      <sheetName val="배명(단가)"/>
      <sheetName val="일위산출"/>
      <sheetName val="자재가격조사표"/>
      <sheetName val="1차 내역서"/>
      <sheetName val="CON'C"/>
      <sheetName val="차액보증"/>
      <sheetName val="플랜트 설치"/>
      <sheetName val="을지"/>
      <sheetName val="견적갑지"/>
      <sheetName val="물량내역"/>
      <sheetName val="설명서 "/>
      <sheetName val="토목"/>
      <sheetName val="역T형교대(말뚝기초)"/>
      <sheetName val="공통가설"/>
      <sheetName val="설계서"/>
      <sheetName val="견적조건"/>
      <sheetName val="합천내역"/>
      <sheetName val="출입자명단"/>
      <sheetName val="건축공사집계"/>
      <sheetName val="노임단가 (2)"/>
      <sheetName val="현장별"/>
      <sheetName val="BSD (2)"/>
      <sheetName val="자재단가"/>
      <sheetName val="동별집계(비디오폰흑백-&gt;칼라)"/>
      <sheetName val="동별집계"/>
      <sheetName val="세부내역서"/>
      <sheetName val="가설공사내역"/>
      <sheetName val="토공연장"/>
      <sheetName val="자재"/>
      <sheetName val="장비집계"/>
      <sheetName val="경영상태"/>
      <sheetName val="입력"/>
      <sheetName val="2003상반기노임기준"/>
      <sheetName val="인건비 "/>
      <sheetName val="기본항목 입력"/>
      <sheetName val="야장종합"/>
      <sheetName val="일위대가(계측기설치)"/>
      <sheetName val="각형맨홀"/>
      <sheetName val="설계조건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예정공정표 "/>
      <sheetName val="실행_ALT1_"/>
      <sheetName val="C3"/>
      <sheetName val="공사_산출"/>
      <sheetName val="철거산출근거"/>
      <sheetName val="FOB발"/>
      <sheetName val="설비공사"/>
      <sheetName val="FORM-0"/>
      <sheetName val="파일의이용"/>
      <sheetName val="공종목록표"/>
      <sheetName val="업무분장"/>
      <sheetName val="기본단가표"/>
      <sheetName val="예산서"/>
      <sheetName val="집계"/>
      <sheetName val="전선 및 전선관-자유로"/>
      <sheetName val="관로터파기-자유로"/>
      <sheetName val="단가대비표"/>
      <sheetName val="99노임기준"/>
      <sheetName val="장비경비"/>
      <sheetName val="실행내역"/>
      <sheetName val="PAINT"/>
      <sheetName val="적격심사표"/>
      <sheetName val="CONCRETE"/>
      <sheetName val="건축내역"/>
      <sheetName val="배관배선내역"/>
      <sheetName val="0"/>
      <sheetName val="수목단가"/>
      <sheetName val="시설수량표"/>
      <sheetName val="청천내"/>
      <sheetName val="2000년1차"/>
      <sheetName val="결재판"/>
      <sheetName val="차수"/>
      <sheetName val="pier(각형)"/>
      <sheetName val="경비"/>
      <sheetName val="신.분"/>
      <sheetName val="토목공사"/>
      <sheetName val="건축실행"/>
      <sheetName val="토공집계"/>
      <sheetName val="기성"/>
      <sheetName val="말뚝지지력산정"/>
      <sheetName val="COST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산출"/>
      <sheetName val="단기차입금"/>
      <sheetName val="설비내역서"/>
      <sheetName val="전기내역서"/>
      <sheetName val="05-원가계산"/>
      <sheetName val="예정공정표"/>
      <sheetName val="초기화면"/>
      <sheetName val="관급자재"/>
      <sheetName val="용수량(생활용수)"/>
      <sheetName val="참조M"/>
      <sheetName val="소요자재"/>
      <sheetName val="3월팀계 "/>
      <sheetName val="한강운반비"/>
      <sheetName val="Sheet3"/>
      <sheetName val="계목분류"/>
      <sheetName val="일위대가 "/>
      <sheetName val="퍼스트"/>
      <sheetName val="기초일위"/>
      <sheetName val="시설일위"/>
      <sheetName val="조명일위"/>
      <sheetName val="정부노임단가"/>
      <sheetName val="C1.공사개요"/>
      <sheetName val="실행(1)"/>
      <sheetName val="A1.스케쥴"/>
      <sheetName val="Sheet4"/>
      <sheetName val="새공통"/>
      <sheetName val="배수내역"/>
      <sheetName val="입력시트"/>
      <sheetName val="구분자"/>
      <sheetName val="단가및재료비"/>
      <sheetName val="견적율"/>
      <sheetName val="수정시산표"/>
      <sheetName val="매출현황"/>
      <sheetName val="등록자료"/>
      <sheetName val="입력정보"/>
      <sheetName val="회사정보"/>
      <sheetName val="금융비용"/>
      <sheetName val="유림골조"/>
      <sheetName val="골조시행"/>
      <sheetName val="현금및현금등가물"/>
      <sheetName val="계정code"/>
      <sheetName val="고유코드_설계"/>
      <sheetName val="XL4Poppy"/>
      <sheetName val="계획금액"/>
      <sheetName val="단가(자재)"/>
      <sheetName val="단가(노임)"/>
      <sheetName val="기초목록"/>
      <sheetName val="공사통보서"/>
      <sheetName val="wall"/>
      <sheetName val="우수받이재료집계표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참고"/>
      <sheetName val="연도별노무비(신)"/>
      <sheetName val="산출서"/>
      <sheetName val="1-최종안"/>
      <sheetName val="사업분석-분양가결정"/>
      <sheetName val="삭제금지단가"/>
      <sheetName val="단가조사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980731"/>
      <sheetName val="철콘"/>
      <sheetName val="수량명세서"/>
      <sheetName val="ateCodes_x0000_TimeCodes_x0000_OverrideShor"/>
      <sheetName val="공사내역서"/>
      <sheetName val="Customer Databas"/>
      <sheetName val="간지"/>
      <sheetName val="공사요율"/>
      <sheetName val="간접"/>
      <sheetName val="코드"/>
      <sheetName val="APT"/>
      <sheetName val="내역서 제출"/>
      <sheetName val="연부97-1"/>
      <sheetName val="#3_일위대가목록"/>
      <sheetName val="터널조도"/>
      <sheetName val="측량요율"/>
      <sheetName val="자재대"/>
      <sheetName val="토사(PE)"/>
      <sheetName val="포장복구집계"/>
      <sheetName val="부표총괄"/>
      <sheetName val="AS포장복구 "/>
      <sheetName val="G.R300경비"/>
      <sheetName val="표준건축비"/>
      <sheetName val="토목내역"/>
      <sheetName val="주공 갑지"/>
      <sheetName val="MAT_N048"/>
      <sheetName val="경쟁실분"/>
      <sheetName val="[내역서(ͭ_x0000_ͭ_x0000__x001c__x0000__x001c__x0000_가표"/>
      <sheetName val="본선토량운반계산서(1)0"/>
      <sheetName val="설계명세서-2"/>
      <sheetName val="1안98Billing"/>
      <sheetName val="친환경주택"/>
      <sheetName val="장비사양"/>
      <sheetName val="工완성공사율"/>
      <sheetName val="신_분"/>
      <sheetName val="제경비"/>
      <sheetName val="실적공사비"/>
      <sheetName val="입력(K0)"/>
      <sheetName val="장비기준"/>
      <sheetName val="재료비"/>
      <sheetName val="환율"/>
      <sheetName val="전차선로 물량표"/>
      <sheetName val="백암비스타내역"/>
      <sheetName val="토공사"/>
      <sheetName val="DATA 입력란"/>
      <sheetName val="수목표준대가"/>
      <sheetName val="횡배수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울산시산표"/>
      <sheetName val="설계예산서"/>
      <sheetName val="예산내역서"/>
      <sheetName val="총계"/>
      <sheetName val="Apt내역"/>
      <sheetName val="공사요율산출표"/>
      <sheetName val="단가(1)"/>
      <sheetName val="일위_파일"/>
      <sheetName val="ateCodes"/>
      <sheetName val="99년신청"/>
      <sheetName val="ateCodes?TimeCodes?OverrideShor"/>
      <sheetName val="[내역서(ͭ?ͭ?_x001c_?_x001c_?가표"/>
      <sheetName val="아파트기별"/>
      <sheetName val="공리일"/>
      <sheetName val="목표세부명세"/>
      <sheetName val="FD"/>
      <sheetName val="LD"/>
      <sheetName val="BLOCK(1)"/>
      <sheetName val="소업1교"/>
      <sheetName val="전익자재"/>
      <sheetName val="매입세율"/>
      <sheetName val="DATA"/>
      <sheetName val="아파트 "/>
      <sheetName val="-치수표(곡선부)"/>
      <sheetName val="경율산정.XLS"/>
      <sheetName val="출력"/>
      <sheetName val="4동급수"/>
      <sheetName val="도급"/>
      <sheetName val="내역1"/>
      <sheetName val="회선별대책안(한전)"/>
      <sheetName val="견적1"/>
      <sheetName val="00000"/>
      <sheetName val="최적단면"/>
      <sheetName val="빙장비사양"/>
      <sheetName val="노무비단가"/>
      <sheetName val="9811"/>
      <sheetName val="자판실행"/>
      <sheetName val="투입비분석표"/>
      <sheetName val="6동"/>
      <sheetName val="CC16-내역서"/>
      <sheetName val="대비"/>
      <sheetName val="기계경비"/>
      <sheetName val="월별수입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D"/>
      <sheetName val="보증종류"/>
      <sheetName val="우배수"/>
      <sheetName val="계산식"/>
      <sheetName val="2.고용보험료산출근거"/>
      <sheetName val="database"/>
      <sheetName val="자재단가비교표"/>
      <sheetName val="Macro(전선)"/>
      <sheetName val="수지표"/>
      <sheetName val="셀명"/>
      <sheetName val="분석대장"/>
      <sheetName val="base"/>
      <sheetName val="품셈표"/>
      <sheetName val="COVER-P"/>
      <sheetName val="조도계산서 (도서)"/>
      <sheetName val="VST재료산출"/>
      <sheetName val="노임단가표"/>
      <sheetName val="손익집계(공장별)"/>
      <sheetName val="금회지출"/>
      <sheetName val="21301동"/>
      <sheetName val="제안서입력"/>
      <sheetName val="거래처등록"/>
      <sheetName val="참고자료"/>
      <sheetName val="은행코드"/>
      <sheetName val="9-1차이내역"/>
      <sheetName val="관련부서"/>
      <sheetName val="공사내역"/>
      <sheetName val="부하(성남)"/>
      <sheetName val="용역비내역_진짜"/>
      <sheetName val="산출근거-배전"/>
      <sheetName val="1.동력공사"/>
      <sheetName val="노임(1차)"/>
      <sheetName val="문학간접"/>
      <sheetName val="b_balju_cho"/>
      <sheetName val="BTL시설예산 기준표"/>
      <sheetName val="5.학교신설예산 집행(01~08)"/>
      <sheetName val="점검결과(08년 100교 지원)"/>
      <sheetName val="품셈 "/>
      <sheetName val="방화도료"/>
      <sheetName val="물가시세"/>
      <sheetName val="5-1신설물량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사업총괄"/>
      <sheetName val="수량3"/>
      <sheetName val="5.직원투입현황"/>
      <sheetName val="판가반영"/>
      <sheetName val="방배동내역(리라)"/>
      <sheetName val="부대공사총괄"/>
      <sheetName val="건축공사집계표"/>
      <sheetName val="[내역서(ͭ"/>
      <sheetName val="_갑__지_2"/>
      <sheetName val="실DATA_2"/>
      <sheetName val="코스모공장_(어음)1"/>
      <sheetName val="A_견적1"/>
      <sheetName val="환경기계공정표_(3)1"/>
      <sheetName val="단가_(2)1"/>
      <sheetName val="Sheet1_(2)1"/>
      <sheetName val="총_원가계산1"/>
      <sheetName val="6PILE__(돌출)1"/>
      <sheetName val="총괄갑_1"/>
      <sheetName val="11-2_아파트내역1"/>
      <sheetName val="내역서1999_8최종1"/>
      <sheetName val="일위대가_"/>
      <sheetName val="3월팀계_"/>
      <sheetName val="C1_공사개요"/>
      <sheetName val="A1_스케쥴"/>
      <sheetName val="Customer_Databas"/>
      <sheetName val="전선_및_전선관-자유로"/>
      <sheetName val="1안"/>
      <sheetName val="교각1"/>
      <sheetName val="6-1. 관개량조서"/>
      <sheetName val="본부소개"/>
      <sheetName val="장문교(대전)"/>
      <sheetName val="연결임시"/>
      <sheetName val="손익분석"/>
      <sheetName val="&quot;"/>
      <sheetName val="단가_및_재료비"/>
      <sheetName val="주공_갑지"/>
      <sheetName val="AS포장복구_"/>
      <sheetName val="G_R300경비"/>
      <sheetName val="[내역서(ͭͭ가표"/>
      <sheetName val="DATA_입력란"/>
      <sheetName val="패널"/>
      <sheetName val="교각계산"/>
      <sheetName val="안정계산"/>
      <sheetName val="단면검토"/>
      <sheetName val="당초"/>
      <sheetName val="EQUIP LIST"/>
      <sheetName val="일일작업현황"/>
      <sheetName val="부하계산서"/>
      <sheetName val="우각부보강"/>
      <sheetName val="양식3"/>
      <sheetName val="영동(D)"/>
      <sheetName val="관람석제출"/>
      <sheetName val="J형측구단위수량"/>
      <sheetName val="BQ(실행)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산출내역서집계표"/>
      <sheetName val="1.설계조건"/>
      <sheetName val="45,46"/>
      <sheetName val="견적내역서"/>
      <sheetName val="산출근거"/>
      <sheetName val="하수급견적대비"/>
      <sheetName val="관급자재대"/>
      <sheetName val="산출1"/>
      <sheetName val="드롭다운목록"/>
      <sheetName val="설계가"/>
      <sheetName val="인건비"/>
      <sheetName val="물류최종8월7"/>
      <sheetName val="인수공"/>
      <sheetName val="8.PILE  (돌출)"/>
      <sheetName val="신축(단위)"/>
      <sheetName val="실행내역서 "/>
      <sheetName val="사통"/>
      <sheetName val="견적단가"/>
      <sheetName val="수안보-MBR1"/>
      <sheetName val="낙찰표"/>
      <sheetName val="중동공구"/>
      <sheetName val="간선계산"/>
      <sheetName val="골조(1)"/>
      <sheetName val="골조(3)"/>
      <sheetName val="마감(1)"/>
      <sheetName val="업무량"/>
      <sheetName val="200"/>
      <sheetName val="데리네이타현황"/>
      <sheetName val="내역- CCTV"/>
      <sheetName val="FB25JN"/>
      <sheetName val="수량산출(음암)"/>
      <sheetName val="페이지"/>
      <sheetName val="XREF"/>
      <sheetName val="절감계산"/>
      <sheetName val="고정자산"/>
      <sheetName val="매출원가추정"/>
      <sheetName val="매출추정"/>
      <sheetName val="매출"/>
      <sheetName val="전체내역 (2)"/>
      <sheetName val="골막이(야매)"/>
      <sheetName val="수량산출서"/>
      <sheetName val="1,2공구원가계산서"/>
      <sheetName val="1공구산출내역서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충주"/>
      <sheetName val="결재갑지"/>
      <sheetName val="설계기준"/>
      <sheetName val="Raw Data"/>
      <sheetName val="수목데이타"/>
      <sheetName val="양촌면도평리"/>
      <sheetName val="옹벽수량집계표"/>
      <sheetName val="수로BOX"/>
      <sheetName val="찍기"/>
      <sheetName val="수선비MATRIX"/>
      <sheetName val="차량소요량-년간주행거리"/>
      <sheetName val="금전출납"/>
      <sheetName val="직영명부"/>
      <sheetName val="증감대비"/>
      <sheetName val="투자비"/>
      <sheetName val="조성원가DATA"/>
      <sheetName val="사업비"/>
      <sheetName val="토목검측서"/>
      <sheetName val="기초자료입력"/>
      <sheetName val="원"/>
      <sheetName val="한일양산"/>
      <sheetName val="S0"/>
      <sheetName val="2.대외공문"/>
      <sheetName val="총괄BOQ"/>
      <sheetName val="EP0618"/>
      <sheetName val="설비(제출)"/>
      <sheetName val="7.기-검-보.100"/>
      <sheetName val="ABUT수량-A1"/>
      <sheetName val="입력자료"/>
      <sheetName val="HISTORICAL"/>
      <sheetName val="FORECASTING"/>
      <sheetName val="원본"/>
      <sheetName val="98수문일위"/>
      <sheetName val="_내역서(ͭ"/>
      <sheetName val="nys"/>
      <sheetName val="연령별자료"/>
      <sheetName val="설계예시"/>
      <sheetName val="현장청취복명서"/>
      <sheetName val="신표지1"/>
      <sheetName val="단가산출서(기계)"/>
      <sheetName val="부대경비산출서"/>
      <sheetName val="총괄표"/>
      <sheetName val="계정과목"/>
      <sheetName val="용수지선토적"/>
      <sheetName val="도로토적"/>
      <sheetName val="예산대비"/>
      <sheetName val="공사비대비"/>
      <sheetName val="AHU집계"/>
      <sheetName val="공조기휀"/>
      <sheetName val="공조기"/>
      <sheetName val="가도공"/>
      <sheetName val="공종단가"/>
      <sheetName val="공사원가계산서 "/>
      <sheetName val="단가산출서"/>
      <sheetName val="식재"/>
      <sheetName val="시설물"/>
      <sheetName val="식재출력용"/>
      <sheetName val="유지관리"/>
      <sheetName val="소방"/>
      <sheetName val="BOJUNGGM"/>
      <sheetName val="고가수조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본사인상전"/>
      <sheetName val="Macro1"/>
      <sheetName val="입찰보고"/>
      <sheetName val="부대내역"/>
      <sheetName val="2000전체분"/>
      <sheetName val="1차물량(ABOUT)"/>
      <sheetName val="입력단가"/>
      <sheetName val="99노임단가"/>
      <sheetName val="울산자동제어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GT 1050x650"/>
      <sheetName val="정비손익"/>
      <sheetName val="비탈면보호공수량산출"/>
      <sheetName val="참고)BTL시설예산 기준표"/>
      <sheetName val="경기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총괄 내역서"/>
      <sheetName val="예총"/>
      <sheetName val="개별직종노임단가(2005.1)"/>
      <sheetName val="신천교(음성)"/>
      <sheetName val="성명순"/>
      <sheetName val="총괄변경내역서"/>
      <sheetName val="MOTOR"/>
      <sheetName val="마스터"/>
      <sheetName val="연동내역"/>
      <sheetName val="세부내역"/>
      <sheetName val="설계변경총괄표(계산식)"/>
      <sheetName val="일위대가목차"/>
      <sheetName val="COPING"/>
      <sheetName val="VXXXXX"/>
      <sheetName val="단가일람 (2)"/>
      <sheetName val="단면가정"/>
      <sheetName val="Customer_Databa袸"/>
      <sheetName val="공사비"/>
      <sheetName val="일위-1"/>
      <sheetName val="일위-2"/>
      <sheetName val="일위-3"/>
      <sheetName val="일위-4"/>
      <sheetName val="일위-5"/>
      <sheetName val="공통부대"/>
      <sheetName val="4.고용보험"/>
      <sheetName val="3.고용보험료산출근거"/>
      <sheetName val="인부노임"/>
      <sheetName val="도장면"/>
      <sheetName val="각사별공사비분개 "/>
      <sheetName val="원형1호맨홀토공수량"/>
      <sheetName val="관부설공집계표"/>
      <sheetName val="건축설비"/>
      <sheetName val="검토"/>
      <sheetName val="2.토목공사"/>
      <sheetName val="사  업  비  수  지  예  산  서"/>
      <sheetName val="장비"/>
      <sheetName val="철골,판넬"/>
      <sheetName val="3희질산"/>
      <sheetName val="설비원가"/>
      <sheetName val="CHECKLIST"/>
      <sheetName val="PIPE"/>
      <sheetName val="개인별조서"/>
      <sheetName val="노임,재료비"/>
      <sheetName val="FACTOR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자재코드"/>
      <sheetName val="Table"/>
      <sheetName val="기초입력"/>
      <sheetName val="A2"/>
      <sheetName val="공사비산출내역"/>
      <sheetName val="96.12"/>
      <sheetName val="기술자자료입력"/>
      <sheetName val="DD_raw"/>
      <sheetName val="NW_raw"/>
      <sheetName val="당월 인력"/>
      <sheetName val="양수장(기계)"/>
      <sheetName val="계수시트"/>
      <sheetName val="대로근거"/>
      <sheetName val="중로근거"/>
      <sheetName val="우수"/>
      <sheetName val="단가적용"/>
      <sheetName val="동해title"/>
      <sheetName val="전체공내역서"/>
      <sheetName val="98지급계획"/>
      <sheetName val="연습장소"/>
      <sheetName val="내역(영일)"/>
      <sheetName val="건축개요"/>
      <sheetName val="1단지구내"/>
      <sheetName val="1단지주차장전등"/>
      <sheetName val="건축원가"/>
      <sheetName val="도실집(내역)-전기외주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SCHEDULE"/>
      <sheetName val="식재일위대가"/>
      <sheetName val="ateCodes_TimeCodes_OverrideShor"/>
      <sheetName val="설산1.나"/>
      <sheetName val="본사S"/>
      <sheetName val="집계표_정리_"/>
      <sheetName val="약품공급2"/>
      <sheetName val="07기준"/>
      <sheetName val="220 (2)"/>
      <sheetName val="물량표S"/>
      <sheetName val="동문건설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단가산출"/>
      <sheetName val="04년부품"/>
      <sheetName val="신청서"/>
      <sheetName val="사업성분석"/>
      <sheetName val="사업ﾈƩ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례공사명령"/>
      <sheetName val="설계산출기초"/>
      <sheetName val="공사원가계산서"/>
      <sheetName val="도급예산내역서총괄표"/>
      <sheetName val="적산전력계신설"/>
      <sheetName val="전선철거"/>
      <sheetName val="케이블신설"/>
      <sheetName val="도급예산내역서봉투"/>
      <sheetName val="설계산출표지"/>
      <sheetName val="을부담운반비"/>
      <sheetName val="운반비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설계예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경산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일위대가목록"/>
      <sheetName val="한강운반비"/>
      <sheetName val="1차 내역서"/>
      <sheetName val="공통(20-91)"/>
      <sheetName val="사당"/>
      <sheetName val="토목공사일반"/>
      <sheetName val="을"/>
      <sheetName val="차액보증"/>
      <sheetName val="현장"/>
      <sheetName val="2공구산출내역"/>
      <sheetName val="내역서2안"/>
      <sheetName val="품셈TABLE"/>
      <sheetName val="부대공"/>
      <sheetName val="포장공"/>
      <sheetName val="토공"/>
      <sheetName val="입찰안"/>
      <sheetName val="백암비스타내역"/>
      <sheetName val="JUCK"/>
      <sheetName val="단가조사"/>
      <sheetName val="#REF"/>
      <sheetName val="금액내역서"/>
      <sheetName val="견적서"/>
      <sheetName val="물가"/>
      <sheetName val="98지급계획"/>
      <sheetName val="원가 (2)"/>
      <sheetName val="직재"/>
      <sheetName val="6PILE  (돌출)"/>
      <sheetName val="일위대가(4층원격)"/>
      <sheetName val="철거산출근거"/>
      <sheetName val="노무"/>
      <sheetName val="계양가시설"/>
      <sheetName val="설계서(표지)"/>
      <sheetName val="원가계산서"/>
      <sheetName val="기초내역서"/>
      <sheetName val="수량산출"/>
      <sheetName val="대가목록표"/>
      <sheetName val="공통가설"/>
      <sheetName val="소방사항"/>
      <sheetName val="교통대책내역"/>
      <sheetName val="J直材4"/>
      <sheetName val="중기조종사 단위단가"/>
      <sheetName val="공사개요"/>
      <sheetName val="산출근거"/>
      <sheetName val="DATE"/>
      <sheetName val="평가데이터"/>
      <sheetName val="인건-측정"/>
      <sheetName val="부재리스트"/>
      <sheetName val="현장경비"/>
      <sheetName val="골조시행"/>
      <sheetName val="첨부1"/>
      <sheetName val="요율"/>
      <sheetName val="2000.11월설계내역"/>
      <sheetName val="BID"/>
      <sheetName val="원가계산서 "/>
      <sheetName val="추가대화"/>
      <sheetName val="데이타"/>
      <sheetName val="설계명세서"/>
      <sheetName val="자료입력"/>
      <sheetName val="청천내"/>
      <sheetName val="설계내역서"/>
      <sheetName val="LP-S"/>
      <sheetName val="Sheet4"/>
      <sheetName val="공사현황"/>
      <sheetName val="감가상각"/>
      <sheetName val="실행내역"/>
      <sheetName val="자재단가리스트"/>
      <sheetName val="패널"/>
      <sheetName val="N賃率-職"/>
      <sheetName val="도급FORM"/>
      <sheetName val="아파트 내역"/>
      <sheetName val="초기화면"/>
      <sheetName val="관급자재"/>
      <sheetName val="TANK견적대지"/>
      <sheetName val="구천"/>
      <sheetName val="연결관암거"/>
      <sheetName val="자  재"/>
      <sheetName val="건축외주"/>
      <sheetName val="계수시트"/>
      <sheetName val="인테리어내역"/>
      <sheetName val="갑지(추정)"/>
      <sheetName val="토목"/>
      <sheetName val="별표"/>
      <sheetName val="내역서(설비+소방)"/>
      <sheetName val="전체"/>
      <sheetName val="실행"/>
      <sheetName val="BCK3672"/>
      <sheetName val="설계명세서(a"/>
      <sheetName val="NEGO"/>
      <sheetName val="토사(PE)"/>
      <sheetName val="Total"/>
      <sheetName val="ELECTRIC"/>
      <sheetName val="노무비"/>
      <sheetName val="대상공사(조달청)"/>
      <sheetName val="자료(통합)"/>
      <sheetName val="일위"/>
      <sheetName val="공사예산하조서(O.K)"/>
      <sheetName val="기계경비(시간당)"/>
      <sheetName val="램머"/>
      <sheetName val="파일의이용"/>
      <sheetName val="설계명세서 (장비)"/>
      <sheetName val="기본일위"/>
      <sheetName val="KIM"/>
      <sheetName val="건축원가"/>
      <sheetName val="내역서총집계표"/>
      <sheetName val="2공구하도급내역서"/>
      <sheetName val="시설장비부하계산서"/>
      <sheetName val="CT 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날개벽"/>
      <sheetName val="2006년일위대가"/>
      <sheetName val="104동"/>
      <sheetName val="20관리비율"/>
      <sheetName val="사급자재(1단계)"/>
      <sheetName val="단가기준"/>
      <sheetName val="저"/>
      <sheetName val="간접"/>
      <sheetName val="건축공사 분괴표원본데이터(공통+건축)"/>
      <sheetName val="사업부배부A"/>
      <sheetName val="제품별단가"/>
      <sheetName val="제품별절단길이-0628"/>
      <sheetName val="1.설계기준"/>
      <sheetName val="기둥(원형)"/>
      <sheetName val="기초공"/>
      <sheetName val="건축내역(진해석동)"/>
      <sheetName val="동수"/>
      <sheetName val="누계12"/>
      <sheetName val="16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점검표"/>
      <sheetName val="점검사항"/>
      <sheetName val="집계표"/>
      <sheetName val="품질시험계획"/>
      <sheetName val="타이틀"/>
      <sheetName val="추가편입조서"/>
      <sheetName val="추가편입내역"/>
      <sheetName val="98공정계획표"/>
      <sheetName val="97공정계획표"/>
      <sheetName val="Sheet16"/>
      <sheetName val="호안추가"/>
      <sheetName val="보완계획안"/>
      <sheetName val="추"/>
      <sheetName val="김용철"/>
      <sheetName val="추진상황"/>
      <sheetName val="범례표"/>
      <sheetName val="자재사용계획"/>
      <sheetName val="관급자재내역"/>
      <sheetName val="잔공계획"/>
      <sheetName val="보완결과"/>
      <sheetName val="보완결과 (2)"/>
      <sheetName val="보완계획"/>
      <sheetName val="잔공계획 (2)"/>
      <sheetName val="추가편입내역 (2)"/>
      <sheetName val="공정표"/>
      <sheetName val="추진점검표"/>
      <sheetName val="점검"/>
      <sheetName val="점검결과"/>
      <sheetName val="기계경비(시간당)"/>
      <sheetName val="램머"/>
      <sheetName val="경산"/>
      <sheetName val="직접경비"/>
      <sheetName val="직접인건비"/>
      <sheetName val="일위대가목록"/>
      <sheetName val="공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산출내역"/>
      <sheetName val="산출내역 (2)"/>
      <sheetName val="내역서 (2)"/>
      <sheetName val="공문 (2)"/>
      <sheetName val="분수관"/>
      <sheetName val="개거"/>
      <sheetName val="분"/>
      <sheetName val="분 (2)"/>
      <sheetName val="U측"/>
      <sheetName val="118"/>
      <sheetName val="구조물토공 (2)"/>
      <sheetName val="관급레미콘 (개거0)"/>
      <sheetName val="변경사유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범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01"/>
      <sheetName val="효성CB 1P기초"/>
    </sheetNames>
    <sheetDataSet>
      <sheetData sheetId="0" refreshError="1"/>
      <sheetData sheetId="1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1단지을지 (2)"/>
      <sheetName val="1단지을지"/>
      <sheetName val="1단지내역서"/>
      <sheetName val="2단지을지 (2)"/>
      <sheetName val="2단지을지"/>
      <sheetName val="2단지내역서 "/>
      <sheetName val="Sheet1"/>
      <sheetName val="Sheet2"/>
      <sheetName val="Sheet3"/>
      <sheetName val="내역서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  <sheetName val="Sheet1"/>
      <sheetName val="Sheet2"/>
      <sheetName val="Sheet3"/>
      <sheetName val="RAMP B수량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총괄표"/>
      <sheetName val="ABUT1삽도"/>
      <sheetName val="ABUT1토공"/>
      <sheetName val="ABUT2삽도"/>
      <sheetName val="ABUT2토공"/>
      <sheetName val="중간벽삽도"/>
      <sheetName val="중간벽토공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XXXXXX"/>
      <sheetName val="내역서갑지"/>
      <sheetName val="내역서"/>
      <sheetName val="단가대비"/>
      <sheetName val="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직접인건비"/>
    </sheetNames>
    <sheetDataSet>
      <sheetData sheetId="0" refreshError="1"/>
      <sheetData sheetId="1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구조물공"/>
      <sheetName val="부대공"/>
      <sheetName val="배수공"/>
      <sheetName val="토공"/>
      <sheetName val="포장공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안전시설(수집)"/>
      <sheetName val="안전시설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남평내역"/>
      <sheetName val="신당동집계표"/>
      <sheetName val="기계경비(시간당)"/>
      <sheetName val="램머"/>
      <sheetName val="설계명세서"/>
      <sheetName val="내역"/>
      <sheetName val="부대tu"/>
      <sheetName val="지구단위계획내역서"/>
      <sheetName val="토목"/>
      <sheetName val="교량하부공"/>
      <sheetName val="토사(PE)"/>
      <sheetName val="조건표"/>
      <sheetName val="관로토공"/>
      <sheetName val="터파기및재료"/>
      <sheetName val="코드표"/>
      <sheetName val="자재코드"/>
      <sheetName val="WORK"/>
      <sheetName val="Sheet1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(인조잔디)"/>
      <sheetName val="총괄내역서(인조잔디공사)"/>
      <sheetName val="인조잔디공사산출내역서"/>
      <sheetName val="경비산출(인조잔디)"/>
      <sheetName val="경비배부율산출표(인조잔디)"/>
      <sheetName val="원가계산서 (스프링클러)"/>
      <sheetName val="총괄내역서(스프링클러설비공사)"/>
      <sheetName val="기초공사(스프링클러)"/>
      <sheetName val="설비공사산출내역서"/>
      <sheetName val="기계실공사산출내역서"/>
      <sheetName val="기계실공사수량산출내역서"/>
      <sheetName val="경비산출 (스프링클러)"/>
      <sheetName val="경비배부율산출표 (스프링클러)"/>
      <sheetName val="일위대가"/>
      <sheetName val="토공일위"/>
      <sheetName val="기계경비"/>
      <sheetName val="간접노무비율산출표"/>
      <sheetName val="간접노무비율명세표"/>
      <sheetName val="경비배부율명세표"/>
      <sheetName val="산업재해보상보험요율표"/>
      <sheetName val="안전관리비"/>
      <sheetName val="일반관리비 이윤"/>
      <sheetName val="제조원가명세서"/>
      <sheetName val="손익계산서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방향"/>
    </sheetNames>
    <definedNames>
      <definedName name="Macro10"/>
    </definedNames>
    <sheetDataSet>
      <sheetData sheetId="0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 역 서"/>
      <sheetName val="data"/>
      <sheetName val="환경인력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09"/>
      <sheetName val="단가조사"/>
      <sheetName val="NYS"/>
      <sheetName val="실행내역서 "/>
      <sheetName val="여과지동"/>
      <sheetName val="기초자료"/>
      <sheetName val="단가조정"/>
      <sheetName val="48일위(기존)"/>
      <sheetName val="견적을지"/>
      <sheetName val="2000년1차"/>
      <sheetName val="기록장"/>
      <sheetName val="감액총괄표"/>
      <sheetName val="투찰금액"/>
      <sheetName val="공내역"/>
      <sheetName val="FRP PIPING 일위대가"/>
      <sheetName val="DATA"/>
      <sheetName val="집계표"/>
      <sheetName val="화성태안9공구내역(실행)"/>
      <sheetName val="조도"/>
      <sheetName val="보험료산출"/>
      <sheetName val="J"/>
      <sheetName val="산출내역(4월)"/>
      <sheetName val="산출내역(5월) (2)"/>
      <sheetName val="기술자료 (광화문)"/>
      <sheetName val="일위대가"/>
      <sheetName val="토공"/>
      <sheetName val="내역서"/>
      <sheetName val="세부내역서"/>
      <sheetName val="간선"/>
      <sheetName val="발전기"/>
      <sheetName val="DUT-BAT1"/>
      <sheetName val="전기자료"/>
      <sheetName val="도체종-상수표"/>
      <sheetName val="준검 내역서"/>
      <sheetName val="환경인력"/>
      <sheetName val="데리네이타현황"/>
      <sheetName val="을지"/>
      <sheetName val="구조물"/>
      <sheetName val="우배수"/>
      <sheetName val="1.취수장"/>
      <sheetName val="규격"/>
      <sheetName val="수종"/>
      <sheetName val="금광1터널"/>
      <sheetName val="Y-WORK"/>
      <sheetName val="내역서(교량)전체"/>
      <sheetName val="연결임시"/>
      <sheetName val="철거공사1"/>
      <sheetName val="노임단가"/>
      <sheetName val="노임"/>
      <sheetName val="2.대외공문"/>
      <sheetName val="#REF"/>
      <sheetName val="b_balju_cho"/>
      <sheetName val="산출금액내역"/>
      <sheetName val="직재"/>
      <sheetName val="총괄내역서"/>
      <sheetName val="Sheet1"/>
      <sheetName val="표지"/>
      <sheetName val="단가"/>
      <sheetName val="참조"/>
      <sheetName val="기자재단가"/>
      <sheetName val="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속도로수량집계표"/>
      <sheetName val="미력포장"/>
      <sheetName val="접속도로1"/>
      <sheetName val="접속도로2"/>
      <sheetName val="-접속도로-"/>
      <sheetName val="-접속도로증감-"/>
      <sheetName val="금액결정"/>
      <sheetName val="대로근거"/>
      <sheetName val="중로근거"/>
      <sheetName val="설계명세"/>
      <sheetName val="지구단위계획"/>
      <sheetName val="소일위대가코드표"/>
      <sheetName val="단가"/>
      <sheetName val="9509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데이타 "/>
      <sheetName val="노무비단가"/>
      <sheetName val="식재노임목록"/>
      <sheetName val="#단가조사표1"/>
      <sheetName val="1.식재공사"/>
      <sheetName val="2.시설물공사"/>
      <sheetName val="#수목일위대가"/>
      <sheetName val="수고일위"/>
      <sheetName val="근원일위"/>
      <sheetName val="흉고일위"/>
      <sheetName val="관목일위"/>
      <sheetName val="초화일위"/>
      <sheetName val="지주목일위"/>
      <sheetName val="시설일위"/>
      <sheetName val="대일위대가코드표"/>
      <sheetName val="기초일위대가"/>
      <sheetName val="기초일위대가코드표"/>
      <sheetName val="표지"/>
      <sheetName val="공사원가계산서"/>
      <sheetName val="총괄내역서"/>
      <sheetName val="3.포장공사"/>
      <sheetName val="수목일위대가"/>
      <sheetName val="대일위대가"/>
      <sheetName val="소일위대가"/>
      <sheetName val="산출근거"/>
      <sheetName val="수목"/>
      <sheetName val="노무비(수목)"/>
      <sheetName val="단가조사표(수목)"/>
      <sheetName val="단가조사표(시설물)"/>
      <sheetName val="97노임단가"/>
      <sheetName val="식재품셈"/>
      <sheetName val="소일위대가코드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>
        <row r="1">
          <cell r="A1" t="str">
            <v>공           종</v>
          </cell>
          <cell r="B1" t="str">
            <v>재료비</v>
          </cell>
          <cell r="C1" t="str">
            <v>노무비</v>
          </cell>
          <cell r="D1" t="str">
            <v>경비</v>
          </cell>
        </row>
        <row r="2">
          <cell r="A2" t="str">
            <v>화강석경계석설치</v>
          </cell>
          <cell r="B2">
            <v>0</v>
          </cell>
          <cell r="C2">
            <v>15250</v>
          </cell>
        </row>
        <row r="3">
          <cell r="A3" t="str">
            <v>앵커볼트설치</v>
          </cell>
          <cell r="B3">
            <v>0</v>
          </cell>
          <cell r="C3">
            <v>5382</v>
          </cell>
        </row>
        <row r="4">
          <cell r="A4" t="str">
            <v>연못경계석설치공사</v>
          </cell>
          <cell r="B4">
            <v>482</v>
          </cell>
          <cell r="C4">
            <v>16488</v>
          </cell>
        </row>
        <row r="5">
          <cell r="A5" t="str">
            <v>몰탈바르기 (T=20)</v>
          </cell>
          <cell r="C5">
            <v>5120</v>
          </cell>
        </row>
        <row r="6">
          <cell r="A6" t="str">
            <v>흑자갈박기(φ25내외)</v>
          </cell>
          <cell r="B6">
            <v>0</v>
          </cell>
          <cell r="C6">
            <v>13488</v>
          </cell>
        </row>
        <row r="7">
          <cell r="A7" t="str">
            <v>화강석각석설치</v>
          </cell>
          <cell r="B7">
            <v>8997</v>
          </cell>
          <cell r="C7">
            <v>156842</v>
          </cell>
        </row>
        <row r="8">
          <cell r="A8" t="str">
            <v>시트방수</v>
          </cell>
          <cell r="B8">
            <v>5831</v>
          </cell>
          <cell r="C8">
            <v>6504</v>
          </cell>
          <cell r="D8">
            <v>195</v>
          </cell>
        </row>
        <row r="9">
          <cell r="A9" t="str">
            <v>액체방수</v>
          </cell>
          <cell r="B9">
            <v>1299</v>
          </cell>
          <cell r="C9">
            <v>16192</v>
          </cell>
        </row>
        <row r="10">
          <cell r="A10" t="str">
            <v>화강석마름돌 설치</v>
          </cell>
          <cell r="B10">
            <v>14845</v>
          </cell>
          <cell r="C10">
            <v>831421</v>
          </cell>
        </row>
        <row r="11">
          <cell r="A11" t="str">
            <v>와이어메쉬</v>
          </cell>
          <cell r="B11">
            <v>1748</v>
          </cell>
          <cell r="C11">
            <v>851</v>
          </cell>
        </row>
        <row r="12">
          <cell r="A12" t="str">
            <v>잔다듬(2회)</v>
          </cell>
          <cell r="B12">
            <v>0</v>
          </cell>
          <cell r="C12">
            <v>388503</v>
          </cell>
        </row>
        <row r="13">
          <cell r="A13" t="str">
            <v>합판거푸집(1회)</v>
          </cell>
          <cell r="B13">
            <v>11857</v>
          </cell>
          <cell r="C13">
            <v>29920</v>
          </cell>
        </row>
        <row r="14">
          <cell r="A14" t="str">
            <v>합판거푸집(4회)</v>
          </cell>
          <cell r="B14">
            <v>4754</v>
          </cell>
          <cell r="C14">
            <v>11968</v>
          </cell>
        </row>
        <row r="15">
          <cell r="A15" t="str">
            <v>마루틀깔기</v>
          </cell>
          <cell r="B15">
            <v>16</v>
          </cell>
          <cell r="C15">
            <v>5290</v>
          </cell>
        </row>
        <row r="16">
          <cell r="A16" t="str">
            <v>레미콘타설(소형구조물)</v>
          </cell>
          <cell r="B16">
            <v>0</v>
          </cell>
          <cell r="C16">
            <v>30178</v>
          </cell>
        </row>
        <row r="17">
          <cell r="A17" t="str">
            <v>레미콘타설(무근구조물)</v>
          </cell>
          <cell r="B17">
            <v>0</v>
          </cell>
          <cell r="C17">
            <v>19123</v>
          </cell>
        </row>
        <row r="18">
          <cell r="A18" t="str">
            <v>레미콘타설(철근구조물)</v>
          </cell>
          <cell r="B18">
            <v>0</v>
          </cell>
          <cell r="C18">
            <v>21114</v>
          </cell>
        </row>
        <row r="19">
          <cell r="A19" t="str">
            <v>화강석 고운 다듬</v>
          </cell>
          <cell r="B19">
            <v>0</v>
          </cell>
          <cell r="C19">
            <v>179862</v>
          </cell>
        </row>
        <row r="20">
          <cell r="A20" t="str">
            <v>화강석판석붙이기(바닥)</v>
          </cell>
          <cell r="B20">
            <v>44924</v>
          </cell>
          <cell r="C20">
            <v>45561</v>
          </cell>
        </row>
        <row r="21">
          <cell r="A21" t="str">
            <v>모르터(1:3)</v>
          </cell>
          <cell r="B21">
            <v>44987</v>
          </cell>
          <cell r="C21">
            <v>34947</v>
          </cell>
        </row>
        <row r="22">
          <cell r="A22" t="str">
            <v>목재가공</v>
          </cell>
          <cell r="B22">
            <v>0</v>
          </cell>
          <cell r="C22">
            <v>1360</v>
          </cell>
        </row>
        <row r="23">
          <cell r="A23" t="str">
            <v>화강석물갈기</v>
          </cell>
          <cell r="B23">
            <v>0</v>
          </cell>
          <cell r="C23">
            <v>705061</v>
          </cell>
        </row>
        <row r="24">
          <cell r="A24" t="str">
            <v>잡석깔기 및 다지기</v>
          </cell>
          <cell r="B24">
            <v>19650</v>
          </cell>
          <cell r="C24">
            <v>43333</v>
          </cell>
        </row>
        <row r="25">
          <cell r="A25" t="str">
            <v>목재면다듬기</v>
          </cell>
          <cell r="B25">
            <v>52</v>
          </cell>
          <cell r="C25">
            <v>595</v>
          </cell>
          <cell r="D25">
            <v>11</v>
          </cell>
        </row>
        <row r="26">
          <cell r="A26" t="str">
            <v>버림콘크리트타설(인력비빔)</v>
          </cell>
          <cell r="B26">
            <v>32169</v>
          </cell>
          <cell r="C26">
            <v>82593</v>
          </cell>
        </row>
        <row r="27">
          <cell r="A27" t="str">
            <v>잡철물제작설치(간단)</v>
          </cell>
          <cell r="B27">
            <v>36071</v>
          </cell>
          <cell r="C27">
            <v>2111629</v>
          </cell>
          <cell r="D27">
            <v>72518</v>
          </cell>
        </row>
        <row r="28">
          <cell r="A28" t="str">
            <v>화강석 거친다듬</v>
          </cell>
          <cell r="B28">
            <v>0</v>
          </cell>
          <cell r="C28">
            <v>56117</v>
          </cell>
        </row>
        <row r="29">
          <cell r="A29" t="str">
            <v>오일스테인칠 2회</v>
          </cell>
          <cell r="B29">
            <v>338</v>
          </cell>
          <cell r="C29">
            <v>2680</v>
          </cell>
        </row>
        <row r="30">
          <cell r="A30" t="str">
            <v>목구조체 설치</v>
          </cell>
          <cell r="B30">
            <v>315</v>
          </cell>
          <cell r="C30">
            <v>30059</v>
          </cell>
        </row>
        <row r="31">
          <cell r="A31" t="str">
            <v>터파기</v>
          </cell>
          <cell r="B31">
            <v>0</v>
          </cell>
          <cell r="C31">
            <v>10484</v>
          </cell>
        </row>
        <row r="32">
          <cell r="A32" t="str">
            <v>자갈깔기</v>
          </cell>
          <cell r="B32">
            <v>17600</v>
          </cell>
          <cell r="C32">
            <v>4543</v>
          </cell>
        </row>
        <row r="33">
          <cell r="A33" t="str">
            <v>잔토처리</v>
          </cell>
          <cell r="B33">
            <v>0</v>
          </cell>
          <cell r="C33">
            <v>6989</v>
          </cell>
        </row>
        <row r="34">
          <cell r="A34" t="str">
            <v>인력절취</v>
          </cell>
          <cell r="B34">
            <v>0</v>
          </cell>
          <cell r="C34">
            <v>5591</v>
          </cell>
        </row>
        <row r="35">
          <cell r="A35" t="str">
            <v>되메우기</v>
          </cell>
          <cell r="B35">
            <v>0</v>
          </cell>
          <cell r="C35">
            <v>3494</v>
          </cell>
        </row>
        <row r="36">
          <cell r="A36" t="str">
            <v>판형다발관설치공</v>
          </cell>
          <cell r="B36">
            <v>9080</v>
          </cell>
          <cell r="C36">
            <v>660</v>
          </cell>
        </row>
        <row r="37">
          <cell r="A37" t="str">
            <v>접속다발관설치공</v>
          </cell>
          <cell r="B37">
            <v>18705</v>
          </cell>
          <cell r="C37">
            <v>605</v>
          </cell>
        </row>
      </sheetData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내역서01"/>
      <sheetName val="우배수"/>
      <sheetName val="단위중량"/>
      <sheetName val="소일위대가코드표"/>
      <sheetName val="단가일람"/>
      <sheetName val="조경일람"/>
      <sheetName val="주공일_x0004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G3" t="str">
            <v>m당</v>
          </cell>
          <cell r="H3">
            <v>0</v>
          </cell>
          <cell r="I3" t="str">
            <v xml:space="preserve"> </v>
          </cell>
          <cell r="J3">
            <v>0</v>
          </cell>
          <cell r="K3" t="str">
            <v xml:space="preserve"> </v>
          </cell>
          <cell r="M3" t="str">
            <v xml:space="preserve"> </v>
          </cell>
        </row>
        <row r="4">
          <cell r="G4" t="str">
            <v xml:space="preserve"> </v>
          </cell>
          <cell r="H4">
            <v>0</v>
          </cell>
          <cell r="I4">
            <v>0</v>
          </cell>
          <cell r="J4">
            <v>5928</v>
          </cell>
          <cell r="K4">
            <v>2181.5</v>
          </cell>
          <cell r="L4">
            <v>0</v>
          </cell>
          <cell r="M4">
            <v>0</v>
          </cell>
        </row>
        <row r="5">
          <cell r="G5" t="str">
            <v xml:space="preserve"> </v>
          </cell>
          <cell r="H5">
            <v>0</v>
          </cell>
          <cell r="I5">
            <v>0</v>
          </cell>
          <cell r="J5">
            <v>7410</v>
          </cell>
          <cell r="K5">
            <v>2045.1</v>
          </cell>
          <cell r="L5">
            <v>0</v>
          </cell>
          <cell r="M5">
            <v>0</v>
          </cell>
        </row>
        <row r="6">
          <cell r="G6" t="str">
            <v xml:space="preserve"> </v>
          </cell>
          <cell r="H6">
            <v>0</v>
          </cell>
          <cell r="I6">
            <v>0</v>
          </cell>
          <cell r="J6">
            <v>7780</v>
          </cell>
          <cell r="K6">
            <v>715.7</v>
          </cell>
          <cell r="L6">
            <v>0</v>
          </cell>
          <cell r="M6">
            <v>0</v>
          </cell>
        </row>
        <row r="7">
          <cell r="G7" t="str">
            <v xml:space="preserve"> </v>
          </cell>
          <cell r="H7">
            <v>3377</v>
          </cell>
          <cell r="I7">
            <v>1013.1</v>
          </cell>
          <cell r="J7">
            <v>10908</v>
          </cell>
          <cell r="K7">
            <v>3272.4</v>
          </cell>
          <cell r="L7">
            <v>0</v>
          </cell>
          <cell r="M7">
            <v>0</v>
          </cell>
        </row>
        <row r="8">
          <cell r="G8" t="str">
            <v xml:space="preserve"> </v>
          </cell>
          <cell r="H8">
            <v>39188</v>
          </cell>
          <cell r="I8">
            <v>7053.8</v>
          </cell>
          <cell r="J8">
            <v>19650</v>
          </cell>
          <cell r="K8">
            <v>3537</v>
          </cell>
          <cell r="L8">
            <v>0</v>
          </cell>
          <cell r="M8">
            <v>0</v>
          </cell>
        </row>
        <row r="9">
          <cell r="G9" t="str">
            <v xml:space="preserve"> </v>
          </cell>
          <cell r="H9">
            <v>45177</v>
          </cell>
          <cell r="I9">
            <v>2710.6</v>
          </cell>
          <cell r="J9">
            <v>37052</v>
          </cell>
          <cell r="K9">
            <v>2223.1</v>
          </cell>
          <cell r="L9">
            <v>0</v>
          </cell>
          <cell r="M9">
            <v>0</v>
          </cell>
        </row>
        <row r="10">
          <cell r="H10">
            <v>59000</v>
          </cell>
          <cell r="I10">
            <v>7080</v>
          </cell>
          <cell r="K10">
            <v>0</v>
          </cell>
          <cell r="M10">
            <v>0</v>
          </cell>
        </row>
        <row r="11">
          <cell r="H11">
            <v>85000</v>
          </cell>
          <cell r="I11">
            <v>102000</v>
          </cell>
          <cell r="K11">
            <v>0</v>
          </cell>
          <cell r="M11">
            <v>0</v>
          </cell>
        </row>
        <row r="12">
          <cell r="G12" t="str">
            <v xml:space="preserve"> </v>
          </cell>
          <cell r="H12">
            <v>48.6</v>
          </cell>
          <cell r="I12">
            <v>291.60000000000002</v>
          </cell>
          <cell r="K12">
            <v>0</v>
          </cell>
          <cell r="M12">
            <v>0</v>
          </cell>
        </row>
        <row r="13">
          <cell r="G13" t="str">
            <v xml:space="preserve"> </v>
          </cell>
          <cell r="H13">
            <v>32.6</v>
          </cell>
          <cell r="I13">
            <v>652</v>
          </cell>
          <cell r="K13">
            <v>0</v>
          </cell>
          <cell r="M13">
            <v>0</v>
          </cell>
        </row>
        <row r="14">
          <cell r="G14" t="str">
            <v xml:space="preserve"> </v>
          </cell>
          <cell r="H14">
            <v>10456</v>
          </cell>
          <cell r="I14">
            <v>1254.7</v>
          </cell>
          <cell r="J14">
            <v>6763</v>
          </cell>
          <cell r="K14">
            <v>811.5</v>
          </cell>
          <cell r="L14">
            <v>0</v>
          </cell>
          <cell r="M14">
            <v>0</v>
          </cell>
        </row>
        <row r="15">
          <cell r="H15">
            <v>0</v>
          </cell>
          <cell r="I15">
            <v>0</v>
          </cell>
          <cell r="J15">
            <v>107349</v>
          </cell>
          <cell r="K15">
            <v>128818.8</v>
          </cell>
          <cell r="L15">
            <v>0</v>
          </cell>
          <cell r="M15">
            <v>0</v>
          </cell>
        </row>
        <row r="16">
          <cell r="G16">
            <v>265660</v>
          </cell>
          <cell r="I16">
            <v>122055</v>
          </cell>
          <cell r="K16">
            <v>143605</v>
          </cell>
          <cell r="M16">
            <v>0</v>
          </cell>
        </row>
        <row r="17">
          <cell r="G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G18" t="str">
            <v>m2당</v>
          </cell>
          <cell r="H18">
            <v>0</v>
          </cell>
          <cell r="I18" t="str">
            <v xml:space="preserve"> </v>
          </cell>
          <cell r="J18">
            <v>0</v>
          </cell>
          <cell r="K18" t="str">
            <v xml:space="preserve"> </v>
          </cell>
          <cell r="M18" t="str">
            <v xml:space="preserve"> </v>
          </cell>
        </row>
        <row r="19">
          <cell r="G19" t="str">
            <v xml:space="preserve"> </v>
          </cell>
          <cell r="H19">
            <v>0</v>
          </cell>
          <cell r="I19">
            <v>0</v>
          </cell>
          <cell r="J19">
            <v>5928</v>
          </cell>
          <cell r="K19">
            <v>1363.4</v>
          </cell>
          <cell r="L19">
            <v>0</v>
          </cell>
          <cell r="M19">
            <v>0</v>
          </cell>
        </row>
        <row r="20">
          <cell r="G20" t="str">
            <v xml:space="preserve"> </v>
          </cell>
          <cell r="H20">
            <v>0</v>
          </cell>
          <cell r="I20">
            <v>0</v>
          </cell>
          <cell r="J20">
            <v>7410</v>
          </cell>
          <cell r="K20">
            <v>1704.3</v>
          </cell>
          <cell r="L20">
            <v>0</v>
          </cell>
          <cell r="M20">
            <v>0</v>
          </cell>
        </row>
        <row r="21">
          <cell r="G21" t="str">
            <v xml:space="preserve"> </v>
          </cell>
          <cell r="H21">
            <v>39188</v>
          </cell>
          <cell r="I21">
            <v>5878.2</v>
          </cell>
          <cell r="J21">
            <v>19650</v>
          </cell>
          <cell r="K21">
            <v>2947.5</v>
          </cell>
          <cell r="L21">
            <v>0</v>
          </cell>
          <cell r="M21">
            <v>0</v>
          </cell>
        </row>
        <row r="22">
          <cell r="G22" t="str">
            <v xml:space="preserve"> </v>
          </cell>
          <cell r="H22">
            <v>45177</v>
          </cell>
          <cell r="I22">
            <v>2258.8000000000002</v>
          </cell>
          <cell r="J22">
            <v>37052</v>
          </cell>
          <cell r="K22">
            <v>1852.6</v>
          </cell>
          <cell r="L22">
            <v>0</v>
          </cell>
          <cell r="M22">
            <v>0</v>
          </cell>
        </row>
        <row r="23">
          <cell r="H23">
            <v>59000</v>
          </cell>
          <cell r="I23">
            <v>8850</v>
          </cell>
          <cell r="K23">
            <v>0</v>
          </cell>
          <cell r="M23">
            <v>0</v>
          </cell>
        </row>
        <row r="24">
          <cell r="H24">
            <v>85000</v>
          </cell>
          <cell r="I24">
            <v>85000</v>
          </cell>
          <cell r="K24">
            <v>0</v>
          </cell>
          <cell r="M24">
            <v>0</v>
          </cell>
        </row>
        <row r="25">
          <cell r="G25" t="str">
            <v xml:space="preserve"> </v>
          </cell>
          <cell r="H25">
            <v>48.6</v>
          </cell>
          <cell r="I25">
            <v>486</v>
          </cell>
          <cell r="K25">
            <v>0</v>
          </cell>
          <cell r="M25">
            <v>0</v>
          </cell>
        </row>
        <row r="26">
          <cell r="G26" t="str">
            <v xml:space="preserve"> </v>
          </cell>
          <cell r="H26">
            <v>32.6</v>
          </cell>
          <cell r="I26">
            <v>554.20000000000005</v>
          </cell>
          <cell r="K26">
            <v>0</v>
          </cell>
          <cell r="M26">
            <v>0</v>
          </cell>
        </row>
        <row r="27">
          <cell r="G27" t="str">
            <v xml:space="preserve"> </v>
          </cell>
          <cell r="H27">
            <v>10456</v>
          </cell>
          <cell r="I27">
            <v>1568.4</v>
          </cell>
          <cell r="J27">
            <v>6763</v>
          </cell>
          <cell r="K27">
            <v>1014.4</v>
          </cell>
          <cell r="L27">
            <v>0</v>
          </cell>
          <cell r="M27">
            <v>0</v>
          </cell>
        </row>
        <row r="28">
          <cell r="H28">
            <v>0</v>
          </cell>
          <cell r="I28">
            <v>0</v>
          </cell>
          <cell r="J28">
            <v>107349</v>
          </cell>
          <cell r="K28">
            <v>107349</v>
          </cell>
          <cell r="L28">
            <v>0</v>
          </cell>
          <cell r="M28">
            <v>0</v>
          </cell>
        </row>
        <row r="29">
          <cell r="G29">
            <v>220826</v>
          </cell>
          <cell r="I29">
            <v>104595</v>
          </cell>
          <cell r="K29">
            <v>116231</v>
          </cell>
          <cell r="M29">
            <v>0</v>
          </cell>
        </row>
        <row r="30">
          <cell r="G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G31" t="str">
            <v>개소당</v>
          </cell>
          <cell r="H31">
            <v>0</v>
          </cell>
          <cell r="I31" t="str">
            <v xml:space="preserve"> </v>
          </cell>
          <cell r="J31">
            <v>0</v>
          </cell>
          <cell r="K31" t="str">
            <v xml:space="preserve"> </v>
          </cell>
          <cell r="M31" t="str">
            <v xml:space="preserve"> </v>
          </cell>
        </row>
        <row r="32">
          <cell r="H32">
            <v>2633661</v>
          </cell>
          <cell r="I32">
            <v>2633661</v>
          </cell>
          <cell r="J32">
            <v>2832248</v>
          </cell>
          <cell r="K32">
            <v>2832248</v>
          </cell>
          <cell r="L32">
            <v>5965</v>
          </cell>
          <cell r="M32">
            <v>5965</v>
          </cell>
        </row>
        <row r="33">
          <cell r="G33" t="str">
            <v xml:space="preserve"> </v>
          </cell>
          <cell r="H33">
            <v>51156</v>
          </cell>
          <cell r="I33">
            <v>3586547.1</v>
          </cell>
          <cell r="J33">
            <v>82903</v>
          </cell>
          <cell r="K33">
            <v>5812329.2999999998</v>
          </cell>
          <cell r="L33">
            <v>146</v>
          </cell>
          <cell r="M33">
            <v>10236</v>
          </cell>
        </row>
        <row r="34">
          <cell r="G34">
            <v>14880986</v>
          </cell>
          <cell r="I34">
            <v>6220208</v>
          </cell>
          <cell r="K34">
            <v>8644577</v>
          </cell>
          <cell r="M34">
            <v>16201</v>
          </cell>
        </row>
        <row r="36">
          <cell r="G36" t="str">
            <v>개소당</v>
          </cell>
          <cell r="H36">
            <v>0</v>
          </cell>
          <cell r="I36" t="str">
            <v xml:space="preserve"> </v>
          </cell>
          <cell r="J36">
            <v>0</v>
          </cell>
          <cell r="K36" t="str">
            <v xml:space="preserve"> </v>
          </cell>
          <cell r="M36" t="str">
            <v xml:space="preserve"> </v>
          </cell>
        </row>
        <row r="37">
          <cell r="H37">
            <v>27071</v>
          </cell>
          <cell r="I37">
            <v>2160265.7999999998</v>
          </cell>
          <cell r="J37">
            <v>32105</v>
          </cell>
          <cell r="K37">
            <v>2561979</v>
          </cell>
          <cell r="L37">
            <v>44</v>
          </cell>
          <cell r="M37">
            <v>3511.2</v>
          </cell>
        </row>
        <row r="38">
          <cell r="G38" t="str">
            <v xml:space="preserve"> </v>
          </cell>
          <cell r="H38">
            <v>51156</v>
          </cell>
          <cell r="I38">
            <v>5316643</v>
          </cell>
          <cell r="J38">
            <v>82903</v>
          </cell>
          <cell r="K38">
            <v>8616108.6999999993</v>
          </cell>
          <cell r="L38">
            <v>146</v>
          </cell>
          <cell r="M38">
            <v>15173.7</v>
          </cell>
        </row>
        <row r="39">
          <cell r="G39">
            <v>18673679</v>
          </cell>
          <cell r="I39">
            <v>7476908</v>
          </cell>
          <cell r="K39">
            <v>11178087</v>
          </cell>
          <cell r="M39">
            <v>18684</v>
          </cell>
        </row>
        <row r="41">
          <cell r="G41" t="str">
            <v>개소당</v>
          </cell>
          <cell r="H41">
            <v>0</v>
          </cell>
          <cell r="I41" t="str">
            <v xml:space="preserve"> </v>
          </cell>
          <cell r="J41">
            <v>0</v>
          </cell>
          <cell r="K41" t="str">
            <v xml:space="preserve"> </v>
          </cell>
          <cell r="M41" t="str">
            <v xml:space="preserve"> </v>
          </cell>
        </row>
        <row r="42">
          <cell r="H42">
            <v>135</v>
          </cell>
          <cell r="I42">
            <v>2682.9</v>
          </cell>
          <cell r="J42">
            <v>1882</v>
          </cell>
          <cell r="K42">
            <v>37402.800000000003</v>
          </cell>
          <cell r="L42">
            <v>179</v>
          </cell>
          <cell r="M42">
            <v>3557.4</v>
          </cell>
        </row>
        <row r="43">
          <cell r="G43" t="str">
            <v xml:space="preserve"> </v>
          </cell>
          <cell r="H43">
            <v>0</v>
          </cell>
          <cell r="I43">
            <v>0</v>
          </cell>
          <cell r="J43">
            <v>7410</v>
          </cell>
          <cell r="K43">
            <v>91380.1</v>
          </cell>
          <cell r="L43">
            <v>0</v>
          </cell>
          <cell r="M43">
            <v>0</v>
          </cell>
        </row>
        <row r="44">
          <cell r="G44" t="str">
            <v xml:space="preserve"> </v>
          </cell>
          <cell r="H44">
            <v>0</v>
          </cell>
          <cell r="I44">
            <v>0</v>
          </cell>
          <cell r="J44">
            <v>7780</v>
          </cell>
          <cell r="K44">
            <v>58676.7</v>
          </cell>
          <cell r="L44">
            <v>0</v>
          </cell>
          <cell r="M44">
            <v>0</v>
          </cell>
        </row>
        <row r="45">
          <cell r="H45">
            <v>13500</v>
          </cell>
          <cell r="I45">
            <v>39892.5</v>
          </cell>
          <cell r="J45">
            <v>40757</v>
          </cell>
          <cell r="K45">
            <v>120436.9</v>
          </cell>
          <cell r="L45">
            <v>815</v>
          </cell>
          <cell r="M45">
            <v>2408.3000000000002</v>
          </cell>
        </row>
        <row r="46">
          <cell r="G46" t="str">
            <v xml:space="preserve"> </v>
          </cell>
          <cell r="H46">
            <v>3377</v>
          </cell>
          <cell r="I46">
            <v>21646.5</v>
          </cell>
          <cell r="J46">
            <v>10908</v>
          </cell>
          <cell r="K46">
            <v>69920.2</v>
          </cell>
          <cell r="L46">
            <v>0</v>
          </cell>
          <cell r="M46">
            <v>0</v>
          </cell>
        </row>
        <row r="47">
          <cell r="G47" t="str">
            <v xml:space="preserve"> </v>
          </cell>
          <cell r="H47">
            <v>42127</v>
          </cell>
          <cell r="I47">
            <v>221798.6</v>
          </cell>
          <cell r="J47">
            <v>21677</v>
          </cell>
          <cell r="K47">
            <v>114129.4</v>
          </cell>
          <cell r="L47">
            <v>0</v>
          </cell>
          <cell r="M47">
            <v>0</v>
          </cell>
        </row>
        <row r="48">
          <cell r="G48" t="str">
            <v xml:space="preserve"> </v>
          </cell>
          <cell r="H48">
            <v>320</v>
          </cell>
          <cell r="I48">
            <v>111576.9</v>
          </cell>
          <cell r="K48">
            <v>0</v>
          </cell>
          <cell r="M48">
            <v>0</v>
          </cell>
        </row>
        <row r="49">
          <cell r="G49" t="str">
            <v xml:space="preserve"> </v>
          </cell>
          <cell r="H49">
            <v>4</v>
          </cell>
          <cell r="I49">
            <v>1354</v>
          </cell>
          <cell r="J49">
            <v>656</v>
          </cell>
          <cell r="K49">
            <v>222071</v>
          </cell>
          <cell r="L49">
            <v>0</v>
          </cell>
          <cell r="M49">
            <v>0</v>
          </cell>
        </row>
        <row r="50">
          <cell r="G50" t="str">
            <v xml:space="preserve"> </v>
          </cell>
          <cell r="H50">
            <v>2397</v>
          </cell>
          <cell r="I50">
            <v>75026.100000000006</v>
          </cell>
          <cell r="J50">
            <v>15258</v>
          </cell>
          <cell r="K50">
            <v>477575.4</v>
          </cell>
          <cell r="L50">
            <v>0</v>
          </cell>
          <cell r="M50">
            <v>0</v>
          </cell>
        </row>
        <row r="51">
          <cell r="G51" t="str">
            <v xml:space="preserve"> </v>
          </cell>
          <cell r="H51">
            <v>45177</v>
          </cell>
          <cell r="I51">
            <v>47300.3</v>
          </cell>
          <cell r="J51">
            <v>37052</v>
          </cell>
          <cell r="K51">
            <v>38793.4</v>
          </cell>
          <cell r="L51">
            <v>0</v>
          </cell>
          <cell r="M51">
            <v>0</v>
          </cell>
        </row>
        <row r="52">
          <cell r="G52" t="str">
            <v xml:space="preserve"> </v>
          </cell>
          <cell r="H52">
            <v>53796</v>
          </cell>
          <cell r="I52">
            <v>14094.5</v>
          </cell>
          <cell r="J52">
            <v>37052</v>
          </cell>
          <cell r="K52">
            <v>9707.6</v>
          </cell>
          <cell r="L52">
            <v>0</v>
          </cell>
          <cell r="M52">
            <v>0</v>
          </cell>
        </row>
        <row r="53">
          <cell r="G53" t="str">
            <v xml:space="preserve"> </v>
          </cell>
          <cell r="H53">
            <v>35000</v>
          </cell>
          <cell r="I53">
            <v>1064000</v>
          </cell>
          <cell r="K53">
            <v>0</v>
          </cell>
          <cell r="M53">
            <v>0</v>
          </cell>
        </row>
        <row r="54">
          <cell r="G54" t="str">
            <v xml:space="preserve"> </v>
          </cell>
          <cell r="H54">
            <v>0</v>
          </cell>
          <cell r="I54">
            <v>0</v>
          </cell>
          <cell r="J54">
            <v>54031</v>
          </cell>
          <cell r="K54">
            <v>1492876.5</v>
          </cell>
          <cell r="L54">
            <v>0</v>
          </cell>
          <cell r="M54">
            <v>0</v>
          </cell>
        </row>
        <row r="55">
          <cell r="G55" t="str">
            <v xml:space="preserve"> </v>
          </cell>
          <cell r="H55">
            <v>11500</v>
          </cell>
          <cell r="I55">
            <v>1035000</v>
          </cell>
          <cell r="K55">
            <v>0</v>
          </cell>
          <cell r="M55">
            <v>0</v>
          </cell>
        </row>
        <row r="56">
          <cell r="G56" t="str">
            <v xml:space="preserve"> </v>
          </cell>
          <cell r="I56">
            <v>0</v>
          </cell>
          <cell r="J56">
            <v>51490</v>
          </cell>
          <cell r="K56">
            <v>50666.1</v>
          </cell>
          <cell r="M56">
            <v>0</v>
          </cell>
        </row>
        <row r="57">
          <cell r="G57" t="str">
            <v xml:space="preserve"> </v>
          </cell>
          <cell r="I57">
            <v>0</v>
          </cell>
          <cell r="J57">
            <v>37052</v>
          </cell>
          <cell r="K57">
            <v>48612.2</v>
          </cell>
          <cell r="M57">
            <v>0</v>
          </cell>
        </row>
        <row r="58">
          <cell r="G58" t="str">
            <v xml:space="preserve"> </v>
          </cell>
          <cell r="H58">
            <v>100</v>
          </cell>
          <cell r="I58">
            <v>-710.8</v>
          </cell>
          <cell r="K58">
            <v>0</v>
          </cell>
          <cell r="M58">
            <v>0</v>
          </cell>
        </row>
        <row r="59">
          <cell r="G59">
            <v>5471874</v>
          </cell>
          <cell r="I59">
            <v>2633661</v>
          </cell>
          <cell r="K59">
            <v>2832248</v>
          </cell>
          <cell r="M59">
            <v>5965</v>
          </cell>
        </row>
        <row r="61">
          <cell r="G61" t="str">
            <v>m당</v>
          </cell>
          <cell r="H61">
            <v>0</v>
          </cell>
          <cell r="I61" t="str">
            <v xml:space="preserve"> </v>
          </cell>
          <cell r="J61">
            <v>0</v>
          </cell>
          <cell r="K61" t="str">
            <v xml:space="preserve"> </v>
          </cell>
          <cell r="M61" t="str">
            <v xml:space="preserve"> </v>
          </cell>
        </row>
        <row r="62"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G63" t="str">
            <v xml:space="preserve"> </v>
          </cell>
          <cell r="H63">
            <v>0</v>
          </cell>
          <cell r="I63">
            <v>0</v>
          </cell>
          <cell r="J63">
            <v>7410</v>
          </cell>
          <cell r="K63">
            <v>1259.7</v>
          </cell>
          <cell r="L63">
            <v>0</v>
          </cell>
          <cell r="M63">
            <v>0</v>
          </cell>
        </row>
        <row r="64">
          <cell r="G64" t="str">
            <v xml:space="preserve"> </v>
          </cell>
          <cell r="H64">
            <v>0</v>
          </cell>
          <cell r="I64">
            <v>0</v>
          </cell>
          <cell r="J64">
            <v>7780</v>
          </cell>
          <cell r="K64">
            <v>311.2</v>
          </cell>
          <cell r="L64">
            <v>0</v>
          </cell>
          <cell r="M64">
            <v>0</v>
          </cell>
        </row>
        <row r="65">
          <cell r="H65">
            <v>13500</v>
          </cell>
          <cell r="I65">
            <v>729</v>
          </cell>
          <cell r="J65">
            <v>40757</v>
          </cell>
          <cell r="K65">
            <v>2200.8000000000002</v>
          </cell>
          <cell r="L65">
            <v>815</v>
          </cell>
          <cell r="M65">
            <v>44</v>
          </cell>
        </row>
        <row r="66">
          <cell r="G66" t="str">
            <v xml:space="preserve"> </v>
          </cell>
          <cell r="H66">
            <v>3377</v>
          </cell>
          <cell r="I66">
            <v>2363.9</v>
          </cell>
          <cell r="J66">
            <v>10908</v>
          </cell>
          <cell r="K66">
            <v>7635.6</v>
          </cell>
          <cell r="L66">
            <v>0</v>
          </cell>
          <cell r="M66">
            <v>0</v>
          </cell>
        </row>
        <row r="67">
          <cell r="G67" t="str">
            <v xml:space="preserve"> </v>
          </cell>
          <cell r="H67">
            <v>42127</v>
          </cell>
          <cell r="I67">
            <v>2148.4</v>
          </cell>
          <cell r="J67">
            <v>21677</v>
          </cell>
          <cell r="K67">
            <v>1105.5</v>
          </cell>
          <cell r="L67">
            <v>0</v>
          </cell>
          <cell r="M67">
            <v>0</v>
          </cell>
        </row>
        <row r="68">
          <cell r="G68" t="str">
            <v xml:space="preserve"> </v>
          </cell>
          <cell r="H68">
            <v>320</v>
          </cell>
          <cell r="I68">
            <v>1246</v>
          </cell>
          <cell r="K68">
            <v>0</v>
          </cell>
          <cell r="M68">
            <v>0</v>
          </cell>
        </row>
        <row r="69">
          <cell r="G69" t="str">
            <v xml:space="preserve"> </v>
          </cell>
          <cell r="H69">
            <v>4</v>
          </cell>
          <cell r="I69">
            <v>15.1</v>
          </cell>
          <cell r="J69">
            <v>656</v>
          </cell>
          <cell r="K69">
            <v>2480.3000000000002</v>
          </cell>
          <cell r="L69">
            <v>0</v>
          </cell>
          <cell r="M69">
            <v>0</v>
          </cell>
        </row>
        <row r="70">
          <cell r="G70" t="str">
            <v xml:space="preserve"> </v>
          </cell>
          <cell r="H70">
            <v>2397</v>
          </cell>
          <cell r="I70">
            <v>719.1</v>
          </cell>
          <cell r="J70">
            <v>15258</v>
          </cell>
          <cell r="K70">
            <v>4577.3999999999996</v>
          </cell>
          <cell r="L70">
            <v>0</v>
          </cell>
          <cell r="M70">
            <v>0</v>
          </cell>
        </row>
        <row r="71">
          <cell r="G71" t="str">
            <v xml:space="preserve"> </v>
          </cell>
          <cell r="H71">
            <v>45177</v>
          </cell>
          <cell r="I71">
            <v>496.9</v>
          </cell>
          <cell r="J71">
            <v>37052</v>
          </cell>
          <cell r="K71">
            <v>407.5</v>
          </cell>
          <cell r="L71">
            <v>0</v>
          </cell>
          <cell r="M71">
            <v>0</v>
          </cell>
        </row>
        <row r="72">
          <cell r="G72" t="str">
            <v xml:space="preserve"> </v>
          </cell>
          <cell r="H72">
            <v>53796</v>
          </cell>
          <cell r="I72">
            <v>161.30000000000001</v>
          </cell>
          <cell r="J72">
            <v>37052</v>
          </cell>
          <cell r="K72">
            <v>111.1</v>
          </cell>
          <cell r="L72">
            <v>0</v>
          </cell>
          <cell r="M72">
            <v>0</v>
          </cell>
        </row>
        <row r="73">
          <cell r="G73" t="str">
            <v xml:space="preserve"> </v>
          </cell>
          <cell r="H73">
            <v>35000</v>
          </cell>
          <cell r="I73">
            <v>7700</v>
          </cell>
          <cell r="K73">
            <v>0</v>
          </cell>
          <cell r="M73">
            <v>0</v>
          </cell>
        </row>
        <row r="74">
          <cell r="G74" t="str">
            <v xml:space="preserve"> </v>
          </cell>
          <cell r="H74">
            <v>0</v>
          </cell>
          <cell r="I74">
            <v>0</v>
          </cell>
          <cell r="J74">
            <v>54031</v>
          </cell>
          <cell r="K74">
            <v>10806.2</v>
          </cell>
          <cell r="L74">
            <v>0</v>
          </cell>
          <cell r="M74">
            <v>0</v>
          </cell>
        </row>
        <row r="75">
          <cell r="G75" t="str">
            <v xml:space="preserve"> </v>
          </cell>
          <cell r="H75">
            <v>11500</v>
          </cell>
          <cell r="I75">
            <v>11500</v>
          </cell>
          <cell r="K75">
            <v>0</v>
          </cell>
          <cell r="M75">
            <v>0</v>
          </cell>
        </row>
        <row r="76">
          <cell r="G76" t="str">
            <v xml:space="preserve"> </v>
          </cell>
          <cell r="I76">
            <v>0</v>
          </cell>
          <cell r="J76">
            <v>51490</v>
          </cell>
          <cell r="K76">
            <v>617.79999999999995</v>
          </cell>
          <cell r="M76">
            <v>0</v>
          </cell>
        </row>
        <row r="77">
          <cell r="G77" t="str">
            <v xml:space="preserve"> </v>
          </cell>
          <cell r="I77">
            <v>0</v>
          </cell>
          <cell r="J77">
            <v>37052</v>
          </cell>
          <cell r="K77">
            <v>592.79999999999995</v>
          </cell>
          <cell r="M77">
            <v>0</v>
          </cell>
        </row>
        <row r="78">
          <cell r="G78" t="str">
            <v xml:space="preserve"> </v>
          </cell>
          <cell r="H78">
            <v>100</v>
          </cell>
          <cell r="I78">
            <v>-7.9</v>
          </cell>
          <cell r="K78">
            <v>0</v>
          </cell>
          <cell r="M78">
            <v>0</v>
          </cell>
        </row>
        <row r="79">
          <cell r="G79">
            <v>59220</v>
          </cell>
          <cell r="I79">
            <v>27071</v>
          </cell>
          <cell r="K79">
            <v>32105</v>
          </cell>
          <cell r="M79">
            <v>44</v>
          </cell>
        </row>
        <row r="81">
          <cell r="G81" t="str">
            <v>m2당</v>
          </cell>
          <cell r="H81">
            <v>0</v>
          </cell>
          <cell r="I81" t="str">
            <v xml:space="preserve"> </v>
          </cell>
          <cell r="J81">
            <v>0</v>
          </cell>
          <cell r="K81" t="str">
            <v xml:space="preserve"> </v>
          </cell>
          <cell r="M81" t="str">
            <v xml:space="preserve"> </v>
          </cell>
        </row>
        <row r="82">
          <cell r="H82">
            <v>14</v>
          </cell>
          <cell r="I82">
            <v>7.8</v>
          </cell>
          <cell r="J82">
            <v>120</v>
          </cell>
          <cell r="K82">
            <v>67.2</v>
          </cell>
          <cell r="L82">
            <v>43</v>
          </cell>
          <cell r="M82">
            <v>24</v>
          </cell>
        </row>
        <row r="83">
          <cell r="G83" t="str">
            <v xml:space="preserve"> </v>
          </cell>
          <cell r="H83">
            <v>0</v>
          </cell>
          <cell r="I83">
            <v>0</v>
          </cell>
          <cell r="J83">
            <v>7410</v>
          </cell>
          <cell r="K83">
            <v>4149.6000000000004</v>
          </cell>
          <cell r="L83">
            <v>0</v>
          </cell>
          <cell r="M83">
            <v>0</v>
          </cell>
        </row>
        <row r="84">
          <cell r="H84">
            <v>13500</v>
          </cell>
          <cell r="I84">
            <v>2025</v>
          </cell>
          <cell r="J84">
            <v>40757</v>
          </cell>
          <cell r="K84">
            <v>6113.5</v>
          </cell>
          <cell r="L84">
            <v>815</v>
          </cell>
          <cell r="M84">
            <v>122.2</v>
          </cell>
        </row>
        <row r="85">
          <cell r="G85" t="str">
            <v xml:space="preserve"> </v>
          </cell>
          <cell r="H85">
            <v>42127</v>
          </cell>
          <cell r="I85">
            <v>4212.7</v>
          </cell>
          <cell r="J85">
            <v>21677</v>
          </cell>
          <cell r="K85">
            <v>2167.6999999999998</v>
          </cell>
          <cell r="L85">
            <v>0</v>
          </cell>
          <cell r="M85">
            <v>0</v>
          </cell>
        </row>
        <row r="86">
          <cell r="G86" t="str">
            <v xml:space="preserve"> </v>
          </cell>
          <cell r="H86">
            <v>320</v>
          </cell>
          <cell r="I86">
            <v>2623.6</v>
          </cell>
          <cell r="K86">
            <v>0</v>
          </cell>
          <cell r="M86">
            <v>0</v>
          </cell>
        </row>
        <row r="87">
          <cell r="G87" t="str">
            <v xml:space="preserve"> </v>
          </cell>
          <cell r="H87">
            <v>4</v>
          </cell>
          <cell r="I87">
            <v>0</v>
          </cell>
          <cell r="J87">
            <v>656</v>
          </cell>
          <cell r="K87">
            <v>5.2</v>
          </cell>
          <cell r="L87">
            <v>0</v>
          </cell>
          <cell r="M87">
            <v>0</v>
          </cell>
        </row>
        <row r="88">
          <cell r="G88" t="str">
            <v xml:space="preserve"> </v>
          </cell>
          <cell r="H88">
            <v>2397</v>
          </cell>
          <cell r="I88">
            <v>2397</v>
          </cell>
          <cell r="J88">
            <v>15258</v>
          </cell>
          <cell r="K88">
            <v>15258</v>
          </cell>
          <cell r="L88">
            <v>0</v>
          </cell>
          <cell r="M88">
            <v>0</v>
          </cell>
        </row>
        <row r="89">
          <cell r="G89" t="str">
            <v xml:space="preserve"> </v>
          </cell>
          <cell r="H89">
            <v>45177</v>
          </cell>
          <cell r="I89">
            <v>1084.2</v>
          </cell>
          <cell r="J89">
            <v>37052</v>
          </cell>
          <cell r="K89">
            <v>889.2</v>
          </cell>
          <cell r="L89">
            <v>0</v>
          </cell>
          <cell r="M89">
            <v>0</v>
          </cell>
        </row>
        <row r="90">
          <cell r="G90" t="str">
            <v xml:space="preserve"> </v>
          </cell>
          <cell r="H90">
            <v>53796</v>
          </cell>
          <cell r="I90">
            <v>322.7</v>
          </cell>
          <cell r="J90">
            <v>37052</v>
          </cell>
          <cell r="K90">
            <v>222.3</v>
          </cell>
          <cell r="L90">
            <v>0</v>
          </cell>
          <cell r="M90">
            <v>0</v>
          </cell>
        </row>
        <row r="91">
          <cell r="G91" t="str">
            <v xml:space="preserve"> </v>
          </cell>
          <cell r="H91">
            <v>35000</v>
          </cell>
          <cell r="I91">
            <v>38500</v>
          </cell>
          <cell r="K91">
            <v>0</v>
          </cell>
          <cell r="M91">
            <v>0</v>
          </cell>
        </row>
        <row r="92">
          <cell r="G92" t="str">
            <v xml:space="preserve"> </v>
          </cell>
          <cell r="H92">
            <v>0</v>
          </cell>
          <cell r="I92">
            <v>0</v>
          </cell>
          <cell r="J92">
            <v>54031</v>
          </cell>
          <cell r="K92">
            <v>54031</v>
          </cell>
          <cell r="L92">
            <v>0</v>
          </cell>
          <cell r="M92">
            <v>0</v>
          </cell>
        </row>
        <row r="93">
          <cell r="G93" t="str">
            <v xml:space="preserve"> </v>
          </cell>
          <cell r="H93">
            <v>100</v>
          </cell>
          <cell r="I93">
            <v>-16.7</v>
          </cell>
          <cell r="K93">
            <v>0</v>
          </cell>
          <cell r="M93">
            <v>0</v>
          </cell>
        </row>
        <row r="94">
          <cell r="G94">
            <v>134205</v>
          </cell>
          <cell r="I94">
            <v>51156</v>
          </cell>
          <cell r="K94">
            <v>82903</v>
          </cell>
          <cell r="M94">
            <v>146</v>
          </cell>
        </row>
        <row r="96">
          <cell r="G96" t="str">
            <v>개소당</v>
          </cell>
          <cell r="H96">
            <v>0</v>
          </cell>
          <cell r="I96" t="str">
            <v xml:space="preserve"> </v>
          </cell>
          <cell r="J96">
            <v>0</v>
          </cell>
          <cell r="K96" t="str">
            <v xml:space="preserve"> </v>
          </cell>
          <cell r="M96" t="str">
            <v xml:space="preserve"> </v>
          </cell>
        </row>
        <row r="97">
          <cell r="G97" t="str">
            <v xml:space="preserve"> </v>
          </cell>
          <cell r="H97">
            <v>0</v>
          </cell>
          <cell r="I97">
            <v>0</v>
          </cell>
          <cell r="J97">
            <v>9263</v>
          </cell>
          <cell r="K97">
            <v>97502.3</v>
          </cell>
          <cell r="L97">
            <v>0</v>
          </cell>
          <cell r="M97">
            <v>0</v>
          </cell>
        </row>
        <row r="98">
          <cell r="G98" t="str">
            <v xml:space="preserve"> </v>
          </cell>
          <cell r="H98">
            <v>0</v>
          </cell>
          <cell r="I98">
            <v>0</v>
          </cell>
          <cell r="J98">
            <v>7410</v>
          </cell>
          <cell r="K98">
            <v>57464.5</v>
          </cell>
          <cell r="L98">
            <v>0</v>
          </cell>
          <cell r="M98">
            <v>0</v>
          </cell>
        </row>
        <row r="99">
          <cell r="G99" t="str">
            <v xml:space="preserve"> </v>
          </cell>
          <cell r="H99">
            <v>0</v>
          </cell>
          <cell r="I99">
            <v>0</v>
          </cell>
          <cell r="J99">
            <v>7780</v>
          </cell>
          <cell r="K99">
            <v>21558.3</v>
          </cell>
          <cell r="L99">
            <v>0</v>
          </cell>
          <cell r="M99">
            <v>0</v>
          </cell>
        </row>
        <row r="100">
          <cell r="H100">
            <v>13500</v>
          </cell>
          <cell r="I100">
            <v>49072.5</v>
          </cell>
          <cell r="J100">
            <v>40757</v>
          </cell>
          <cell r="K100">
            <v>148151.6</v>
          </cell>
          <cell r="L100">
            <v>815</v>
          </cell>
          <cell r="M100">
            <v>2962.5</v>
          </cell>
        </row>
        <row r="101">
          <cell r="G101" t="str">
            <v xml:space="preserve"> </v>
          </cell>
          <cell r="H101">
            <v>3377</v>
          </cell>
          <cell r="I101">
            <v>91938.8</v>
          </cell>
          <cell r="J101">
            <v>10908</v>
          </cell>
          <cell r="K101">
            <v>296970.3</v>
          </cell>
          <cell r="L101">
            <v>0</v>
          </cell>
          <cell r="M101">
            <v>0</v>
          </cell>
        </row>
        <row r="102">
          <cell r="G102" t="str">
            <v xml:space="preserve"> </v>
          </cell>
          <cell r="H102">
            <v>42127</v>
          </cell>
          <cell r="I102">
            <v>352013.2</v>
          </cell>
          <cell r="J102">
            <v>21677</v>
          </cell>
          <cell r="K102">
            <v>181133</v>
          </cell>
          <cell r="L102">
            <v>0</v>
          </cell>
          <cell r="M102">
            <v>0</v>
          </cell>
        </row>
        <row r="103">
          <cell r="G103" t="str">
            <v xml:space="preserve"> </v>
          </cell>
          <cell r="H103">
            <v>320</v>
          </cell>
          <cell r="I103">
            <v>118154.2</v>
          </cell>
          <cell r="K103">
            <v>0</v>
          </cell>
          <cell r="M103">
            <v>0</v>
          </cell>
        </row>
        <row r="104">
          <cell r="G104" t="str">
            <v xml:space="preserve"> </v>
          </cell>
          <cell r="H104">
            <v>4</v>
          </cell>
          <cell r="I104">
            <v>1412</v>
          </cell>
          <cell r="J104">
            <v>656</v>
          </cell>
          <cell r="K104">
            <v>231568</v>
          </cell>
          <cell r="L104">
            <v>0</v>
          </cell>
          <cell r="M104">
            <v>0</v>
          </cell>
        </row>
        <row r="105">
          <cell r="G105" t="str">
            <v xml:space="preserve"> </v>
          </cell>
          <cell r="H105">
            <v>36000</v>
          </cell>
          <cell r="I105">
            <v>2736000</v>
          </cell>
          <cell r="K105">
            <v>0</v>
          </cell>
          <cell r="M105">
            <v>0</v>
          </cell>
        </row>
        <row r="106">
          <cell r="G106" t="str">
            <v xml:space="preserve"> </v>
          </cell>
          <cell r="H106">
            <v>0</v>
          </cell>
          <cell r="I106">
            <v>0</v>
          </cell>
          <cell r="J106">
            <v>792305</v>
          </cell>
          <cell r="K106">
            <v>3452072.8</v>
          </cell>
          <cell r="L106">
            <v>0</v>
          </cell>
          <cell r="M106">
            <v>0</v>
          </cell>
        </row>
        <row r="107">
          <cell r="G107" t="str">
            <v xml:space="preserve"> </v>
          </cell>
          <cell r="H107">
            <v>45177</v>
          </cell>
          <cell r="I107">
            <v>91347.8</v>
          </cell>
          <cell r="J107">
            <v>37052</v>
          </cell>
          <cell r="K107">
            <v>74919.100000000006</v>
          </cell>
          <cell r="L107">
            <v>0</v>
          </cell>
          <cell r="M107">
            <v>0</v>
          </cell>
        </row>
        <row r="108">
          <cell r="G108" t="str">
            <v xml:space="preserve"> </v>
          </cell>
          <cell r="H108">
            <v>53796</v>
          </cell>
          <cell r="I108">
            <v>8499.7000000000007</v>
          </cell>
          <cell r="J108">
            <v>37052</v>
          </cell>
          <cell r="K108">
            <v>5854.2</v>
          </cell>
          <cell r="L108">
            <v>0</v>
          </cell>
          <cell r="M108">
            <v>0</v>
          </cell>
        </row>
        <row r="109">
          <cell r="G109" t="str">
            <v xml:space="preserve"> </v>
          </cell>
          <cell r="H109">
            <v>137349</v>
          </cell>
          <cell r="I109">
            <v>137349</v>
          </cell>
          <cell r="J109">
            <v>150452</v>
          </cell>
          <cell r="K109">
            <v>150452</v>
          </cell>
          <cell r="L109">
            <v>3715</v>
          </cell>
          <cell r="M109">
            <v>3715</v>
          </cell>
        </row>
        <row r="110">
          <cell r="G110" t="str">
            <v xml:space="preserve"> </v>
          </cell>
          <cell r="H110">
            <v>100</v>
          </cell>
          <cell r="I110">
            <v>-742.6</v>
          </cell>
          <cell r="K110">
            <v>0</v>
          </cell>
          <cell r="M110">
            <v>0</v>
          </cell>
        </row>
        <row r="111">
          <cell r="G111">
            <v>8309367</v>
          </cell>
          <cell r="I111">
            <v>3585044</v>
          </cell>
          <cell r="K111">
            <v>4717646</v>
          </cell>
          <cell r="M111">
            <v>6677</v>
          </cell>
        </row>
        <row r="113">
          <cell r="G113" t="str">
            <v>개소당</v>
          </cell>
          <cell r="I113" t="str">
            <v xml:space="preserve"> </v>
          </cell>
          <cell r="J113">
            <v>0</v>
          </cell>
          <cell r="K113" t="str">
            <v xml:space="preserve"> </v>
          </cell>
          <cell r="M113" t="str">
            <v xml:space="preserve"> </v>
          </cell>
        </row>
        <row r="114">
          <cell r="G114" t="str">
            <v xml:space="preserve"> </v>
          </cell>
          <cell r="H114">
            <v>0</v>
          </cell>
          <cell r="I114">
            <v>0</v>
          </cell>
          <cell r="J114">
            <v>9263</v>
          </cell>
          <cell r="K114">
            <v>117992</v>
          </cell>
          <cell r="L114">
            <v>0</v>
          </cell>
          <cell r="M114">
            <v>0</v>
          </cell>
        </row>
        <row r="115">
          <cell r="G115" t="str">
            <v xml:space="preserve"> </v>
          </cell>
          <cell r="H115">
            <v>0</v>
          </cell>
          <cell r="I115">
            <v>0</v>
          </cell>
          <cell r="J115">
            <v>7410</v>
          </cell>
          <cell r="K115">
            <v>71914</v>
          </cell>
          <cell r="L115">
            <v>0</v>
          </cell>
          <cell r="M115">
            <v>0</v>
          </cell>
        </row>
        <row r="116">
          <cell r="G116" t="str">
            <v xml:space="preserve"> </v>
          </cell>
          <cell r="H116">
            <v>0</v>
          </cell>
          <cell r="I116">
            <v>0</v>
          </cell>
          <cell r="J116">
            <v>7780</v>
          </cell>
          <cell r="K116">
            <v>23596.7</v>
          </cell>
          <cell r="L116">
            <v>0</v>
          </cell>
          <cell r="M116">
            <v>0</v>
          </cell>
        </row>
        <row r="117">
          <cell r="H117">
            <v>13500</v>
          </cell>
          <cell r="I117">
            <v>60291</v>
          </cell>
          <cell r="J117">
            <v>40757</v>
          </cell>
          <cell r="K117">
            <v>182020.7</v>
          </cell>
          <cell r="L117">
            <v>815</v>
          </cell>
          <cell r="M117">
            <v>3639.7</v>
          </cell>
        </row>
        <row r="118">
          <cell r="G118" t="str">
            <v xml:space="preserve"> </v>
          </cell>
          <cell r="H118">
            <v>3377</v>
          </cell>
          <cell r="I118">
            <v>110147.6</v>
          </cell>
          <cell r="J118">
            <v>10908</v>
          </cell>
          <cell r="K118">
            <v>355786.2</v>
          </cell>
          <cell r="L118">
            <v>0</v>
          </cell>
          <cell r="M118">
            <v>0</v>
          </cell>
        </row>
        <row r="119">
          <cell r="G119" t="str">
            <v xml:space="preserve"> </v>
          </cell>
          <cell r="H119">
            <v>42127</v>
          </cell>
          <cell r="I119">
            <v>439005.4</v>
          </cell>
          <cell r="J119">
            <v>21677</v>
          </cell>
          <cell r="K119">
            <v>225896</v>
          </cell>
          <cell r="L119">
            <v>0</v>
          </cell>
          <cell r="M119">
            <v>0</v>
          </cell>
        </row>
        <row r="120">
          <cell r="G120" t="str">
            <v xml:space="preserve"> </v>
          </cell>
          <cell r="H120">
            <v>320</v>
          </cell>
          <cell r="I120">
            <v>113200.6</v>
          </cell>
          <cell r="K120">
            <v>0</v>
          </cell>
          <cell r="M120">
            <v>0</v>
          </cell>
        </row>
        <row r="121">
          <cell r="G121" t="str">
            <v xml:space="preserve"> </v>
          </cell>
          <cell r="H121">
            <v>4</v>
          </cell>
          <cell r="I121">
            <v>1756</v>
          </cell>
          <cell r="J121">
            <v>656</v>
          </cell>
          <cell r="K121">
            <v>287984</v>
          </cell>
          <cell r="L121">
            <v>0</v>
          </cell>
          <cell r="M121">
            <v>0</v>
          </cell>
        </row>
        <row r="122">
          <cell r="G122" t="str">
            <v xml:space="preserve"> </v>
          </cell>
          <cell r="H122">
            <v>36000</v>
          </cell>
          <cell r="I122">
            <v>3456000</v>
          </cell>
          <cell r="K122">
            <v>0</v>
          </cell>
          <cell r="M122">
            <v>0</v>
          </cell>
        </row>
        <row r="123">
          <cell r="G123" t="str">
            <v xml:space="preserve"> </v>
          </cell>
          <cell r="H123">
            <v>0</v>
          </cell>
          <cell r="I123">
            <v>0</v>
          </cell>
          <cell r="J123">
            <v>792305</v>
          </cell>
          <cell r="K123">
            <v>4406800.4000000004</v>
          </cell>
          <cell r="L123">
            <v>0</v>
          </cell>
          <cell r="M123">
            <v>0</v>
          </cell>
        </row>
        <row r="124">
          <cell r="G124" t="str">
            <v xml:space="preserve"> </v>
          </cell>
          <cell r="H124">
            <v>45177</v>
          </cell>
          <cell r="I124">
            <v>117415</v>
          </cell>
          <cell r="J124">
            <v>37052</v>
          </cell>
          <cell r="K124">
            <v>96298.1</v>
          </cell>
          <cell r="L124">
            <v>0</v>
          </cell>
          <cell r="M124">
            <v>0</v>
          </cell>
        </row>
        <row r="125">
          <cell r="G125" t="str">
            <v xml:space="preserve"> </v>
          </cell>
          <cell r="H125">
            <v>53796</v>
          </cell>
          <cell r="I125">
            <v>1560</v>
          </cell>
          <cell r="J125">
            <v>37052</v>
          </cell>
          <cell r="K125">
            <v>1074.5</v>
          </cell>
          <cell r="L125">
            <v>0</v>
          </cell>
          <cell r="M125">
            <v>0</v>
          </cell>
        </row>
        <row r="126">
          <cell r="G126" t="str">
            <v xml:space="preserve"> </v>
          </cell>
          <cell r="H126">
            <v>281902</v>
          </cell>
          <cell r="I126">
            <v>281902</v>
          </cell>
          <cell r="J126">
            <v>315520</v>
          </cell>
          <cell r="K126">
            <v>315520</v>
          </cell>
          <cell r="L126">
            <v>7636</v>
          </cell>
          <cell r="M126">
            <v>7636</v>
          </cell>
        </row>
        <row r="127">
          <cell r="G127" t="str">
            <v xml:space="preserve"> </v>
          </cell>
          <cell r="H127">
            <v>100</v>
          </cell>
          <cell r="I127">
            <v>-925.1</v>
          </cell>
          <cell r="K127">
            <v>0</v>
          </cell>
          <cell r="M127">
            <v>0</v>
          </cell>
        </row>
        <row r="128">
          <cell r="G128">
            <v>10676509</v>
          </cell>
          <cell r="I128">
            <v>4580352</v>
          </cell>
          <cell r="K128">
            <v>6084882</v>
          </cell>
          <cell r="M128">
            <v>11275</v>
          </cell>
        </row>
        <row r="131">
          <cell r="G131" t="str">
            <v>개소당</v>
          </cell>
          <cell r="H131">
            <v>0</v>
          </cell>
          <cell r="I131" t="str">
            <v xml:space="preserve"> </v>
          </cell>
          <cell r="J131">
            <v>0</v>
          </cell>
          <cell r="K131" t="str">
            <v xml:space="preserve"> </v>
          </cell>
          <cell r="M131" t="str">
            <v xml:space="preserve"> </v>
          </cell>
        </row>
        <row r="132">
          <cell r="G132" t="str">
            <v xml:space="preserve"> </v>
          </cell>
          <cell r="H132">
            <v>0</v>
          </cell>
          <cell r="I132">
            <v>0</v>
          </cell>
          <cell r="J132">
            <v>9263</v>
          </cell>
          <cell r="K132">
            <v>10207.799999999999</v>
          </cell>
          <cell r="L132">
            <v>0</v>
          </cell>
          <cell r="M132">
            <v>0</v>
          </cell>
        </row>
        <row r="133">
          <cell r="G133" t="str">
            <v xml:space="preserve"> </v>
          </cell>
          <cell r="H133">
            <v>0</v>
          </cell>
          <cell r="I133">
            <v>0</v>
          </cell>
          <cell r="J133">
            <v>7410</v>
          </cell>
          <cell r="K133">
            <v>4742.3999999999996</v>
          </cell>
          <cell r="L133">
            <v>0</v>
          </cell>
          <cell r="M133">
            <v>0</v>
          </cell>
        </row>
        <row r="134">
          <cell r="G134" t="str">
            <v xml:space="preserve"> </v>
          </cell>
          <cell r="H134">
            <v>0</v>
          </cell>
          <cell r="I134">
            <v>0</v>
          </cell>
          <cell r="J134">
            <v>7780</v>
          </cell>
          <cell r="K134">
            <v>3594.3</v>
          </cell>
          <cell r="L134">
            <v>0</v>
          </cell>
          <cell r="M134">
            <v>0</v>
          </cell>
        </row>
        <row r="135">
          <cell r="H135">
            <v>13500</v>
          </cell>
          <cell r="I135">
            <v>8248.5</v>
          </cell>
          <cell r="J135">
            <v>40757</v>
          </cell>
          <cell r="K135">
            <v>24902.5</v>
          </cell>
          <cell r="L135">
            <v>815</v>
          </cell>
          <cell r="M135">
            <v>497.9</v>
          </cell>
        </row>
        <row r="136">
          <cell r="G136" t="str">
            <v xml:space="preserve"> </v>
          </cell>
          <cell r="H136">
            <v>3377</v>
          </cell>
          <cell r="I136">
            <v>14892.5</v>
          </cell>
          <cell r="J136">
            <v>10908</v>
          </cell>
          <cell r="K136">
            <v>48104.2</v>
          </cell>
          <cell r="L136">
            <v>0</v>
          </cell>
          <cell r="M136">
            <v>0</v>
          </cell>
        </row>
        <row r="137">
          <cell r="G137" t="str">
            <v xml:space="preserve"> </v>
          </cell>
          <cell r="H137">
            <v>42127</v>
          </cell>
          <cell r="I137">
            <v>25823.8</v>
          </cell>
          <cell r="J137">
            <v>21677</v>
          </cell>
          <cell r="K137">
            <v>13288</v>
          </cell>
          <cell r="L137">
            <v>0</v>
          </cell>
          <cell r="M137">
            <v>0</v>
          </cell>
        </row>
        <row r="138">
          <cell r="G138" t="str">
            <v xml:space="preserve"> </v>
          </cell>
          <cell r="H138">
            <v>320</v>
          </cell>
          <cell r="I138">
            <v>13642.5</v>
          </cell>
          <cell r="K138">
            <v>0</v>
          </cell>
          <cell r="M138">
            <v>0</v>
          </cell>
        </row>
        <row r="139">
          <cell r="G139" t="str">
            <v xml:space="preserve"> </v>
          </cell>
          <cell r="H139">
            <v>4</v>
          </cell>
          <cell r="I139">
            <v>165.5</v>
          </cell>
          <cell r="J139">
            <v>656</v>
          </cell>
          <cell r="K139">
            <v>27153.1</v>
          </cell>
          <cell r="L139">
            <v>0</v>
          </cell>
          <cell r="M139">
            <v>0</v>
          </cell>
        </row>
        <row r="140">
          <cell r="G140" t="str">
            <v xml:space="preserve"> </v>
          </cell>
          <cell r="H140">
            <v>31653</v>
          </cell>
          <cell r="I140">
            <v>84830</v>
          </cell>
          <cell r="J140">
            <v>9466</v>
          </cell>
          <cell r="K140">
            <v>25368.799999999999</v>
          </cell>
          <cell r="L140">
            <v>0</v>
          </cell>
          <cell r="M140">
            <v>0</v>
          </cell>
        </row>
        <row r="141">
          <cell r="G141" t="str">
            <v xml:space="preserve"> </v>
          </cell>
          <cell r="H141">
            <v>42211</v>
          </cell>
          <cell r="I141">
            <v>62050.1</v>
          </cell>
          <cell r="J141">
            <v>8780</v>
          </cell>
          <cell r="K141">
            <v>12906.6</v>
          </cell>
          <cell r="L141">
            <v>0</v>
          </cell>
          <cell r="M141">
            <v>0</v>
          </cell>
        </row>
        <row r="142">
          <cell r="G142" t="str">
            <v xml:space="preserve"> </v>
          </cell>
          <cell r="H142">
            <v>100</v>
          </cell>
          <cell r="I142">
            <v>-86.8</v>
          </cell>
          <cell r="K142">
            <v>0</v>
          </cell>
          <cell r="M142">
            <v>0</v>
          </cell>
        </row>
        <row r="143">
          <cell r="G143">
            <v>380330</v>
          </cell>
          <cell r="I143">
            <v>209566</v>
          </cell>
          <cell r="K143">
            <v>170267</v>
          </cell>
          <cell r="M143">
            <v>497</v>
          </cell>
        </row>
        <row r="145">
          <cell r="G145" t="str">
            <v>개소당</v>
          </cell>
          <cell r="H145">
            <v>0</v>
          </cell>
          <cell r="I145" t="str">
            <v xml:space="preserve"> </v>
          </cell>
          <cell r="J145">
            <v>0</v>
          </cell>
          <cell r="K145" t="str">
            <v xml:space="preserve"> </v>
          </cell>
          <cell r="M145" t="str">
            <v xml:space="preserve"> </v>
          </cell>
        </row>
        <row r="146">
          <cell r="G146" t="str">
            <v xml:space="preserve"> </v>
          </cell>
          <cell r="H146">
            <v>0</v>
          </cell>
          <cell r="I146">
            <v>0</v>
          </cell>
          <cell r="J146">
            <v>9263</v>
          </cell>
          <cell r="K146">
            <v>7419.6</v>
          </cell>
          <cell r="L146">
            <v>0</v>
          </cell>
          <cell r="M146">
            <v>0</v>
          </cell>
        </row>
        <row r="147">
          <cell r="G147" t="str">
            <v xml:space="preserve"> </v>
          </cell>
          <cell r="H147">
            <v>0</v>
          </cell>
          <cell r="I147">
            <v>0</v>
          </cell>
          <cell r="J147">
            <v>7410</v>
          </cell>
          <cell r="K147">
            <v>3445.6</v>
          </cell>
          <cell r="L147">
            <v>0</v>
          </cell>
          <cell r="M147">
            <v>0</v>
          </cell>
        </row>
        <row r="148">
          <cell r="G148" t="str">
            <v xml:space="preserve"> </v>
          </cell>
          <cell r="H148">
            <v>0</v>
          </cell>
          <cell r="I148">
            <v>0</v>
          </cell>
          <cell r="J148">
            <v>7780</v>
          </cell>
          <cell r="K148">
            <v>2614</v>
          </cell>
          <cell r="L148">
            <v>0</v>
          </cell>
          <cell r="M148">
            <v>0</v>
          </cell>
        </row>
        <row r="149">
          <cell r="H149">
            <v>13500</v>
          </cell>
          <cell r="I149">
            <v>21303</v>
          </cell>
          <cell r="J149">
            <v>40757</v>
          </cell>
          <cell r="K149">
            <v>64314.5</v>
          </cell>
          <cell r="L149">
            <v>815</v>
          </cell>
          <cell r="M149">
            <v>1286</v>
          </cell>
        </row>
        <row r="150">
          <cell r="G150" t="str">
            <v xml:space="preserve"> </v>
          </cell>
          <cell r="H150">
            <v>3377</v>
          </cell>
          <cell r="I150">
            <v>23402.6</v>
          </cell>
          <cell r="J150">
            <v>10908</v>
          </cell>
          <cell r="K150">
            <v>75592.399999999994</v>
          </cell>
          <cell r="L150">
            <v>0</v>
          </cell>
          <cell r="M150">
            <v>0</v>
          </cell>
        </row>
        <row r="151">
          <cell r="G151" t="str">
            <v xml:space="preserve"> </v>
          </cell>
          <cell r="H151">
            <v>42127</v>
          </cell>
          <cell r="I151">
            <v>81094.399999999994</v>
          </cell>
          <cell r="J151">
            <v>21677</v>
          </cell>
          <cell r="K151">
            <v>41728.199999999997</v>
          </cell>
          <cell r="L151">
            <v>0</v>
          </cell>
          <cell r="M151">
            <v>0</v>
          </cell>
        </row>
        <row r="152">
          <cell r="G152" t="str">
            <v xml:space="preserve"> </v>
          </cell>
          <cell r="H152">
            <v>320</v>
          </cell>
          <cell r="I152">
            <v>32037.4</v>
          </cell>
          <cell r="K152">
            <v>0</v>
          </cell>
          <cell r="M152">
            <v>0</v>
          </cell>
        </row>
        <row r="153">
          <cell r="G153" t="str">
            <v xml:space="preserve"> </v>
          </cell>
          <cell r="H153">
            <v>4</v>
          </cell>
          <cell r="I153">
            <v>388.8</v>
          </cell>
          <cell r="J153">
            <v>656</v>
          </cell>
          <cell r="K153">
            <v>63763.8</v>
          </cell>
          <cell r="L153">
            <v>0</v>
          </cell>
          <cell r="M153">
            <v>0</v>
          </cell>
        </row>
        <row r="154">
          <cell r="G154" t="str">
            <v xml:space="preserve"> </v>
          </cell>
          <cell r="H154">
            <v>31653</v>
          </cell>
          <cell r="I154">
            <v>277913.3</v>
          </cell>
          <cell r="J154">
            <v>9466</v>
          </cell>
          <cell r="K154">
            <v>83111.399999999994</v>
          </cell>
          <cell r="L154">
            <v>0</v>
          </cell>
          <cell r="M154">
            <v>0</v>
          </cell>
        </row>
        <row r="155">
          <cell r="G155" t="str">
            <v xml:space="preserve"> </v>
          </cell>
          <cell r="H155">
            <v>42211</v>
          </cell>
          <cell r="I155">
            <v>202612.8</v>
          </cell>
          <cell r="J155">
            <v>8780</v>
          </cell>
          <cell r="K155">
            <v>42144</v>
          </cell>
          <cell r="L155">
            <v>0</v>
          </cell>
          <cell r="M155">
            <v>0</v>
          </cell>
        </row>
        <row r="156">
          <cell r="G156" t="str">
            <v xml:space="preserve"> </v>
          </cell>
          <cell r="H156">
            <v>100</v>
          </cell>
          <cell r="I156">
            <v>-204.1</v>
          </cell>
          <cell r="K156">
            <v>0</v>
          </cell>
          <cell r="M156">
            <v>0</v>
          </cell>
        </row>
        <row r="157">
          <cell r="G157">
            <v>1023967</v>
          </cell>
          <cell r="I157">
            <v>638548</v>
          </cell>
          <cell r="K157">
            <v>384133</v>
          </cell>
          <cell r="M157">
            <v>1286</v>
          </cell>
        </row>
        <row r="159">
          <cell r="G159" t="str">
            <v>개소당</v>
          </cell>
          <cell r="H159">
            <v>0</v>
          </cell>
          <cell r="I159" t="str">
            <v xml:space="preserve"> </v>
          </cell>
          <cell r="J159">
            <v>0</v>
          </cell>
          <cell r="K159" t="str">
            <v xml:space="preserve"> </v>
          </cell>
          <cell r="M159" t="str">
            <v xml:space="preserve"> </v>
          </cell>
        </row>
        <row r="160">
          <cell r="G160" t="str">
            <v xml:space="preserve"> </v>
          </cell>
          <cell r="H160">
            <v>0</v>
          </cell>
          <cell r="I160">
            <v>0</v>
          </cell>
          <cell r="J160">
            <v>9263</v>
          </cell>
          <cell r="K160">
            <v>7289.9</v>
          </cell>
          <cell r="L160">
            <v>0</v>
          </cell>
          <cell r="M160">
            <v>0</v>
          </cell>
        </row>
        <row r="161">
          <cell r="G161" t="str">
            <v xml:space="preserve"> </v>
          </cell>
          <cell r="H161">
            <v>0</v>
          </cell>
          <cell r="I161">
            <v>0</v>
          </cell>
          <cell r="J161">
            <v>7410</v>
          </cell>
          <cell r="K161">
            <v>3386.3</v>
          </cell>
          <cell r="L161">
            <v>0</v>
          </cell>
          <cell r="M161">
            <v>0</v>
          </cell>
        </row>
        <row r="162">
          <cell r="G162" t="str">
            <v xml:space="preserve"> </v>
          </cell>
          <cell r="H162">
            <v>0</v>
          </cell>
          <cell r="I162">
            <v>0</v>
          </cell>
          <cell r="J162">
            <v>7780</v>
          </cell>
          <cell r="K162">
            <v>2567.4</v>
          </cell>
          <cell r="L162">
            <v>0</v>
          </cell>
          <cell r="M162">
            <v>0</v>
          </cell>
        </row>
        <row r="163">
          <cell r="H163">
            <v>13500</v>
          </cell>
          <cell r="I163">
            <v>18522</v>
          </cell>
          <cell r="J163">
            <v>40757</v>
          </cell>
          <cell r="K163">
            <v>55918.6</v>
          </cell>
          <cell r="L163">
            <v>815</v>
          </cell>
          <cell r="M163">
            <v>1118.0999999999999</v>
          </cell>
        </row>
        <row r="164">
          <cell r="G164" t="str">
            <v xml:space="preserve"> </v>
          </cell>
          <cell r="H164">
            <v>3377</v>
          </cell>
          <cell r="I164">
            <v>26137.9</v>
          </cell>
          <cell r="J164">
            <v>10908</v>
          </cell>
          <cell r="K164">
            <v>84427.9</v>
          </cell>
          <cell r="L164">
            <v>0</v>
          </cell>
          <cell r="M164">
            <v>0</v>
          </cell>
        </row>
        <row r="165">
          <cell r="G165" t="str">
            <v xml:space="preserve"> </v>
          </cell>
          <cell r="H165">
            <v>42127</v>
          </cell>
          <cell r="I165">
            <v>63569.599999999999</v>
          </cell>
          <cell r="J165">
            <v>21677</v>
          </cell>
          <cell r="K165">
            <v>32710.5</v>
          </cell>
          <cell r="L165">
            <v>0</v>
          </cell>
          <cell r="M165">
            <v>0</v>
          </cell>
        </row>
        <row r="166">
          <cell r="G166" t="str">
            <v xml:space="preserve"> </v>
          </cell>
          <cell r="H166">
            <v>320</v>
          </cell>
          <cell r="I166">
            <v>23940.400000000001</v>
          </cell>
          <cell r="K166">
            <v>0</v>
          </cell>
          <cell r="M166">
            <v>0</v>
          </cell>
        </row>
        <row r="167">
          <cell r="G167" t="str">
            <v xml:space="preserve"> </v>
          </cell>
          <cell r="H167">
            <v>4</v>
          </cell>
          <cell r="I167">
            <v>290.5</v>
          </cell>
          <cell r="J167">
            <v>656</v>
          </cell>
          <cell r="K167">
            <v>47648.5</v>
          </cell>
          <cell r="L167">
            <v>0</v>
          </cell>
          <cell r="M167">
            <v>0</v>
          </cell>
        </row>
        <row r="168">
          <cell r="G168" t="str">
            <v xml:space="preserve"> </v>
          </cell>
          <cell r="H168">
            <v>31653</v>
          </cell>
          <cell r="I168">
            <v>212708.1</v>
          </cell>
          <cell r="J168">
            <v>9466</v>
          </cell>
          <cell r="K168">
            <v>63611.5</v>
          </cell>
          <cell r="L168">
            <v>0</v>
          </cell>
          <cell r="M168">
            <v>0</v>
          </cell>
        </row>
        <row r="169">
          <cell r="G169" t="str">
            <v xml:space="preserve"> </v>
          </cell>
          <cell r="H169">
            <v>42211</v>
          </cell>
          <cell r="I169">
            <v>154914.29999999999</v>
          </cell>
          <cell r="J169">
            <v>8780</v>
          </cell>
          <cell r="K169">
            <v>32222.6</v>
          </cell>
          <cell r="L169">
            <v>0</v>
          </cell>
          <cell r="M169">
            <v>0</v>
          </cell>
        </row>
        <row r="170">
          <cell r="G170" t="str">
            <v xml:space="preserve"> </v>
          </cell>
          <cell r="H170">
            <v>100</v>
          </cell>
          <cell r="I170">
            <v>-152.5</v>
          </cell>
          <cell r="K170">
            <v>0</v>
          </cell>
          <cell r="M170">
            <v>0</v>
          </cell>
        </row>
        <row r="171">
          <cell r="G171">
            <v>830831</v>
          </cell>
          <cell r="I171">
            <v>499930</v>
          </cell>
          <cell r="K171">
            <v>329783</v>
          </cell>
          <cell r="M171">
            <v>1118</v>
          </cell>
        </row>
        <row r="173">
          <cell r="G173" t="str">
            <v>개소당</v>
          </cell>
          <cell r="H173">
            <v>0</v>
          </cell>
          <cell r="I173" t="str">
            <v xml:space="preserve"> </v>
          </cell>
          <cell r="J173">
            <v>0</v>
          </cell>
          <cell r="K173" t="str">
            <v xml:space="preserve"> </v>
          </cell>
          <cell r="M173" t="str">
            <v xml:space="preserve"> </v>
          </cell>
        </row>
        <row r="174">
          <cell r="G174" t="str">
            <v xml:space="preserve"> </v>
          </cell>
          <cell r="H174">
            <v>0</v>
          </cell>
          <cell r="I174">
            <v>0</v>
          </cell>
          <cell r="J174">
            <v>9263</v>
          </cell>
          <cell r="K174">
            <v>4298</v>
          </cell>
          <cell r="L174">
            <v>0</v>
          </cell>
          <cell r="M174">
            <v>0</v>
          </cell>
        </row>
        <row r="175">
          <cell r="G175" t="str">
            <v xml:space="preserve"> </v>
          </cell>
          <cell r="H175">
            <v>0</v>
          </cell>
          <cell r="I175">
            <v>0</v>
          </cell>
          <cell r="J175">
            <v>7410</v>
          </cell>
          <cell r="K175">
            <v>1993.2</v>
          </cell>
          <cell r="L175">
            <v>0</v>
          </cell>
          <cell r="M175">
            <v>0</v>
          </cell>
        </row>
        <row r="176">
          <cell r="G176" t="str">
            <v xml:space="preserve"> </v>
          </cell>
          <cell r="H176">
            <v>0</v>
          </cell>
          <cell r="I176">
            <v>0</v>
          </cell>
          <cell r="J176">
            <v>7780</v>
          </cell>
          <cell r="K176">
            <v>1517.1</v>
          </cell>
          <cell r="L176">
            <v>0</v>
          </cell>
          <cell r="M176">
            <v>0</v>
          </cell>
        </row>
        <row r="177">
          <cell r="H177">
            <v>13500</v>
          </cell>
          <cell r="I177">
            <v>10921.5</v>
          </cell>
          <cell r="J177">
            <v>40757</v>
          </cell>
          <cell r="K177">
            <v>32972.400000000001</v>
          </cell>
          <cell r="L177">
            <v>815</v>
          </cell>
          <cell r="M177">
            <v>659.3</v>
          </cell>
        </row>
        <row r="178">
          <cell r="G178" t="str">
            <v xml:space="preserve"> </v>
          </cell>
          <cell r="H178">
            <v>3377</v>
          </cell>
          <cell r="I178">
            <v>21612.799999999999</v>
          </cell>
          <cell r="J178">
            <v>10908</v>
          </cell>
          <cell r="K178">
            <v>69811.199999999997</v>
          </cell>
          <cell r="L178">
            <v>0</v>
          </cell>
          <cell r="M178">
            <v>0</v>
          </cell>
        </row>
        <row r="179">
          <cell r="G179" t="str">
            <v xml:space="preserve"> </v>
          </cell>
          <cell r="H179">
            <v>42127</v>
          </cell>
          <cell r="I179">
            <v>81094.399999999994</v>
          </cell>
          <cell r="J179">
            <v>21677</v>
          </cell>
          <cell r="K179">
            <v>41728.199999999997</v>
          </cell>
          <cell r="L179">
            <v>0</v>
          </cell>
          <cell r="M179">
            <v>0</v>
          </cell>
        </row>
        <row r="180">
          <cell r="G180" t="str">
            <v xml:space="preserve"> </v>
          </cell>
          <cell r="H180">
            <v>320</v>
          </cell>
          <cell r="I180">
            <v>15856.3</v>
          </cell>
          <cell r="K180">
            <v>0</v>
          </cell>
          <cell r="M180">
            <v>0</v>
          </cell>
        </row>
        <row r="181">
          <cell r="G181" t="str">
            <v xml:space="preserve"> </v>
          </cell>
          <cell r="H181">
            <v>4</v>
          </cell>
          <cell r="I181">
            <v>196.4</v>
          </cell>
          <cell r="J181">
            <v>656</v>
          </cell>
          <cell r="K181">
            <v>32214.799999999999</v>
          </cell>
          <cell r="L181">
            <v>0</v>
          </cell>
          <cell r="M181">
            <v>0</v>
          </cell>
        </row>
        <row r="182">
          <cell r="G182" t="str">
            <v xml:space="preserve"> </v>
          </cell>
          <cell r="H182">
            <v>31653</v>
          </cell>
          <cell r="I182">
            <v>143388</v>
          </cell>
          <cell r="J182">
            <v>9466</v>
          </cell>
          <cell r="K182">
            <v>42880.9</v>
          </cell>
          <cell r="L182">
            <v>0</v>
          </cell>
          <cell r="M182">
            <v>0</v>
          </cell>
        </row>
        <row r="183">
          <cell r="G183" t="str">
            <v xml:space="preserve"> </v>
          </cell>
          <cell r="H183">
            <v>42211</v>
          </cell>
          <cell r="I183">
            <v>104261.1</v>
          </cell>
          <cell r="J183">
            <v>8780</v>
          </cell>
          <cell r="K183">
            <v>21686.6</v>
          </cell>
          <cell r="L183">
            <v>0</v>
          </cell>
          <cell r="M183">
            <v>0</v>
          </cell>
        </row>
        <row r="184">
          <cell r="G184" t="str">
            <v xml:space="preserve"> </v>
          </cell>
          <cell r="H184">
            <v>100</v>
          </cell>
          <cell r="I184">
            <v>-101</v>
          </cell>
          <cell r="K184">
            <v>0</v>
          </cell>
          <cell r="M184">
            <v>0</v>
          </cell>
        </row>
        <row r="185">
          <cell r="G185">
            <v>626990</v>
          </cell>
          <cell r="I185">
            <v>377229</v>
          </cell>
          <cell r="K185">
            <v>249102</v>
          </cell>
          <cell r="M185">
            <v>659</v>
          </cell>
        </row>
        <row r="187">
          <cell r="G187" t="str">
            <v>개소당</v>
          </cell>
          <cell r="H187">
            <v>0</v>
          </cell>
          <cell r="I187" t="str">
            <v xml:space="preserve"> </v>
          </cell>
          <cell r="J187">
            <v>0</v>
          </cell>
          <cell r="K187" t="str">
            <v xml:space="preserve"> </v>
          </cell>
          <cell r="M187" t="str">
            <v xml:space="preserve"> </v>
          </cell>
        </row>
        <row r="188">
          <cell r="G188" t="str">
            <v xml:space="preserve"> </v>
          </cell>
          <cell r="H188">
            <v>0</v>
          </cell>
          <cell r="I188">
            <v>0</v>
          </cell>
          <cell r="J188">
            <v>9263</v>
          </cell>
          <cell r="K188">
            <v>6076.5</v>
          </cell>
          <cell r="L188">
            <v>0</v>
          </cell>
          <cell r="M188">
            <v>0</v>
          </cell>
        </row>
        <row r="189">
          <cell r="G189" t="str">
            <v xml:space="preserve"> </v>
          </cell>
          <cell r="H189">
            <v>0</v>
          </cell>
          <cell r="I189">
            <v>0</v>
          </cell>
          <cell r="J189">
            <v>7410</v>
          </cell>
          <cell r="K189">
            <v>2823.2</v>
          </cell>
          <cell r="L189">
            <v>0</v>
          </cell>
          <cell r="M189">
            <v>0</v>
          </cell>
        </row>
        <row r="190">
          <cell r="G190" t="str">
            <v xml:space="preserve"> </v>
          </cell>
          <cell r="H190">
            <v>0</v>
          </cell>
          <cell r="I190">
            <v>0</v>
          </cell>
          <cell r="J190">
            <v>7780</v>
          </cell>
          <cell r="K190">
            <v>2139.5</v>
          </cell>
          <cell r="L190">
            <v>0</v>
          </cell>
          <cell r="M190">
            <v>0</v>
          </cell>
        </row>
        <row r="191">
          <cell r="H191">
            <v>13500</v>
          </cell>
          <cell r="I191">
            <v>19710</v>
          </cell>
          <cell r="J191">
            <v>40757</v>
          </cell>
          <cell r="K191">
            <v>59505.2</v>
          </cell>
          <cell r="L191">
            <v>815</v>
          </cell>
          <cell r="M191">
            <v>1189.9000000000001</v>
          </cell>
        </row>
        <row r="192">
          <cell r="G192" t="str">
            <v xml:space="preserve"> </v>
          </cell>
          <cell r="H192">
            <v>3377</v>
          </cell>
          <cell r="I192">
            <v>19586.599999999999</v>
          </cell>
          <cell r="J192">
            <v>10908</v>
          </cell>
          <cell r="K192">
            <v>63266.400000000001</v>
          </cell>
          <cell r="L192">
            <v>0</v>
          </cell>
          <cell r="M192">
            <v>0</v>
          </cell>
        </row>
        <row r="193">
          <cell r="G193" t="str">
            <v xml:space="preserve"> </v>
          </cell>
          <cell r="H193">
            <v>42127</v>
          </cell>
          <cell r="I193">
            <v>67403.199999999997</v>
          </cell>
          <cell r="J193">
            <v>21677</v>
          </cell>
          <cell r="K193">
            <v>34683.199999999997</v>
          </cell>
          <cell r="L193">
            <v>0</v>
          </cell>
          <cell r="M193">
            <v>0</v>
          </cell>
        </row>
        <row r="194">
          <cell r="G194" t="str">
            <v xml:space="preserve"> </v>
          </cell>
          <cell r="H194">
            <v>320</v>
          </cell>
          <cell r="I194">
            <v>23185.9</v>
          </cell>
          <cell r="K194">
            <v>0</v>
          </cell>
          <cell r="M194">
            <v>0</v>
          </cell>
        </row>
        <row r="195">
          <cell r="G195" t="str">
            <v xml:space="preserve"> </v>
          </cell>
          <cell r="H195">
            <v>4</v>
          </cell>
          <cell r="I195">
            <v>281.3</v>
          </cell>
          <cell r="J195">
            <v>656</v>
          </cell>
          <cell r="K195">
            <v>46146.9</v>
          </cell>
          <cell r="L195">
            <v>0</v>
          </cell>
          <cell r="M195">
            <v>0</v>
          </cell>
        </row>
        <row r="196">
          <cell r="G196" t="str">
            <v xml:space="preserve"> </v>
          </cell>
          <cell r="H196">
            <v>12480</v>
          </cell>
          <cell r="I196">
            <v>748.8</v>
          </cell>
          <cell r="J196">
            <v>9263</v>
          </cell>
          <cell r="K196">
            <v>555.70000000000005</v>
          </cell>
          <cell r="L196">
            <v>0</v>
          </cell>
          <cell r="M196">
            <v>0</v>
          </cell>
        </row>
        <row r="197">
          <cell r="G197" t="str">
            <v xml:space="preserve"> </v>
          </cell>
          <cell r="H197">
            <v>31653</v>
          </cell>
          <cell r="I197">
            <v>262719.90000000002</v>
          </cell>
          <cell r="J197">
            <v>9466</v>
          </cell>
          <cell r="K197">
            <v>78567.8</v>
          </cell>
          <cell r="L197">
            <v>0</v>
          </cell>
          <cell r="M197">
            <v>0</v>
          </cell>
        </row>
        <row r="198">
          <cell r="G198" t="str">
            <v xml:space="preserve"> </v>
          </cell>
          <cell r="H198">
            <v>42211</v>
          </cell>
          <cell r="I198">
            <v>156602.79999999999</v>
          </cell>
          <cell r="J198">
            <v>8780</v>
          </cell>
          <cell r="K198">
            <v>32573.8</v>
          </cell>
          <cell r="L198">
            <v>0</v>
          </cell>
          <cell r="M198">
            <v>0</v>
          </cell>
        </row>
        <row r="199">
          <cell r="G199" t="str">
            <v xml:space="preserve"> </v>
          </cell>
          <cell r="H199">
            <v>100</v>
          </cell>
          <cell r="I199">
            <v>-147.69999999999999</v>
          </cell>
          <cell r="K199">
            <v>0</v>
          </cell>
          <cell r="M199">
            <v>0</v>
          </cell>
        </row>
        <row r="200">
          <cell r="G200">
            <v>877617</v>
          </cell>
          <cell r="I200">
            <v>550090</v>
          </cell>
          <cell r="K200">
            <v>326338</v>
          </cell>
          <cell r="M200">
            <v>1189</v>
          </cell>
        </row>
        <row r="202">
          <cell r="G202" t="str">
            <v>개소당</v>
          </cell>
          <cell r="H202">
            <v>0</v>
          </cell>
          <cell r="I202" t="str">
            <v xml:space="preserve"> </v>
          </cell>
          <cell r="J202">
            <v>0</v>
          </cell>
          <cell r="K202" t="str">
            <v xml:space="preserve"> </v>
          </cell>
          <cell r="M202" t="str">
            <v xml:space="preserve"> </v>
          </cell>
        </row>
        <row r="203">
          <cell r="G203" t="str">
            <v xml:space="preserve"> </v>
          </cell>
          <cell r="H203">
            <v>0</v>
          </cell>
          <cell r="I203">
            <v>0</v>
          </cell>
          <cell r="J203">
            <v>9263</v>
          </cell>
          <cell r="K203">
            <v>11180.4</v>
          </cell>
          <cell r="L203">
            <v>0</v>
          </cell>
          <cell r="M203">
            <v>0</v>
          </cell>
        </row>
        <row r="204">
          <cell r="G204" t="str">
            <v xml:space="preserve"> </v>
          </cell>
          <cell r="H204">
            <v>0</v>
          </cell>
          <cell r="I204">
            <v>0</v>
          </cell>
          <cell r="J204">
            <v>7410</v>
          </cell>
          <cell r="K204">
            <v>5194.3999999999996</v>
          </cell>
          <cell r="L204">
            <v>0</v>
          </cell>
          <cell r="M204">
            <v>0</v>
          </cell>
        </row>
        <row r="205">
          <cell r="G205" t="str">
            <v xml:space="preserve"> </v>
          </cell>
          <cell r="H205">
            <v>0</v>
          </cell>
          <cell r="I205">
            <v>0</v>
          </cell>
          <cell r="J205">
            <v>7780</v>
          </cell>
          <cell r="K205">
            <v>3936.6</v>
          </cell>
          <cell r="L205">
            <v>0</v>
          </cell>
          <cell r="M205">
            <v>0</v>
          </cell>
        </row>
        <row r="206">
          <cell r="H206">
            <v>13500</v>
          </cell>
          <cell r="I206">
            <v>19710</v>
          </cell>
          <cell r="J206">
            <v>40757</v>
          </cell>
          <cell r="K206">
            <v>59505.2</v>
          </cell>
          <cell r="L206">
            <v>815</v>
          </cell>
          <cell r="M206">
            <v>1189.9000000000001</v>
          </cell>
        </row>
        <row r="207">
          <cell r="G207" t="str">
            <v xml:space="preserve"> </v>
          </cell>
          <cell r="H207">
            <v>3377</v>
          </cell>
          <cell r="I207">
            <v>37721</v>
          </cell>
          <cell r="J207">
            <v>10908</v>
          </cell>
          <cell r="K207">
            <v>121842.3</v>
          </cell>
          <cell r="L207">
            <v>0</v>
          </cell>
          <cell r="M207">
            <v>0</v>
          </cell>
        </row>
        <row r="208">
          <cell r="G208" t="str">
            <v xml:space="preserve"> </v>
          </cell>
          <cell r="H208">
            <v>42127</v>
          </cell>
          <cell r="I208">
            <v>114332.6</v>
          </cell>
          <cell r="J208">
            <v>21677</v>
          </cell>
          <cell r="K208">
            <v>58831.3</v>
          </cell>
          <cell r="L208">
            <v>0</v>
          </cell>
          <cell r="M208">
            <v>0</v>
          </cell>
        </row>
        <row r="209">
          <cell r="G209" t="str">
            <v xml:space="preserve"> </v>
          </cell>
          <cell r="H209">
            <v>320</v>
          </cell>
          <cell r="I209">
            <v>41298.800000000003</v>
          </cell>
          <cell r="K209">
            <v>0</v>
          </cell>
          <cell r="M209">
            <v>0</v>
          </cell>
        </row>
        <row r="210">
          <cell r="G210" t="str">
            <v xml:space="preserve"> </v>
          </cell>
          <cell r="H210">
            <v>4</v>
          </cell>
          <cell r="I210">
            <v>501.2</v>
          </cell>
          <cell r="J210">
            <v>656</v>
          </cell>
          <cell r="K210">
            <v>82196.800000000003</v>
          </cell>
          <cell r="L210">
            <v>0</v>
          </cell>
          <cell r="M210">
            <v>0</v>
          </cell>
        </row>
        <row r="211">
          <cell r="G211" t="str">
            <v xml:space="preserve"> </v>
          </cell>
          <cell r="H211">
            <v>12480</v>
          </cell>
          <cell r="I211">
            <v>773.7</v>
          </cell>
          <cell r="J211">
            <v>9263</v>
          </cell>
          <cell r="K211">
            <v>574.29999999999995</v>
          </cell>
          <cell r="L211">
            <v>0</v>
          </cell>
          <cell r="M211">
            <v>0</v>
          </cell>
        </row>
        <row r="212">
          <cell r="G212" t="str">
            <v xml:space="preserve"> </v>
          </cell>
          <cell r="H212">
            <v>31653</v>
          </cell>
          <cell r="I212">
            <v>422251</v>
          </cell>
          <cell r="J212">
            <v>9466</v>
          </cell>
          <cell r="K212">
            <v>126276.4</v>
          </cell>
          <cell r="L212">
            <v>0</v>
          </cell>
          <cell r="M212">
            <v>0</v>
          </cell>
        </row>
        <row r="213">
          <cell r="G213" t="str">
            <v xml:space="preserve"> </v>
          </cell>
          <cell r="H213">
            <v>42211</v>
          </cell>
          <cell r="I213">
            <v>271838.8</v>
          </cell>
          <cell r="J213">
            <v>8780</v>
          </cell>
          <cell r="K213">
            <v>56543.199999999997</v>
          </cell>
          <cell r="L213">
            <v>0</v>
          </cell>
          <cell r="M213">
            <v>0</v>
          </cell>
        </row>
        <row r="214">
          <cell r="G214" t="str">
            <v xml:space="preserve"> </v>
          </cell>
          <cell r="H214">
            <v>100</v>
          </cell>
          <cell r="I214">
            <v>-263.10000000000002</v>
          </cell>
          <cell r="K214">
            <v>0</v>
          </cell>
          <cell r="M214">
            <v>0</v>
          </cell>
        </row>
        <row r="215">
          <cell r="G215">
            <v>1435433</v>
          </cell>
          <cell r="I215">
            <v>908164</v>
          </cell>
          <cell r="K215">
            <v>526080</v>
          </cell>
          <cell r="M215">
            <v>1189</v>
          </cell>
        </row>
        <row r="217">
          <cell r="G217" t="str">
            <v>개소당</v>
          </cell>
          <cell r="H217">
            <v>0</v>
          </cell>
          <cell r="I217" t="str">
            <v xml:space="preserve"> </v>
          </cell>
          <cell r="J217">
            <v>0</v>
          </cell>
          <cell r="K217" t="str">
            <v xml:space="preserve"> </v>
          </cell>
          <cell r="M217" t="str">
            <v xml:space="preserve"> </v>
          </cell>
        </row>
        <row r="218">
          <cell r="G218" t="str">
            <v xml:space="preserve"> </v>
          </cell>
          <cell r="H218">
            <v>0</v>
          </cell>
          <cell r="I218">
            <v>0</v>
          </cell>
          <cell r="J218">
            <v>9263</v>
          </cell>
          <cell r="K218">
            <v>6317.3</v>
          </cell>
          <cell r="L218">
            <v>0</v>
          </cell>
          <cell r="M218">
            <v>0</v>
          </cell>
        </row>
        <row r="219">
          <cell r="G219" t="str">
            <v xml:space="preserve"> </v>
          </cell>
          <cell r="H219">
            <v>0</v>
          </cell>
          <cell r="I219">
            <v>0</v>
          </cell>
          <cell r="J219">
            <v>7410</v>
          </cell>
          <cell r="K219">
            <v>2934.3</v>
          </cell>
          <cell r="L219">
            <v>0</v>
          </cell>
          <cell r="M219">
            <v>0</v>
          </cell>
        </row>
        <row r="220">
          <cell r="G220" t="str">
            <v xml:space="preserve"> </v>
          </cell>
          <cell r="H220">
            <v>0</v>
          </cell>
          <cell r="I220">
            <v>0</v>
          </cell>
          <cell r="J220">
            <v>7780</v>
          </cell>
          <cell r="K220">
            <v>2225</v>
          </cell>
          <cell r="L220">
            <v>0</v>
          </cell>
          <cell r="M220">
            <v>0</v>
          </cell>
        </row>
        <row r="221">
          <cell r="H221">
            <v>13500</v>
          </cell>
          <cell r="I221">
            <v>25002</v>
          </cell>
          <cell r="J221">
            <v>40757</v>
          </cell>
          <cell r="K221">
            <v>75481.899999999994</v>
          </cell>
          <cell r="L221">
            <v>815</v>
          </cell>
          <cell r="M221">
            <v>1509.3</v>
          </cell>
        </row>
        <row r="222">
          <cell r="G222" t="str">
            <v xml:space="preserve"> </v>
          </cell>
          <cell r="H222">
            <v>3377</v>
          </cell>
          <cell r="I222">
            <v>24213</v>
          </cell>
          <cell r="J222">
            <v>10908</v>
          </cell>
          <cell r="K222">
            <v>78210.3</v>
          </cell>
          <cell r="L222">
            <v>0</v>
          </cell>
          <cell r="M222">
            <v>0</v>
          </cell>
        </row>
        <row r="223">
          <cell r="G223" t="str">
            <v xml:space="preserve"> </v>
          </cell>
          <cell r="H223">
            <v>42127</v>
          </cell>
          <cell r="I223">
            <v>84338.2</v>
          </cell>
          <cell r="J223">
            <v>21677</v>
          </cell>
          <cell r="K223">
            <v>43397.3</v>
          </cell>
          <cell r="L223">
            <v>0</v>
          </cell>
          <cell r="M223">
            <v>0</v>
          </cell>
        </row>
        <row r="224">
          <cell r="G224" t="str">
            <v xml:space="preserve"> </v>
          </cell>
          <cell r="H224">
            <v>320</v>
          </cell>
          <cell r="I224">
            <v>30072.9</v>
          </cell>
          <cell r="K224">
            <v>0</v>
          </cell>
          <cell r="M224">
            <v>0</v>
          </cell>
        </row>
        <row r="225">
          <cell r="G225" t="str">
            <v xml:space="preserve"> </v>
          </cell>
          <cell r="H225">
            <v>4</v>
          </cell>
          <cell r="I225">
            <v>364.9</v>
          </cell>
          <cell r="J225">
            <v>656</v>
          </cell>
          <cell r="K225">
            <v>59854</v>
          </cell>
          <cell r="L225">
            <v>0</v>
          </cell>
          <cell r="M225">
            <v>0</v>
          </cell>
        </row>
        <row r="226">
          <cell r="G226" t="str">
            <v xml:space="preserve"> </v>
          </cell>
          <cell r="H226">
            <v>12480</v>
          </cell>
          <cell r="I226">
            <v>773.7</v>
          </cell>
          <cell r="J226">
            <v>9263</v>
          </cell>
          <cell r="K226">
            <v>574.29999999999995</v>
          </cell>
          <cell r="L226">
            <v>0</v>
          </cell>
          <cell r="M226">
            <v>0</v>
          </cell>
        </row>
        <row r="227">
          <cell r="G227" t="str">
            <v xml:space="preserve"> </v>
          </cell>
          <cell r="H227">
            <v>31653</v>
          </cell>
          <cell r="I227">
            <v>339003.6</v>
          </cell>
          <cell r="J227">
            <v>9466</v>
          </cell>
          <cell r="K227">
            <v>101380.8</v>
          </cell>
          <cell r="L227">
            <v>0</v>
          </cell>
          <cell r="M227">
            <v>0</v>
          </cell>
        </row>
        <row r="228">
          <cell r="G228" t="str">
            <v xml:space="preserve"> </v>
          </cell>
          <cell r="H228">
            <v>42211</v>
          </cell>
          <cell r="I228">
            <v>211055</v>
          </cell>
          <cell r="J228">
            <v>8780</v>
          </cell>
          <cell r="K228">
            <v>43900</v>
          </cell>
          <cell r="L228">
            <v>0</v>
          </cell>
          <cell r="M228">
            <v>0</v>
          </cell>
        </row>
        <row r="229">
          <cell r="G229" t="str">
            <v xml:space="preserve"> </v>
          </cell>
          <cell r="H229">
            <v>100</v>
          </cell>
          <cell r="I229">
            <v>-191.5</v>
          </cell>
          <cell r="K229">
            <v>0</v>
          </cell>
          <cell r="M229">
            <v>0</v>
          </cell>
        </row>
        <row r="230">
          <cell r="G230">
            <v>1130415</v>
          </cell>
          <cell r="I230">
            <v>714631</v>
          </cell>
          <cell r="K230">
            <v>414275</v>
          </cell>
          <cell r="M230">
            <v>1509</v>
          </cell>
        </row>
        <row r="232">
          <cell r="G232" t="str">
            <v>개소당</v>
          </cell>
          <cell r="H232">
            <v>0</v>
          </cell>
          <cell r="I232" t="str">
            <v xml:space="preserve"> </v>
          </cell>
          <cell r="J232">
            <v>0</v>
          </cell>
          <cell r="K232" t="str">
            <v xml:space="preserve"> </v>
          </cell>
          <cell r="M232" t="str">
            <v xml:space="preserve"> </v>
          </cell>
        </row>
        <row r="233">
          <cell r="G233" t="str">
            <v xml:space="preserve"> </v>
          </cell>
          <cell r="H233">
            <v>0</v>
          </cell>
          <cell r="I233">
            <v>0</v>
          </cell>
          <cell r="J233">
            <v>9263</v>
          </cell>
          <cell r="K233">
            <v>6317.3</v>
          </cell>
          <cell r="L233">
            <v>0</v>
          </cell>
          <cell r="M233">
            <v>0</v>
          </cell>
        </row>
        <row r="234">
          <cell r="G234" t="str">
            <v xml:space="preserve"> </v>
          </cell>
          <cell r="H234">
            <v>0</v>
          </cell>
          <cell r="I234">
            <v>0</v>
          </cell>
          <cell r="J234">
            <v>7410</v>
          </cell>
          <cell r="K234">
            <v>2934.3</v>
          </cell>
          <cell r="L234">
            <v>0</v>
          </cell>
          <cell r="M234">
            <v>0</v>
          </cell>
        </row>
        <row r="235">
          <cell r="G235" t="str">
            <v xml:space="preserve"> </v>
          </cell>
          <cell r="H235">
            <v>0</v>
          </cell>
          <cell r="I235">
            <v>0</v>
          </cell>
          <cell r="J235">
            <v>7780</v>
          </cell>
          <cell r="K235">
            <v>2225</v>
          </cell>
          <cell r="L235">
            <v>0</v>
          </cell>
          <cell r="M235">
            <v>0</v>
          </cell>
        </row>
        <row r="236">
          <cell r="H236">
            <v>13500</v>
          </cell>
          <cell r="I236">
            <v>16132.5</v>
          </cell>
          <cell r="J236">
            <v>40757</v>
          </cell>
          <cell r="K236">
            <v>48704.6</v>
          </cell>
          <cell r="L236">
            <v>815</v>
          </cell>
          <cell r="M236">
            <v>973.9</v>
          </cell>
        </row>
        <row r="237">
          <cell r="G237" t="str">
            <v xml:space="preserve"> </v>
          </cell>
          <cell r="H237">
            <v>3377</v>
          </cell>
          <cell r="I237">
            <v>19620.3</v>
          </cell>
          <cell r="J237">
            <v>10908</v>
          </cell>
          <cell r="K237">
            <v>63375.4</v>
          </cell>
          <cell r="L237">
            <v>0</v>
          </cell>
          <cell r="M237">
            <v>0</v>
          </cell>
        </row>
        <row r="238">
          <cell r="G238" t="str">
            <v xml:space="preserve"> </v>
          </cell>
          <cell r="H238">
            <v>42127</v>
          </cell>
          <cell r="I238">
            <v>64622.8</v>
          </cell>
          <cell r="J238">
            <v>21677</v>
          </cell>
          <cell r="K238">
            <v>33252.5</v>
          </cell>
          <cell r="L238">
            <v>0</v>
          </cell>
          <cell r="M238">
            <v>0</v>
          </cell>
        </row>
        <row r="239">
          <cell r="G239" t="str">
            <v xml:space="preserve"> </v>
          </cell>
          <cell r="H239">
            <v>320</v>
          </cell>
          <cell r="I239">
            <v>22710.400000000001</v>
          </cell>
          <cell r="K239">
            <v>0</v>
          </cell>
          <cell r="M239">
            <v>0</v>
          </cell>
        </row>
        <row r="240">
          <cell r="G240" t="str">
            <v xml:space="preserve"> </v>
          </cell>
          <cell r="H240">
            <v>4</v>
          </cell>
          <cell r="I240">
            <v>275.60000000000002</v>
          </cell>
          <cell r="J240">
            <v>656</v>
          </cell>
          <cell r="K240">
            <v>45200.3</v>
          </cell>
          <cell r="L240">
            <v>0</v>
          </cell>
          <cell r="M240">
            <v>0</v>
          </cell>
        </row>
        <row r="241">
          <cell r="G241" t="str">
            <v xml:space="preserve"> </v>
          </cell>
          <cell r="H241">
            <v>31653</v>
          </cell>
          <cell r="I241">
            <v>210492.4</v>
          </cell>
          <cell r="J241">
            <v>9466</v>
          </cell>
          <cell r="K241">
            <v>62948.9</v>
          </cell>
          <cell r="L241">
            <v>0</v>
          </cell>
          <cell r="M241">
            <v>0</v>
          </cell>
        </row>
        <row r="242">
          <cell r="G242" t="str">
            <v xml:space="preserve"> </v>
          </cell>
          <cell r="H242">
            <v>42211</v>
          </cell>
          <cell r="I242">
            <v>153648</v>
          </cell>
          <cell r="J242">
            <v>8780</v>
          </cell>
          <cell r="K242">
            <v>31959.200000000001</v>
          </cell>
          <cell r="L242">
            <v>0</v>
          </cell>
          <cell r="M242">
            <v>0</v>
          </cell>
        </row>
        <row r="243">
          <cell r="G243" t="str">
            <v xml:space="preserve"> </v>
          </cell>
          <cell r="H243">
            <v>100</v>
          </cell>
          <cell r="I243">
            <v>-144.6</v>
          </cell>
          <cell r="K243">
            <v>0</v>
          </cell>
          <cell r="M243">
            <v>0</v>
          </cell>
        </row>
        <row r="244">
          <cell r="G244">
            <v>785247</v>
          </cell>
          <cell r="I244">
            <v>487357</v>
          </cell>
          <cell r="K244">
            <v>296917</v>
          </cell>
          <cell r="M244">
            <v>973</v>
          </cell>
        </row>
        <row r="246">
          <cell r="G246" t="str">
            <v>개소당</v>
          </cell>
          <cell r="H246">
            <v>0</v>
          </cell>
          <cell r="I246" t="str">
            <v xml:space="preserve"> </v>
          </cell>
          <cell r="J246">
            <v>0</v>
          </cell>
          <cell r="K246" t="str">
            <v xml:space="preserve"> </v>
          </cell>
          <cell r="M246" t="str">
            <v xml:space="preserve"> </v>
          </cell>
        </row>
        <row r="247">
          <cell r="G247" t="str">
            <v xml:space="preserve"> </v>
          </cell>
          <cell r="H247">
            <v>0</v>
          </cell>
          <cell r="I247">
            <v>0</v>
          </cell>
          <cell r="J247">
            <v>9263</v>
          </cell>
          <cell r="K247">
            <v>6317.3</v>
          </cell>
          <cell r="L247">
            <v>0</v>
          </cell>
          <cell r="M247">
            <v>0</v>
          </cell>
        </row>
        <row r="248">
          <cell r="G248" t="str">
            <v xml:space="preserve"> </v>
          </cell>
          <cell r="H248">
            <v>0</v>
          </cell>
          <cell r="I248">
            <v>0</v>
          </cell>
          <cell r="J248">
            <v>7410</v>
          </cell>
          <cell r="K248">
            <v>2934.3</v>
          </cell>
          <cell r="L248">
            <v>0</v>
          </cell>
          <cell r="M248">
            <v>0</v>
          </cell>
        </row>
        <row r="249">
          <cell r="G249" t="str">
            <v xml:space="preserve"> </v>
          </cell>
          <cell r="H249">
            <v>0</v>
          </cell>
          <cell r="I249">
            <v>0</v>
          </cell>
          <cell r="J249">
            <v>7780</v>
          </cell>
          <cell r="K249">
            <v>2225</v>
          </cell>
          <cell r="L249">
            <v>0</v>
          </cell>
          <cell r="M249">
            <v>0</v>
          </cell>
        </row>
        <row r="250">
          <cell r="H250">
            <v>13500</v>
          </cell>
          <cell r="I250">
            <v>19953</v>
          </cell>
          <cell r="J250">
            <v>40757</v>
          </cell>
          <cell r="K250">
            <v>60238.8</v>
          </cell>
          <cell r="L250">
            <v>815</v>
          </cell>
          <cell r="M250">
            <v>1204.5</v>
          </cell>
        </row>
        <row r="251">
          <cell r="G251" t="str">
            <v xml:space="preserve"> </v>
          </cell>
          <cell r="H251">
            <v>3377</v>
          </cell>
          <cell r="I251">
            <v>22693.4</v>
          </cell>
          <cell r="J251">
            <v>10908</v>
          </cell>
          <cell r="K251">
            <v>73301.7</v>
          </cell>
          <cell r="L251">
            <v>0</v>
          </cell>
          <cell r="M251">
            <v>0</v>
          </cell>
        </row>
        <row r="252">
          <cell r="G252" t="str">
            <v xml:space="preserve"> </v>
          </cell>
          <cell r="H252">
            <v>42127</v>
          </cell>
          <cell r="I252">
            <v>76671.100000000006</v>
          </cell>
          <cell r="J252">
            <v>21677</v>
          </cell>
          <cell r="K252">
            <v>39452.1</v>
          </cell>
          <cell r="L252">
            <v>0</v>
          </cell>
          <cell r="M252">
            <v>0</v>
          </cell>
        </row>
        <row r="253">
          <cell r="G253" t="str">
            <v xml:space="preserve"> </v>
          </cell>
          <cell r="H253">
            <v>320</v>
          </cell>
          <cell r="I253">
            <v>27842.799999999999</v>
          </cell>
          <cell r="K253">
            <v>0</v>
          </cell>
          <cell r="M253">
            <v>0</v>
          </cell>
        </row>
        <row r="254">
          <cell r="G254" t="str">
            <v xml:space="preserve"> </v>
          </cell>
          <cell r="H254">
            <v>4</v>
          </cell>
          <cell r="I254">
            <v>337.9</v>
          </cell>
          <cell r="J254">
            <v>656</v>
          </cell>
          <cell r="K254">
            <v>55415.6</v>
          </cell>
          <cell r="L254">
            <v>0</v>
          </cell>
          <cell r="M254">
            <v>0</v>
          </cell>
        </row>
        <row r="255">
          <cell r="G255" t="str">
            <v xml:space="preserve"> </v>
          </cell>
          <cell r="H255">
            <v>31653</v>
          </cell>
          <cell r="I255">
            <v>263352.90000000002</v>
          </cell>
          <cell r="J255">
            <v>9466</v>
          </cell>
          <cell r="K255">
            <v>78757.100000000006</v>
          </cell>
          <cell r="L255">
            <v>0</v>
          </cell>
          <cell r="M255">
            <v>0</v>
          </cell>
        </row>
        <row r="256">
          <cell r="G256" t="str">
            <v xml:space="preserve"> </v>
          </cell>
          <cell r="H256">
            <v>42211</v>
          </cell>
          <cell r="I256">
            <v>192060</v>
          </cell>
          <cell r="J256">
            <v>8780</v>
          </cell>
          <cell r="K256">
            <v>39949</v>
          </cell>
          <cell r="L256">
            <v>0</v>
          </cell>
          <cell r="M256">
            <v>0</v>
          </cell>
        </row>
        <row r="257">
          <cell r="G257" t="str">
            <v xml:space="preserve"> </v>
          </cell>
          <cell r="H257">
            <v>100</v>
          </cell>
          <cell r="I257">
            <v>-177.3</v>
          </cell>
          <cell r="K257">
            <v>0</v>
          </cell>
          <cell r="M257">
            <v>0</v>
          </cell>
        </row>
        <row r="258">
          <cell r="G258">
            <v>962527</v>
          </cell>
          <cell r="I258">
            <v>602733</v>
          </cell>
          <cell r="K258">
            <v>358590</v>
          </cell>
          <cell r="M258">
            <v>1204</v>
          </cell>
        </row>
        <row r="260">
          <cell r="G260" t="str">
            <v>개소당</v>
          </cell>
          <cell r="H260">
            <v>0</v>
          </cell>
          <cell r="I260" t="str">
            <v xml:space="preserve"> </v>
          </cell>
          <cell r="J260">
            <v>0</v>
          </cell>
          <cell r="K260" t="str">
            <v xml:space="preserve"> </v>
          </cell>
          <cell r="M260" t="str">
            <v xml:space="preserve"> </v>
          </cell>
        </row>
        <row r="261">
          <cell r="G261" t="str">
            <v xml:space="preserve"> </v>
          </cell>
          <cell r="H261">
            <v>0</v>
          </cell>
          <cell r="I261">
            <v>0</v>
          </cell>
          <cell r="J261">
            <v>9263</v>
          </cell>
          <cell r="K261">
            <v>3566.2</v>
          </cell>
          <cell r="L261">
            <v>0</v>
          </cell>
          <cell r="M261">
            <v>0</v>
          </cell>
        </row>
        <row r="262">
          <cell r="G262" t="str">
            <v xml:space="preserve"> </v>
          </cell>
          <cell r="H262">
            <v>0</v>
          </cell>
          <cell r="I262">
            <v>0</v>
          </cell>
          <cell r="J262">
            <v>7410</v>
          </cell>
          <cell r="K262">
            <v>1548.6</v>
          </cell>
          <cell r="L262">
            <v>0</v>
          </cell>
          <cell r="M262">
            <v>0</v>
          </cell>
        </row>
        <row r="263">
          <cell r="G263" t="str">
            <v xml:space="preserve"> </v>
          </cell>
          <cell r="H263">
            <v>0</v>
          </cell>
          <cell r="I263">
            <v>0</v>
          </cell>
          <cell r="J263">
            <v>7780</v>
          </cell>
          <cell r="K263">
            <v>1369.2</v>
          </cell>
          <cell r="L263">
            <v>0</v>
          </cell>
          <cell r="M263">
            <v>0</v>
          </cell>
        </row>
        <row r="264">
          <cell r="G264" t="str">
            <v xml:space="preserve"> </v>
          </cell>
          <cell r="H264">
            <v>3377</v>
          </cell>
          <cell r="I264">
            <v>4322.5</v>
          </cell>
          <cell r="J264">
            <v>10908</v>
          </cell>
          <cell r="K264">
            <v>13962.2</v>
          </cell>
          <cell r="L264">
            <v>0</v>
          </cell>
          <cell r="M264">
            <v>0</v>
          </cell>
        </row>
        <row r="265">
          <cell r="G265" t="str">
            <v xml:space="preserve"> </v>
          </cell>
          <cell r="H265">
            <v>39188</v>
          </cell>
          <cell r="I265">
            <v>8190.2</v>
          </cell>
          <cell r="J265">
            <v>19650</v>
          </cell>
          <cell r="K265">
            <v>4106.8</v>
          </cell>
          <cell r="L265">
            <v>0</v>
          </cell>
          <cell r="M265">
            <v>0</v>
          </cell>
        </row>
        <row r="266">
          <cell r="H266">
            <v>23000</v>
          </cell>
          <cell r="I266">
            <v>42780</v>
          </cell>
          <cell r="K266">
            <v>0</v>
          </cell>
          <cell r="M266">
            <v>0</v>
          </cell>
        </row>
        <row r="267">
          <cell r="H267">
            <v>133000</v>
          </cell>
          <cell r="I267">
            <v>718200</v>
          </cell>
          <cell r="K267">
            <v>0</v>
          </cell>
          <cell r="M267">
            <v>0</v>
          </cell>
        </row>
        <row r="268">
          <cell r="G268" t="str">
            <v xml:space="preserve"> </v>
          </cell>
          <cell r="H268">
            <v>75.5</v>
          </cell>
          <cell r="I268">
            <v>4530</v>
          </cell>
          <cell r="K268">
            <v>0</v>
          </cell>
          <cell r="M268">
            <v>0</v>
          </cell>
        </row>
        <row r="269">
          <cell r="H269">
            <v>0</v>
          </cell>
          <cell r="I269">
            <v>0</v>
          </cell>
          <cell r="J269">
            <v>107349</v>
          </cell>
          <cell r="K269">
            <v>499172.8</v>
          </cell>
          <cell r="L269">
            <v>0</v>
          </cell>
          <cell r="M269">
            <v>0</v>
          </cell>
        </row>
        <row r="270">
          <cell r="G270">
            <v>1301747</v>
          </cell>
          <cell r="I270">
            <v>778022</v>
          </cell>
          <cell r="K270">
            <v>523725</v>
          </cell>
          <cell r="M270">
            <v>0</v>
          </cell>
        </row>
        <row r="272">
          <cell r="G272" t="str">
            <v>개소당</v>
          </cell>
          <cell r="H272">
            <v>0</v>
          </cell>
          <cell r="I272" t="str">
            <v xml:space="preserve"> </v>
          </cell>
          <cell r="J272">
            <v>0</v>
          </cell>
          <cell r="K272" t="str">
            <v xml:space="preserve"> </v>
          </cell>
          <cell r="M272" t="str">
            <v xml:space="preserve"> </v>
          </cell>
        </row>
        <row r="273">
          <cell r="G273" t="str">
            <v xml:space="preserve"> </v>
          </cell>
          <cell r="H273">
            <v>0</v>
          </cell>
          <cell r="I273">
            <v>0</v>
          </cell>
          <cell r="J273">
            <v>9263</v>
          </cell>
          <cell r="K273">
            <v>7743.8</v>
          </cell>
          <cell r="L273">
            <v>0</v>
          </cell>
          <cell r="M273">
            <v>0</v>
          </cell>
        </row>
        <row r="274">
          <cell r="G274" t="str">
            <v xml:space="preserve"> </v>
          </cell>
          <cell r="H274">
            <v>0</v>
          </cell>
          <cell r="I274">
            <v>0</v>
          </cell>
          <cell r="J274">
            <v>7410</v>
          </cell>
          <cell r="K274">
            <v>4564.5</v>
          </cell>
          <cell r="L274">
            <v>0</v>
          </cell>
          <cell r="M274">
            <v>0</v>
          </cell>
        </row>
        <row r="275">
          <cell r="G275" t="str">
            <v xml:space="preserve"> </v>
          </cell>
          <cell r="H275">
            <v>0</v>
          </cell>
          <cell r="I275">
            <v>0</v>
          </cell>
          <cell r="J275">
            <v>7780</v>
          </cell>
          <cell r="K275">
            <v>1711.6</v>
          </cell>
          <cell r="L275">
            <v>0</v>
          </cell>
          <cell r="M275">
            <v>0</v>
          </cell>
        </row>
        <row r="276">
          <cell r="G276" t="str">
            <v xml:space="preserve"> </v>
          </cell>
          <cell r="H276">
            <v>3377</v>
          </cell>
          <cell r="I276">
            <v>9138.1</v>
          </cell>
          <cell r="J276">
            <v>10908</v>
          </cell>
          <cell r="K276">
            <v>29517</v>
          </cell>
          <cell r="L276">
            <v>0</v>
          </cell>
          <cell r="M276">
            <v>0</v>
          </cell>
        </row>
        <row r="277">
          <cell r="G277" t="str">
            <v xml:space="preserve"> </v>
          </cell>
          <cell r="H277">
            <v>42127</v>
          </cell>
          <cell r="I277">
            <v>14955</v>
          </cell>
          <cell r="J277">
            <v>21677</v>
          </cell>
          <cell r="K277">
            <v>7695.3</v>
          </cell>
          <cell r="L277">
            <v>0</v>
          </cell>
          <cell r="M277">
            <v>0</v>
          </cell>
        </row>
        <row r="278">
          <cell r="G278" t="str">
            <v xml:space="preserve"> </v>
          </cell>
          <cell r="H278">
            <v>42211</v>
          </cell>
          <cell r="I278">
            <v>104261.1</v>
          </cell>
          <cell r="J278">
            <v>8780</v>
          </cell>
          <cell r="K278">
            <v>21686.6</v>
          </cell>
          <cell r="L278">
            <v>0</v>
          </cell>
          <cell r="M278">
            <v>0</v>
          </cell>
        </row>
        <row r="279">
          <cell r="G279" t="str">
            <v xml:space="preserve"> </v>
          </cell>
          <cell r="H279">
            <v>31653</v>
          </cell>
          <cell r="I279">
            <v>61406.8</v>
          </cell>
          <cell r="J279">
            <v>9466</v>
          </cell>
          <cell r="K279">
            <v>18364</v>
          </cell>
          <cell r="L279">
            <v>0</v>
          </cell>
          <cell r="M279">
            <v>0</v>
          </cell>
        </row>
        <row r="280">
          <cell r="G280" t="str">
            <v xml:space="preserve"> </v>
          </cell>
          <cell r="H280">
            <v>10393</v>
          </cell>
          <cell r="I280">
            <v>17148.400000000001</v>
          </cell>
          <cell r="J280">
            <v>20339</v>
          </cell>
          <cell r="K280">
            <v>33559.300000000003</v>
          </cell>
          <cell r="L280">
            <v>0</v>
          </cell>
          <cell r="M280">
            <v>0</v>
          </cell>
        </row>
        <row r="281">
          <cell r="G281" t="str">
            <v xml:space="preserve"> </v>
          </cell>
          <cell r="H281">
            <v>4857</v>
          </cell>
          <cell r="I281">
            <v>3982.7</v>
          </cell>
          <cell r="J281">
            <v>11173</v>
          </cell>
          <cell r="K281">
            <v>9161.7999999999993</v>
          </cell>
          <cell r="L281">
            <v>0</v>
          </cell>
          <cell r="M281">
            <v>0</v>
          </cell>
        </row>
        <row r="282">
          <cell r="G282">
            <v>344895</v>
          </cell>
          <cell r="I282">
            <v>210892</v>
          </cell>
          <cell r="K282">
            <v>134003</v>
          </cell>
          <cell r="M282">
            <v>0</v>
          </cell>
        </row>
        <row r="284">
          <cell r="G284" t="str">
            <v>개소당</v>
          </cell>
          <cell r="H284">
            <v>0</v>
          </cell>
          <cell r="I284" t="str">
            <v xml:space="preserve"> </v>
          </cell>
          <cell r="J284">
            <v>0</v>
          </cell>
          <cell r="K284" t="str">
            <v xml:space="preserve"> </v>
          </cell>
          <cell r="M284" t="str">
            <v xml:space="preserve"> </v>
          </cell>
        </row>
        <row r="285">
          <cell r="G285" t="str">
            <v xml:space="preserve"> </v>
          </cell>
          <cell r="H285">
            <v>0</v>
          </cell>
          <cell r="I285">
            <v>0</v>
          </cell>
          <cell r="J285">
            <v>9263</v>
          </cell>
          <cell r="K285">
            <v>37283.5</v>
          </cell>
          <cell r="L285">
            <v>0</v>
          </cell>
          <cell r="M285">
            <v>0</v>
          </cell>
        </row>
        <row r="286">
          <cell r="G286" t="str">
            <v xml:space="preserve"> </v>
          </cell>
          <cell r="H286">
            <v>0</v>
          </cell>
          <cell r="I286">
            <v>0</v>
          </cell>
          <cell r="J286">
            <v>7410</v>
          </cell>
          <cell r="K286">
            <v>20095.900000000001</v>
          </cell>
          <cell r="L286">
            <v>0</v>
          </cell>
          <cell r="M286">
            <v>0</v>
          </cell>
        </row>
        <row r="287">
          <cell r="G287" t="str">
            <v xml:space="preserve"> </v>
          </cell>
          <cell r="H287">
            <v>0</v>
          </cell>
          <cell r="I287">
            <v>0</v>
          </cell>
          <cell r="J287">
            <v>7780</v>
          </cell>
          <cell r="K287">
            <v>10215.1</v>
          </cell>
          <cell r="L287">
            <v>0</v>
          </cell>
          <cell r="M287">
            <v>0</v>
          </cell>
        </row>
        <row r="288">
          <cell r="H288">
            <v>13500</v>
          </cell>
          <cell r="I288">
            <v>11434.5</v>
          </cell>
          <cell r="J288">
            <v>40757</v>
          </cell>
          <cell r="K288">
            <v>34521.1</v>
          </cell>
          <cell r="L288">
            <v>815</v>
          </cell>
          <cell r="M288">
            <v>690.3</v>
          </cell>
        </row>
        <row r="289">
          <cell r="G289" t="str">
            <v xml:space="preserve"> </v>
          </cell>
          <cell r="H289">
            <v>9734</v>
          </cell>
          <cell r="I289">
            <v>659867.80000000005</v>
          </cell>
          <cell r="J289">
            <v>34089</v>
          </cell>
          <cell r="K289">
            <v>2310893.2999999998</v>
          </cell>
          <cell r="L289">
            <v>0</v>
          </cell>
          <cell r="M289">
            <v>0</v>
          </cell>
        </row>
        <row r="290">
          <cell r="G290" t="str">
            <v xml:space="preserve"> </v>
          </cell>
          <cell r="H290">
            <v>42127</v>
          </cell>
          <cell r="I290">
            <v>337353</v>
          </cell>
          <cell r="J290">
            <v>21677</v>
          </cell>
          <cell r="K290">
            <v>173589.4</v>
          </cell>
          <cell r="L290">
            <v>0</v>
          </cell>
          <cell r="M290">
            <v>0</v>
          </cell>
        </row>
        <row r="291">
          <cell r="G291" t="str">
            <v xml:space="preserve"> </v>
          </cell>
          <cell r="H291">
            <v>320</v>
          </cell>
          <cell r="I291">
            <v>110086.7</v>
          </cell>
          <cell r="K291">
            <v>0</v>
          </cell>
          <cell r="M291">
            <v>0</v>
          </cell>
        </row>
        <row r="292">
          <cell r="G292" t="str">
            <v xml:space="preserve"> </v>
          </cell>
          <cell r="H292">
            <v>4</v>
          </cell>
          <cell r="I292">
            <v>1336</v>
          </cell>
          <cell r="J292">
            <v>656</v>
          </cell>
          <cell r="K292">
            <v>219104.6</v>
          </cell>
          <cell r="L292">
            <v>0</v>
          </cell>
          <cell r="M292">
            <v>0</v>
          </cell>
        </row>
        <row r="293">
          <cell r="G293" t="str">
            <v xml:space="preserve"> </v>
          </cell>
          <cell r="H293">
            <v>100</v>
          </cell>
          <cell r="I293">
            <v>-701.4</v>
          </cell>
          <cell r="K293">
            <v>0</v>
          </cell>
          <cell r="M293">
            <v>0</v>
          </cell>
        </row>
        <row r="294">
          <cell r="G294">
            <v>3925768</v>
          </cell>
          <cell r="I294">
            <v>1119376</v>
          </cell>
          <cell r="K294">
            <v>2805702</v>
          </cell>
          <cell r="M294">
            <v>690</v>
          </cell>
        </row>
        <row r="296">
          <cell r="G296" t="str">
            <v>개소당</v>
          </cell>
          <cell r="H296">
            <v>0</v>
          </cell>
          <cell r="I296" t="str">
            <v xml:space="preserve"> </v>
          </cell>
          <cell r="J296">
            <v>0</v>
          </cell>
          <cell r="K296" t="str">
            <v xml:space="preserve"> </v>
          </cell>
          <cell r="M296" t="str">
            <v xml:space="preserve"> </v>
          </cell>
        </row>
        <row r="297">
          <cell r="G297" t="str">
            <v xml:space="preserve"> </v>
          </cell>
          <cell r="H297">
            <v>0</v>
          </cell>
          <cell r="I297">
            <v>0</v>
          </cell>
          <cell r="J297">
            <v>9263</v>
          </cell>
          <cell r="K297">
            <v>41340.699999999997</v>
          </cell>
          <cell r="L297">
            <v>0</v>
          </cell>
          <cell r="M297">
            <v>0</v>
          </cell>
        </row>
        <row r="298">
          <cell r="G298" t="str">
            <v xml:space="preserve"> </v>
          </cell>
          <cell r="H298">
            <v>0</v>
          </cell>
          <cell r="I298">
            <v>0</v>
          </cell>
          <cell r="J298">
            <v>7410</v>
          </cell>
          <cell r="K298">
            <v>17020.7</v>
          </cell>
          <cell r="L298">
            <v>0</v>
          </cell>
          <cell r="M298">
            <v>0</v>
          </cell>
        </row>
        <row r="299">
          <cell r="G299" t="str">
            <v xml:space="preserve"> </v>
          </cell>
          <cell r="H299">
            <v>0</v>
          </cell>
          <cell r="I299">
            <v>0</v>
          </cell>
          <cell r="J299">
            <v>7780</v>
          </cell>
          <cell r="K299">
            <v>16851.400000000001</v>
          </cell>
          <cell r="L299">
            <v>0</v>
          </cell>
          <cell r="M299">
            <v>0</v>
          </cell>
        </row>
        <row r="300">
          <cell r="H300">
            <v>13500</v>
          </cell>
          <cell r="I300">
            <v>7857</v>
          </cell>
          <cell r="J300">
            <v>40757</v>
          </cell>
          <cell r="K300">
            <v>23720.5</v>
          </cell>
          <cell r="L300">
            <v>815</v>
          </cell>
          <cell r="M300">
            <v>474.3</v>
          </cell>
        </row>
        <row r="301">
          <cell r="G301" t="str">
            <v xml:space="preserve"> </v>
          </cell>
          <cell r="H301">
            <v>9734</v>
          </cell>
          <cell r="I301">
            <v>177645.5</v>
          </cell>
          <cell r="J301">
            <v>34089</v>
          </cell>
          <cell r="K301">
            <v>622124.19999999995</v>
          </cell>
          <cell r="L301">
            <v>0</v>
          </cell>
          <cell r="M301">
            <v>0</v>
          </cell>
        </row>
        <row r="302">
          <cell r="G302" t="str">
            <v xml:space="preserve"> </v>
          </cell>
          <cell r="H302">
            <v>42127</v>
          </cell>
          <cell r="I302">
            <v>100599.2</v>
          </cell>
          <cell r="J302">
            <v>21677</v>
          </cell>
          <cell r="K302">
            <v>51764.6</v>
          </cell>
          <cell r="L302">
            <v>0</v>
          </cell>
          <cell r="M302">
            <v>0</v>
          </cell>
        </row>
        <row r="303">
          <cell r="G303" t="str">
            <v xml:space="preserve"> </v>
          </cell>
          <cell r="H303">
            <v>320</v>
          </cell>
          <cell r="I303">
            <v>34664.300000000003</v>
          </cell>
          <cell r="K303">
            <v>0</v>
          </cell>
          <cell r="M303">
            <v>0</v>
          </cell>
        </row>
        <row r="304">
          <cell r="G304" t="str">
            <v xml:space="preserve"> </v>
          </cell>
          <cell r="H304">
            <v>4</v>
          </cell>
          <cell r="I304">
            <v>420.6</v>
          </cell>
          <cell r="J304">
            <v>656</v>
          </cell>
          <cell r="K304">
            <v>68992.100000000006</v>
          </cell>
          <cell r="L304">
            <v>0</v>
          </cell>
          <cell r="M304">
            <v>0</v>
          </cell>
        </row>
        <row r="305">
          <cell r="G305" t="str">
            <v xml:space="preserve"> </v>
          </cell>
          <cell r="H305">
            <v>100</v>
          </cell>
          <cell r="I305">
            <v>-220.8</v>
          </cell>
          <cell r="K305">
            <v>0</v>
          </cell>
          <cell r="M305">
            <v>0</v>
          </cell>
        </row>
        <row r="306">
          <cell r="G306">
            <v>1163253</v>
          </cell>
          <cell r="I306">
            <v>320965</v>
          </cell>
          <cell r="K306">
            <v>841814</v>
          </cell>
          <cell r="M306">
            <v>474</v>
          </cell>
        </row>
        <row r="308">
          <cell r="G308" t="str">
            <v>개소당</v>
          </cell>
          <cell r="H308">
            <v>0</v>
          </cell>
          <cell r="I308" t="str">
            <v xml:space="preserve"> </v>
          </cell>
          <cell r="J308">
            <v>0</v>
          </cell>
          <cell r="K308" t="str">
            <v xml:space="preserve"> </v>
          </cell>
          <cell r="M308" t="str">
            <v xml:space="preserve"> </v>
          </cell>
        </row>
        <row r="309">
          <cell r="G309" t="str">
            <v xml:space="preserve"> </v>
          </cell>
          <cell r="H309">
            <v>0</v>
          </cell>
          <cell r="I309">
            <v>0</v>
          </cell>
          <cell r="J309">
            <v>9263</v>
          </cell>
          <cell r="K309">
            <v>15534</v>
          </cell>
          <cell r="L309">
            <v>0</v>
          </cell>
          <cell r="M309">
            <v>0</v>
          </cell>
        </row>
        <row r="310">
          <cell r="G310" t="str">
            <v xml:space="preserve"> </v>
          </cell>
          <cell r="H310">
            <v>0</v>
          </cell>
          <cell r="I310">
            <v>0</v>
          </cell>
          <cell r="J310">
            <v>7410</v>
          </cell>
          <cell r="K310">
            <v>5861.3</v>
          </cell>
          <cell r="L310">
            <v>0</v>
          </cell>
          <cell r="M310">
            <v>0</v>
          </cell>
        </row>
        <row r="311">
          <cell r="G311" t="str">
            <v xml:space="preserve"> </v>
          </cell>
          <cell r="H311">
            <v>0</v>
          </cell>
          <cell r="I311">
            <v>0</v>
          </cell>
          <cell r="J311">
            <v>7780</v>
          </cell>
          <cell r="K311">
            <v>6893</v>
          </cell>
          <cell r="L311">
            <v>0</v>
          </cell>
          <cell r="M311">
            <v>0</v>
          </cell>
        </row>
        <row r="312">
          <cell r="H312">
            <v>13500</v>
          </cell>
          <cell r="I312">
            <v>3078</v>
          </cell>
          <cell r="J312">
            <v>40757</v>
          </cell>
          <cell r="K312">
            <v>9292.5</v>
          </cell>
          <cell r="L312">
            <v>815</v>
          </cell>
          <cell r="M312">
            <v>185.8</v>
          </cell>
        </row>
        <row r="313">
          <cell r="G313" t="str">
            <v xml:space="preserve"> </v>
          </cell>
          <cell r="H313">
            <v>3377</v>
          </cell>
          <cell r="I313">
            <v>2566.5</v>
          </cell>
          <cell r="J313">
            <v>10908</v>
          </cell>
          <cell r="K313">
            <v>8290</v>
          </cell>
          <cell r="L313">
            <v>0</v>
          </cell>
          <cell r="M313">
            <v>0</v>
          </cell>
        </row>
        <row r="314">
          <cell r="G314" t="str">
            <v xml:space="preserve"> </v>
          </cell>
          <cell r="H314">
            <v>42127</v>
          </cell>
          <cell r="I314">
            <v>14491.6</v>
          </cell>
          <cell r="J314">
            <v>21677</v>
          </cell>
          <cell r="K314">
            <v>7456.8</v>
          </cell>
          <cell r="L314">
            <v>0</v>
          </cell>
          <cell r="M314">
            <v>0</v>
          </cell>
        </row>
        <row r="315">
          <cell r="G315" t="str">
            <v xml:space="preserve"> </v>
          </cell>
          <cell r="H315">
            <v>26636</v>
          </cell>
          <cell r="I315">
            <v>159816</v>
          </cell>
          <cell r="K315">
            <v>0</v>
          </cell>
          <cell r="M315">
            <v>0</v>
          </cell>
        </row>
        <row r="316">
          <cell r="G316" t="str">
            <v xml:space="preserve"> </v>
          </cell>
          <cell r="H316">
            <v>0</v>
          </cell>
          <cell r="I316">
            <v>0</v>
          </cell>
          <cell r="J316">
            <v>792305</v>
          </cell>
          <cell r="K316">
            <v>285229.8</v>
          </cell>
          <cell r="L316">
            <v>0</v>
          </cell>
          <cell r="M316">
            <v>0</v>
          </cell>
        </row>
        <row r="317">
          <cell r="G317" t="str">
            <v xml:space="preserve"> </v>
          </cell>
          <cell r="H317">
            <v>53796</v>
          </cell>
          <cell r="I317">
            <v>64.5</v>
          </cell>
          <cell r="J317">
            <v>37052</v>
          </cell>
          <cell r="K317">
            <v>44.4</v>
          </cell>
          <cell r="L317">
            <v>0</v>
          </cell>
          <cell r="M317">
            <v>0</v>
          </cell>
        </row>
        <row r="318">
          <cell r="G318">
            <v>518802</v>
          </cell>
          <cell r="I318">
            <v>180016</v>
          </cell>
          <cell r="K318">
            <v>338601</v>
          </cell>
          <cell r="M318">
            <v>185</v>
          </cell>
        </row>
        <row r="320">
          <cell r="G320" t="str">
            <v>개소당</v>
          </cell>
          <cell r="H320">
            <v>0</v>
          </cell>
          <cell r="I320" t="str">
            <v xml:space="preserve"> </v>
          </cell>
          <cell r="J320">
            <v>0</v>
          </cell>
          <cell r="K320" t="str">
            <v xml:space="preserve"> </v>
          </cell>
          <cell r="M320" t="str">
            <v xml:space="preserve"> </v>
          </cell>
        </row>
        <row r="321">
          <cell r="G321" t="str">
            <v xml:space="preserve"> </v>
          </cell>
          <cell r="H321">
            <v>0</v>
          </cell>
          <cell r="I321">
            <v>0</v>
          </cell>
          <cell r="J321">
            <v>9263</v>
          </cell>
          <cell r="K321">
            <v>8735</v>
          </cell>
          <cell r="L321">
            <v>0</v>
          </cell>
          <cell r="M321">
            <v>0</v>
          </cell>
        </row>
        <row r="322">
          <cell r="G322" t="str">
            <v xml:space="preserve"> </v>
          </cell>
          <cell r="H322">
            <v>0</v>
          </cell>
          <cell r="I322">
            <v>0</v>
          </cell>
          <cell r="J322">
            <v>7410</v>
          </cell>
          <cell r="K322">
            <v>3423.4</v>
          </cell>
          <cell r="L322">
            <v>0</v>
          </cell>
          <cell r="M322">
            <v>0</v>
          </cell>
        </row>
        <row r="323">
          <cell r="G323" t="str">
            <v xml:space="preserve"> </v>
          </cell>
          <cell r="H323">
            <v>0</v>
          </cell>
          <cell r="I323">
            <v>0</v>
          </cell>
          <cell r="J323">
            <v>7780</v>
          </cell>
          <cell r="K323">
            <v>3742.1</v>
          </cell>
          <cell r="L323">
            <v>0</v>
          </cell>
          <cell r="M323">
            <v>0</v>
          </cell>
        </row>
        <row r="324">
          <cell r="H324">
            <v>13500</v>
          </cell>
          <cell r="I324">
            <v>3402</v>
          </cell>
          <cell r="J324">
            <v>40757</v>
          </cell>
          <cell r="K324">
            <v>10270.700000000001</v>
          </cell>
          <cell r="L324">
            <v>815</v>
          </cell>
          <cell r="M324">
            <v>205.3</v>
          </cell>
        </row>
        <row r="325">
          <cell r="G325" t="str">
            <v xml:space="preserve"> </v>
          </cell>
          <cell r="H325">
            <v>3377</v>
          </cell>
          <cell r="I325">
            <v>3005.5</v>
          </cell>
          <cell r="J325">
            <v>10908</v>
          </cell>
          <cell r="K325">
            <v>9708.1</v>
          </cell>
          <cell r="L325">
            <v>0</v>
          </cell>
          <cell r="M325">
            <v>0</v>
          </cell>
        </row>
        <row r="326">
          <cell r="G326" t="str">
            <v xml:space="preserve"> </v>
          </cell>
          <cell r="H326">
            <v>42127</v>
          </cell>
          <cell r="I326">
            <v>6445.4</v>
          </cell>
          <cell r="J326">
            <v>21677</v>
          </cell>
          <cell r="K326">
            <v>3316.5</v>
          </cell>
          <cell r="L326">
            <v>0</v>
          </cell>
          <cell r="M326">
            <v>0</v>
          </cell>
        </row>
        <row r="327">
          <cell r="G327" t="str">
            <v xml:space="preserve"> </v>
          </cell>
          <cell r="H327">
            <v>42211</v>
          </cell>
          <cell r="I327">
            <v>118190.8</v>
          </cell>
          <cell r="J327">
            <v>8780</v>
          </cell>
          <cell r="K327">
            <v>24584</v>
          </cell>
          <cell r="L327">
            <v>0</v>
          </cell>
          <cell r="M327">
            <v>0</v>
          </cell>
        </row>
        <row r="328">
          <cell r="G328" t="str">
            <v xml:space="preserve"> </v>
          </cell>
          <cell r="H328">
            <v>31653</v>
          </cell>
          <cell r="I328">
            <v>22790.1</v>
          </cell>
          <cell r="J328">
            <v>9466</v>
          </cell>
          <cell r="K328">
            <v>6815.5</v>
          </cell>
          <cell r="L328">
            <v>0</v>
          </cell>
          <cell r="M328">
            <v>0</v>
          </cell>
        </row>
        <row r="329">
          <cell r="G329" t="str">
            <v xml:space="preserve"> </v>
          </cell>
          <cell r="H329">
            <v>10393</v>
          </cell>
          <cell r="I329">
            <v>19746.7</v>
          </cell>
          <cell r="J329">
            <v>20339</v>
          </cell>
          <cell r="K329">
            <v>38644.1</v>
          </cell>
          <cell r="L329">
            <v>0</v>
          </cell>
          <cell r="M329">
            <v>0</v>
          </cell>
        </row>
        <row r="330">
          <cell r="G330" t="str">
            <v xml:space="preserve"> </v>
          </cell>
          <cell r="H330">
            <v>4857</v>
          </cell>
          <cell r="I330">
            <v>3788.4</v>
          </cell>
          <cell r="J330">
            <v>11173</v>
          </cell>
          <cell r="K330">
            <v>8714.9</v>
          </cell>
          <cell r="L330">
            <v>0</v>
          </cell>
          <cell r="M330">
            <v>0</v>
          </cell>
        </row>
        <row r="331">
          <cell r="G331">
            <v>295527</v>
          </cell>
          <cell r="I331">
            <v>177368</v>
          </cell>
          <cell r="K331">
            <v>117954</v>
          </cell>
          <cell r="M331">
            <v>205</v>
          </cell>
        </row>
        <row r="333">
          <cell r="G333" t="str">
            <v>개소당</v>
          </cell>
          <cell r="H333">
            <v>0</v>
          </cell>
          <cell r="I333" t="str">
            <v xml:space="preserve"> </v>
          </cell>
          <cell r="J333">
            <v>0</v>
          </cell>
          <cell r="K333" t="str">
            <v xml:space="preserve"> </v>
          </cell>
          <cell r="M333" t="str">
            <v xml:space="preserve"> </v>
          </cell>
        </row>
        <row r="334">
          <cell r="G334" t="str">
            <v xml:space="preserve"> </v>
          </cell>
          <cell r="H334">
            <v>0</v>
          </cell>
          <cell r="I334">
            <v>0</v>
          </cell>
          <cell r="J334">
            <v>9263</v>
          </cell>
          <cell r="K334">
            <v>36125.699999999997</v>
          </cell>
          <cell r="L334">
            <v>0</v>
          </cell>
          <cell r="M334">
            <v>0</v>
          </cell>
        </row>
        <row r="335">
          <cell r="G335" t="str">
            <v xml:space="preserve"> </v>
          </cell>
          <cell r="H335">
            <v>0</v>
          </cell>
          <cell r="I335">
            <v>0</v>
          </cell>
          <cell r="J335">
            <v>7410</v>
          </cell>
          <cell r="K335">
            <v>13626.9</v>
          </cell>
          <cell r="L335">
            <v>0</v>
          </cell>
          <cell r="M335">
            <v>0</v>
          </cell>
        </row>
        <row r="336">
          <cell r="G336" t="str">
            <v xml:space="preserve"> </v>
          </cell>
          <cell r="H336">
            <v>0</v>
          </cell>
          <cell r="I336">
            <v>0</v>
          </cell>
          <cell r="J336">
            <v>7780</v>
          </cell>
          <cell r="K336">
            <v>16034.5</v>
          </cell>
          <cell r="L336">
            <v>0</v>
          </cell>
          <cell r="M336">
            <v>0</v>
          </cell>
        </row>
        <row r="337">
          <cell r="H337">
            <v>13500</v>
          </cell>
          <cell r="I337">
            <v>10368</v>
          </cell>
          <cell r="J337">
            <v>40757</v>
          </cell>
          <cell r="K337">
            <v>31301.3</v>
          </cell>
          <cell r="L337">
            <v>815</v>
          </cell>
          <cell r="M337">
            <v>625.9</v>
          </cell>
        </row>
        <row r="338">
          <cell r="G338" t="str">
            <v xml:space="preserve"> </v>
          </cell>
          <cell r="H338">
            <v>9734</v>
          </cell>
          <cell r="I338">
            <v>247340.9</v>
          </cell>
          <cell r="J338">
            <v>34089</v>
          </cell>
          <cell r="K338">
            <v>866201.4</v>
          </cell>
          <cell r="L338">
            <v>0</v>
          </cell>
          <cell r="M338">
            <v>0</v>
          </cell>
        </row>
        <row r="339">
          <cell r="G339" t="str">
            <v xml:space="preserve"> </v>
          </cell>
          <cell r="H339">
            <v>42127</v>
          </cell>
          <cell r="I339">
            <v>132531.5</v>
          </cell>
          <cell r="J339">
            <v>21677</v>
          </cell>
          <cell r="K339">
            <v>68195.8</v>
          </cell>
          <cell r="L339">
            <v>0</v>
          </cell>
          <cell r="M339">
            <v>0</v>
          </cell>
        </row>
        <row r="340">
          <cell r="G340" t="str">
            <v xml:space="preserve"> </v>
          </cell>
          <cell r="H340">
            <v>320</v>
          </cell>
          <cell r="I340">
            <v>44074.5</v>
          </cell>
          <cell r="K340">
            <v>0</v>
          </cell>
          <cell r="M340">
            <v>0</v>
          </cell>
        </row>
        <row r="341">
          <cell r="G341" t="str">
            <v xml:space="preserve"> </v>
          </cell>
          <cell r="H341">
            <v>4</v>
          </cell>
          <cell r="I341">
            <v>534.79999999999995</v>
          </cell>
          <cell r="J341">
            <v>656</v>
          </cell>
          <cell r="K341">
            <v>87721.600000000006</v>
          </cell>
          <cell r="L341">
            <v>0</v>
          </cell>
          <cell r="M341">
            <v>0</v>
          </cell>
        </row>
        <row r="342">
          <cell r="G342" t="str">
            <v xml:space="preserve"> </v>
          </cell>
          <cell r="H342">
            <v>335065</v>
          </cell>
          <cell r="I342">
            <v>335065</v>
          </cell>
          <cell r="J342">
            <v>377947</v>
          </cell>
          <cell r="K342">
            <v>377947</v>
          </cell>
          <cell r="L342">
            <v>8840</v>
          </cell>
          <cell r="M342">
            <v>8840</v>
          </cell>
        </row>
        <row r="343">
          <cell r="G343" t="str">
            <v xml:space="preserve"> </v>
          </cell>
          <cell r="H343">
            <v>100</v>
          </cell>
          <cell r="I343">
            <v>-280.7</v>
          </cell>
          <cell r="K343">
            <v>0</v>
          </cell>
          <cell r="M343">
            <v>0</v>
          </cell>
        </row>
        <row r="344">
          <cell r="G344">
            <v>2276253</v>
          </cell>
          <cell r="I344">
            <v>769634</v>
          </cell>
          <cell r="K344">
            <v>1497154</v>
          </cell>
          <cell r="M344">
            <v>9465</v>
          </cell>
        </row>
        <row r="346">
          <cell r="G346" t="str">
            <v>개소당</v>
          </cell>
          <cell r="H346">
            <v>0</v>
          </cell>
          <cell r="I346" t="str">
            <v xml:space="preserve"> </v>
          </cell>
          <cell r="J346">
            <v>0</v>
          </cell>
          <cell r="K346" t="str">
            <v xml:space="preserve"> </v>
          </cell>
          <cell r="M346" t="str">
            <v xml:space="preserve"> </v>
          </cell>
        </row>
        <row r="347">
          <cell r="G347" t="str">
            <v xml:space="preserve"> </v>
          </cell>
          <cell r="H347">
            <v>0</v>
          </cell>
          <cell r="I347">
            <v>0</v>
          </cell>
          <cell r="J347">
            <v>9263</v>
          </cell>
          <cell r="K347">
            <v>31679.4</v>
          </cell>
          <cell r="L347">
            <v>0</v>
          </cell>
          <cell r="M347">
            <v>0</v>
          </cell>
        </row>
        <row r="348">
          <cell r="G348" t="str">
            <v xml:space="preserve"> </v>
          </cell>
          <cell r="H348">
            <v>0</v>
          </cell>
          <cell r="I348">
            <v>0</v>
          </cell>
          <cell r="J348">
            <v>7410</v>
          </cell>
          <cell r="K348">
            <v>11907.8</v>
          </cell>
          <cell r="L348">
            <v>0</v>
          </cell>
          <cell r="M348">
            <v>0</v>
          </cell>
        </row>
        <row r="349">
          <cell r="G349" t="str">
            <v xml:space="preserve"> </v>
          </cell>
          <cell r="H349">
            <v>0</v>
          </cell>
          <cell r="I349">
            <v>0</v>
          </cell>
          <cell r="J349">
            <v>7780</v>
          </cell>
          <cell r="K349">
            <v>14105.1</v>
          </cell>
          <cell r="L349">
            <v>0</v>
          </cell>
          <cell r="M349">
            <v>0</v>
          </cell>
        </row>
        <row r="350">
          <cell r="H350">
            <v>13500</v>
          </cell>
          <cell r="I350">
            <v>5670</v>
          </cell>
          <cell r="J350">
            <v>40757</v>
          </cell>
          <cell r="K350">
            <v>17117.900000000001</v>
          </cell>
          <cell r="L350">
            <v>815</v>
          </cell>
          <cell r="M350">
            <v>342.3</v>
          </cell>
        </row>
        <row r="351">
          <cell r="G351" t="str">
            <v xml:space="preserve"> </v>
          </cell>
          <cell r="H351">
            <v>9734</v>
          </cell>
          <cell r="I351">
            <v>207528.8</v>
          </cell>
          <cell r="J351">
            <v>34089</v>
          </cell>
          <cell r="K351">
            <v>726777.4</v>
          </cell>
          <cell r="L351">
            <v>0</v>
          </cell>
          <cell r="M351">
            <v>0</v>
          </cell>
        </row>
        <row r="352">
          <cell r="G352" t="str">
            <v xml:space="preserve"> </v>
          </cell>
          <cell r="H352">
            <v>42127</v>
          </cell>
          <cell r="I352">
            <v>111383.7</v>
          </cell>
          <cell r="J352">
            <v>21677</v>
          </cell>
          <cell r="K352">
            <v>57313.9</v>
          </cell>
          <cell r="L352">
            <v>0</v>
          </cell>
          <cell r="M352">
            <v>0</v>
          </cell>
        </row>
        <row r="353">
          <cell r="G353" t="str">
            <v xml:space="preserve"> </v>
          </cell>
          <cell r="H353">
            <v>320</v>
          </cell>
          <cell r="I353">
            <v>37166.400000000001</v>
          </cell>
          <cell r="K353">
            <v>0</v>
          </cell>
          <cell r="M353">
            <v>0</v>
          </cell>
        </row>
        <row r="354">
          <cell r="G354" t="str">
            <v xml:space="preserve"> </v>
          </cell>
          <cell r="H354">
            <v>4</v>
          </cell>
          <cell r="I354">
            <v>451</v>
          </cell>
          <cell r="J354">
            <v>656</v>
          </cell>
          <cell r="K354">
            <v>73972.5</v>
          </cell>
          <cell r="L354">
            <v>0</v>
          </cell>
          <cell r="M354">
            <v>0</v>
          </cell>
        </row>
        <row r="355">
          <cell r="G355" t="str">
            <v xml:space="preserve"> </v>
          </cell>
          <cell r="H355">
            <v>328252</v>
          </cell>
          <cell r="I355">
            <v>328252</v>
          </cell>
          <cell r="J355">
            <v>372443</v>
          </cell>
          <cell r="K355">
            <v>372443</v>
          </cell>
          <cell r="L355">
            <v>8668</v>
          </cell>
          <cell r="M355">
            <v>8668</v>
          </cell>
        </row>
        <row r="356">
          <cell r="G356" t="str">
            <v xml:space="preserve"> </v>
          </cell>
          <cell r="H356">
            <v>100</v>
          </cell>
          <cell r="I356">
            <v>-236.7</v>
          </cell>
          <cell r="K356">
            <v>0</v>
          </cell>
          <cell r="M356">
            <v>0</v>
          </cell>
        </row>
        <row r="357">
          <cell r="G357">
            <v>2004542</v>
          </cell>
          <cell r="I357">
            <v>690215</v>
          </cell>
          <cell r="K357">
            <v>1305317</v>
          </cell>
          <cell r="M357">
            <v>9010</v>
          </cell>
        </row>
        <row r="359">
          <cell r="G359" t="str">
            <v>개소당</v>
          </cell>
          <cell r="H359">
            <v>0</v>
          </cell>
          <cell r="I359" t="str">
            <v xml:space="preserve"> </v>
          </cell>
          <cell r="J359">
            <v>0</v>
          </cell>
          <cell r="K359" t="str">
            <v xml:space="preserve"> </v>
          </cell>
          <cell r="M359" t="str">
            <v xml:space="preserve"> </v>
          </cell>
        </row>
        <row r="360">
          <cell r="G360" t="str">
            <v xml:space="preserve"> </v>
          </cell>
          <cell r="H360">
            <v>0</v>
          </cell>
          <cell r="I360">
            <v>0</v>
          </cell>
          <cell r="J360">
            <v>9263</v>
          </cell>
          <cell r="K360">
            <v>43906.6</v>
          </cell>
          <cell r="L360">
            <v>0</v>
          </cell>
          <cell r="M360">
            <v>0</v>
          </cell>
        </row>
        <row r="361">
          <cell r="G361" t="str">
            <v xml:space="preserve"> </v>
          </cell>
          <cell r="H361">
            <v>0</v>
          </cell>
          <cell r="I361">
            <v>0</v>
          </cell>
          <cell r="J361">
            <v>7410</v>
          </cell>
          <cell r="K361">
            <v>16635.400000000001</v>
          </cell>
          <cell r="L361">
            <v>0</v>
          </cell>
          <cell r="M361">
            <v>0</v>
          </cell>
        </row>
        <row r="362">
          <cell r="G362" t="str">
            <v xml:space="preserve"> </v>
          </cell>
          <cell r="H362">
            <v>0</v>
          </cell>
          <cell r="I362">
            <v>0</v>
          </cell>
          <cell r="J362">
            <v>7780</v>
          </cell>
          <cell r="K362">
            <v>19411.099999999999</v>
          </cell>
          <cell r="L362">
            <v>0</v>
          </cell>
          <cell r="M362">
            <v>0</v>
          </cell>
        </row>
        <row r="363">
          <cell r="H363">
            <v>13500</v>
          </cell>
          <cell r="I363">
            <v>7897.5</v>
          </cell>
          <cell r="J363">
            <v>40757</v>
          </cell>
          <cell r="K363">
            <v>23842.799999999999</v>
          </cell>
          <cell r="L363">
            <v>815</v>
          </cell>
          <cell r="M363">
            <v>476.7</v>
          </cell>
        </row>
        <row r="364">
          <cell r="G364" t="str">
            <v xml:space="preserve"> </v>
          </cell>
          <cell r="H364">
            <v>9734</v>
          </cell>
          <cell r="I364">
            <v>372812.2</v>
          </cell>
          <cell r="J364">
            <v>34089</v>
          </cell>
          <cell r="K364">
            <v>1305608.7</v>
          </cell>
          <cell r="L364">
            <v>0</v>
          </cell>
          <cell r="M364">
            <v>0</v>
          </cell>
        </row>
        <row r="365">
          <cell r="G365" t="str">
            <v xml:space="preserve"> </v>
          </cell>
          <cell r="H365">
            <v>42127</v>
          </cell>
          <cell r="I365">
            <v>181314.6</v>
          </cell>
          <cell r="J365">
            <v>21677</v>
          </cell>
          <cell r="K365">
            <v>93297.8</v>
          </cell>
          <cell r="L365">
            <v>0</v>
          </cell>
          <cell r="M365">
            <v>0</v>
          </cell>
        </row>
        <row r="366">
          <cell r="G366" t="str">
            <v xml:space="preserve"> </v>
          </cell>
          <cell r="H366">
            <v>320</v>
          </cell>
          <cell r="I366">
            <v>62699.8</v>
          </cell>
          <cell r="K366">
            <v>0</v>
          </cell>
          <cell r="M366">
            <v>0</v>
          </cell>
        </row>
        <row r="367">
          <cell r="G367" t="str">
            <v xml:space="preserve"> </v>
          </cell>
          <cell r="H367">
            <v>4</v>
          </cell>
          <cell r="I367">
            <v>760.9</v>
          </cell>
          <cell r="J367">
            <v>656</v>
          </cell>
          <cell r="K367">
            <v>124791.5</v>
          </cell>
          <cell r="L367">
            <v>0</v>
          </cell>
          <cell r="M367">
            <v>0</v>
          </cell>
        </row>
        <row r="368">
          <cell r="G368" t="str">
            <v xml:space="preserve"> </v>
          </cell>
          <cell r="H368">
            <v>346575</v>
          </cell>
          <cell r="I368">
            <v>346575</v>
          </cell>
          <cell r="J368">
            <v>386472</v>
          </cell>
          <cell r="K368">
            <v>386472</v>
          </cell>
          <cell r="L368">
            <v>9098</v>
          </cell>
          <cell r="M368">
            <v>9098</v>
          </cell>
        </row>
        <row r="369">
          <cell r="G369" t="str">
            <v xml:space="preserve"> </v>
          </cell>
          <cell r="H369">
            <v>100</v>
          </cell>
          <cell r="I369">
            <v>-399.4</v>
          </cell>
          <cell r="K369">
            <v>0</v>
          </cell>
          <cell r="M369">
            <v>0</v>
          </cell>
        </row>
        <row r="370">
          <cell r="G370">
            <v>2995199</v>
          </cell>
          <cell r="I370">
            <v>971660</v>
          </cell>
          <cell r="K370">
            <v>2013965</v>
          </cell>
          <cell r="M370">
            <v>9574</v>
          </cell>
        </row>
        <row r="372">
          <cell r="G372" t="str">
            <v>개소당</v>
          </cell>
          <cell r="H372">
            <v>0</v>
          </cell>
          <cell r="I372" t="str">
            <v xml:space="preserve"> </v>
          </cell>
          <cell r="J372">
            <v>0</v>
          </cell>
          <cell r="K372" t="str">
            <v xml:space="preserve"> </v>
          </cell>
          <cell r="M372" t="str">
            <v xml:space="preserve"> </v>
          </cell>
        </row>
        <row r="373">
          <cell r="G373" t="str">
            <v xml:space="preserve"> </v>
          </cell>
          <cell r="H373">
            <v>0</v>
          </cell>
          <cell r="I373">
            <v>0</v>
          </cell>
          <cell r="J373">
            <v>9263</v>
          </cell>
          <cell r="K373">
            <v>12643.9</v>
          </cell>
          <cell r="L373">
            <v>0</v>
          </cell>
          <cell r="M373">
            <v>0</v>
          </cell>
        </row>
        <row r="374">
          <cell r="G374" t="str">
            <v xml:space="preserve"> </v>
          </cell>
          <cell r="H374">
            <v>0</v>
          </cell>
          <cell r="I374">
            <v>0</v>
          </cell>
          <cell r="J374">
            <v>7410</v>
          </cell>
          <cell r="K374">
            <v>6580</v>
          </cell>
          <cell r="L374">
            <v>0</v>
          </cell>
          <cell r="M374">
            <v>0</v>
          </cell>
        </row>
        <row r="375">
          <cell r="G375" t="str">
            <v xml:space="preserve"> </v>
          </cell>
          <cell r="H375">
            <v>0</v>
          </cell>
          <cell r="I375">
            <v>0</v>
          </cell>
          <cell r="J375">
            <v>7780</v>
          </cell>
          <cell r="K375">
            <v>3711</v>
          </cell>
          <cell r="L375">
            <v>0</v>
          </cell>
          <cell r="M375">
            <v>0</v>
          </cell>
        </row>
        <row r="376">
          <cell r="H376">
            <v>13500</v>
          </cell>
          <cell r="I376">
            <v>3739.5</v>
          </cell>
          <cell r="J376">
            <v>40757</v>
          </cell>
          <cell r="K376">
            <v>11289.6</v>
          </cell>
          <cell r="L376">
            <v>815</v>
          </cell>
          <cell r="M376">
            <v>225.7</v>
          </cell>
        </row>
        <row r="377">
          <cell r="G377" t="str">
            <v xml:space="preserve"> </v>
          </cell>
          <cell r="H377">
            <v>9734</v>
          </cell>
          <cell r="I377">
            <v>292506.7</v>
          </cell>
          <cell r="J377">
            <v>34089</v>
          </cell>
          <cell r="K377">
            <v>1024374.4</v>
          </cell>
          <cell r="L377">
            <v>0</v>
          </cell>
          <cell r="M377">
            <v>0</v>
          </cell>
        </row>
        <row r="378">
          <cell r="G378" t="str">
            <v xml:space="preserve"> </v>
          </cell>
          <cell r="H378">
            <v>42127</v>
          </cell>
          <cell r="I378">
            <v>139187.6</v>
          </cell>
          <cell r="J378">
            <v>21677</v>
          </cell>
          <cell r="K378">
            <v>71620.800000000003</v>
          </cell>
          <cell r="L378">
            <v>0</v>
          </cell>
          <cell r="M378">
            <v>0</v>
          </cell>
        </row>
        <row r="379">
          <cell r="G379" t="str">
            <v xml:space="preserve"> </v>
          </cell>
          <cell r="H379">
            <v>320</v>
          </cell>
          <cell r="I379">
            <v>44732.4</v>
          </cell>
          <cell r="K379">
            <v>0</v>
          </cell>
          <cell r="M379">
            <v>0</v>
          </cell>
        </row>
        <row r="380">
          <cell r="G380" t="str">
            <v xml:space="preserve"> </v>
          </cell>
          <cell r="H380">
            <v>4</v>
          </cell>
          <cell r="I380">
            <v>542.79999999999995</v>
          </cell>
          <cell r="J380">
            <v>656</v>
          </cell>
          <cell r="K380">
            <v>89031</v>
          </cell>
          <cell r="L380">
            <v>0</v>
          </cell>
          <cell r="M380">
            <v>0</v>
          </cell>
        </row>
        <row r="381">
          <cell r="G381" t="str">
            <v xml:space="preserve"> </v>
          </cell>
          <cell r="H381">
            <v>100</v>
          </cell>
          <cell r="I381">
            <v>-284.89999999999998</v>
          </cell>
          <cell r="K381">
            <v>0</v>
          </cell>
          <cell r="M381">
            <v>0</v>
          </cell>
        </row>
        <row r="382">
          <cell r="G382">
            <v>1699899</v>
          </cell>
          <cell r="I382">
            <v>480424</v>
          </cell>
          <cell r="K382">
            <v>1219250</v>
          </cell>
          <cell r="M382">
            <v>225</v>
          </cell>
        </row>
        <row r="384">
          <cell r="G384" t="str">
            <v>개소당</v>
          </cell>
          <cell r="H384">
            <v>0</v>
          </cell>
          <cell r="I384" t="str">
            <v xml:space="preserve"> </v>
          </cell>
          <cell r="J384">
            <v>0</v>
          </cell>
          <cell r="K384" t="str">
            <v xml:space="preserve"> </v>
          </cell>
          <cell r="M384" t="str">
            <v xml:space="preserve"> </v>
          </cell>
        </row>
        <row r="385">
          <cell r="G385" t="str">
            <v xml:space="preserve"> </v>
          </cell>
          <cell r="H385">
            <v>0</v>
          </cell>
          <cell r="I385">
            <v>0</v>
          </cell>
          <cell r="J385">
            <v>9263</v>
          </cell>
          <cell r="K385">
            <v>14589.2</v>
          </cell>
          <cell r="L385">
            <v>0</v>
          </cell>
          <cell r="M385">
            <v>0</v>
          </cell>
        </row>
        <row r="386">
          <cell r="G386" t="str">
            <v xml:space="preserve"> </v>
          </cell>
          <cell r="H386">
            <v>0</v>
          </cell>
          <cell r="I386">
            <v>0</v>
          </cell>
          <cell r="J386">
            <v>7410</v>
          </cell>
          <cell r="K386">
            <v>7647.1</v>
          </cell>
          <cell r="L386">
            <v>0</v>
          </cell>
          <cell r="M386">
            <v>0</v>
          </cell>
        </row>
        <row r="387">
          <cell r="G387" t="str">
            <v xml:space="preserve"> </v>
          </cell>
          <cell r="H387">
            <v>0</v>
          </cell>
          <cell r="I387">
            <v>0</v>
          </cell>
          <cell r="J387">
            <v>7780</v>
          </cell>
          <cell r="K387">
            <v>4224.5</v>
          </cell>
          <cell r="L387">
            <v>0</v>
          </cell>
          <cell r="M387">
            <v>0</v>
          </cell>
        </row>
        <row r="388">
          <cell r="H388">
            <v>13500</v>
          </cell>
          <cell r="I388">
            <v>6966</v>
          </cell>
          <cell r="J388">
            <v>40757</v>
          </cell>
          <cell r="K388">
            <v>21030.6</v>
          </cell>
          <cell r="L388">
            <v>815</v>
          </cell>
          <cell r="M388">
            <v>420.5</v>
          </cell>
        </row>
        <row r="389">
          <cell r="G389" t="str">
            <v xml:space="preserve"> </v>
          </cell>
          <cell r="H389">
            <v>9734</v>
          </cell>
          <cell r="I389">
            <v>404253</v>
          </cell>
          <cell r="J389">
            <v>34089</v>
          </cell>
          <cell r="K389">
            <v>1415716.1</v>
          </cell>
          <cell r="L389">
            <v>0</v>
          </cell>
          <cell r="M389">
            <v>0</v>
          </cell>
        </row>
        <row r="390">
          <cell r="G390" t="str">
            <v xml:space="preserve"> </v>
          </cell>
          <cell r="H390">
            <v>42127</v>
          </cell>
          <cell r="I390">
            <v>189402.9</v>
          </cell>
          <cell r="J390">
            <v>21677</v>
          </cell>
          <cell r="K390">
            <v>97459.7</v>
          </cell>
          <cell r="L390">
            <v>0</v>
          </cell>
          <cell r="M390">
            <v>0</v>
          </cell>
        </row>
        <row r="391">
          <cell r="G391" t="str">
            <v xml:space="preserve"> </v>
          </cell>
          <cell r="H391">
            <v>320</v>
          </cell>
          <cell r="I391">
            <v>60802.2</v>
          </cell>
          <cell r="K391">
            <v>0</v>
          </cell>
          <cell r="M391">
            <v>0</v>
          </cell>
        </row>
        <row r="392">
          <cell r="G392" t="str">
            <v xml:space="preserve"> </v>
          </cell>
          <cell r="H392">
            <v>4</v>
          </cell>
          <cell r="I392">
            <v>737.8</v>
          </cell>
          <cell r="J392">
            <v>656</v>
          </cell>
          <cell r="K392">
            <v>121014.2</v>
          </cell>
          <cell r="L392">
            <v>0</v>
          </cell>
          <cell r="M392">
            <v>0</v>
          </cell>
        </row>
        <row r="393">
          <cell r="G393" t="str">
            <v xml:space="preserve"> </v>
          </cell>
          <cell r="H393">
            <v>100</v>
          </cell>
          <cell r="I393">
            <v>-387.3</v>
          </cell>
          <cell r="K393">
            <v>0</v>
          </cell>
          <cell r="M393">
            <v>0</v>
          </cell>
        </row>
        <row r="394">
          <cell r="G394">
            <v>2343875</v>
          </cell>
          <cell r="I394">
            <v>661774</v>
          </cell>
          <cell r="K394">
            <v>1681681</v>
          </cell>
          <cell r="M394">
            <v>420</v>
          </cell>
        </row>
        <row r="396">
          <cell r="G396" t="str">
            <v>개소당</v>
          </cell>
          <cell r="H396">
            <v>0</v>
          </cell>
          <cell r="I396" t="str">
            <v xml:space="preserve"> </v>
          </cell>
          <cell r="J396">
            <v>0</v>
          </cell>
          <cell r="K396" t="str">
            <v xml:space="preserve"> </v>
          </cell>
          <cell r="M396" t="str">
            <v xml:space="preserve"> </v>
          </cell>
        </row>
        <row r="397">
          <cell r="G397" t="str">
            <v xml:space="preserve"> </v>
          </cell>
          <cell r="H397">
            <v>0</v>
          </cell>
          <cell r="I397">
            <v>0</v>
          </cell>
          <cell r="J397">
            <v>9263</v>
          </cell>
          <cell r="K397">
            <v>50900.1</v>
          </cell>
          <cell r="L397">
            <v>0</v>
          </cell>
          <cell r="M397">
            <v>0</v>
          </cell>
        </row>
        <row r="398">
          <cell r="G398" t="str">
            <v xml:space="preserve"> </v>
          </cell>
          <cell r="H398">
            <v>0</v>
          </cell>
          <cell r="I398">
            <v>0</v>
          </cell>
          <cell r="J398">
            <v>7410</v>
          </cell>
          <cell r="K398">
            <v>27387.3</v>
          </cell>
          <cell r="L398">
            <v>0</v>
          </cell>
          <cell r="M398">
            <v>0</v>
          </cell>
        </row>
        <row r="399">
          <cell r="G399" t="str">
            <v xml:space="preserve"> </v>
          </cell>
          <cell r="H399">
            <v>0</v>
          </cell>
          <cell r="I399">
            <v>0</v>
          </cell>
          <cell r="J399">
            <v>7780</v>
          </cell>
          <cell r="K399">
            <v>13996.2</v>
          </cell>
          <cell r="L399">
            <v>0</v>
          </cell>
          <cell r="M399">
            <v>0</v>
          </cell>
        </row>
        <row r="400">
          <cell r="H400">
            <v>13500</v>
          </cell>
          <cell r="I400">
            <v>25110</v>
          </cell>
          <cell r="J400">
            <v>40757</v>
          </cell>
          <cell r="K400">
            <v>75808</v>
          </cell>
          <cell r="L400">
            <v>815</v>
          </cell>
          <cell r="M400">
            <v>1515.9</v>
          </cell>
        </row>
        <row r="401">
          <cell r="G401" t="str">
            <v xml:space="preserve"> </v>
          </cell>
          <cell r="H401">
            <v>9734</v>
          </cell>
          <cell r="I401">
            <v>819992.1</v>
          </cell>
          <cell r="J401">
            <v>34089</v>
          </cell>
          <cell r="K401">
            <v>2871657.3</v>
          </cell>
          <cell r="L401">
            <v>0</v>
          </cell>
          <cell r="M401">
            <v>0</v>
          </cell>
        </row>
        <row r="402">
          <cell r="G402" t="str">
            <v xml:space="preserve"> </v>
          </cell>
          <cell r="H402">
            <v>42127</v>
          </cell>
          <cell r="I402">
            <v>402565.6</v>
          </cell>
          <cell r="J402">
            <v>21677</v>
          </cell>
          <cell r="K402">
            <v>207145.4</v>
          </cell>
          <cell r="L402">
            <v>0</v>
          </cell>
          <cell r="M402">
            <v>0</v>
          </cell>
        </row>
        <row r="403">
          <cell r="G403" t="str">
            <v xml:space="preserve"> </v>
          </cell>
          <cell r="H403">
            <v>320</v>
          </cell>
          <cell r="I403">
            <v>123129.2</v>
          </cell>
          <cell r="K403">
            <v>0</v>
          </cell>
          <cell r="M403">
            <v>0</v>
          </cell>
        </row>
        <row r="404">
          <cell r="G404" t="str">
            <v xml:space="preserve"> </v>
          </cell>
          <cell r="H404">
            <v>4</v>
          </cell>
          <cell r="I404">
            <v>1494.2</v>
          </cell>
          <cell r="J404">
            <v>656</v>
          </cell>
          <cell r="K404">
            <v>245063.2</v>
          </cell>
          <cell r="L404">
            <v>0</v>
          </cell>
          <cell r="M404">
            <v>0</v>
          </cell>
        </row>
        <row r="405">
          <cell r="G405" t="str">
            <v xml:space="preserve"> </v>
          </cell>
          <cell r="H405">
            <v>100</v>
          </cell>
          <cell r="I405">
            <v>-784.5</v>
          </cell>
          <cell r="K405">
            <v>0</v>
          </cell>
          <cell r="M405">
            <v>0</v>
          </cell>
        </row>
        <row r="406">
          <cell r="G406">
            <v>4864978</v>
          </cell>
          <cell r="I406">
            <v>1371506</v>
          </cell>
          <cell r="K406">
            <v>3491957</v>
          </cell>
          <cell r="M406">
            <v>1515</v>
          </cell>
        </row>
        <row r="408">
          <cell r="G408" t="str">
            <v>개소당</v>
          </cell>
          <cell r="H408">
            <v>0</v>
          </cell>
          <cell r="I408" t="str">
            <v xml:space="preserve"> </v>
          </cell>
          <cell r="J408">
            <v>0</v>
          </cell>
          <cell r="K408" t="str">
            <v xml:space="preserve"> </v>
          </cell>
          <cell r="M408" t="str">
            <v xml:space="preserve"> </v>
          </cell>
        </row>
        <row r="409">
          <cell r="G409" t="str">
            <v xml:space="preserve"> </v>
          </cell>
          <cell r="H409">
            <v>0</v>
          </cell>
          <cell r="I409">
            <v>0</v>
          </cell>
          <cell r="J409">
            <v>9263</v>
          </cell>
          <cell r="K409">
            <v>49927.5</v>
          </cell>
          <cell r="L409">
            <v>0</v>
          </cell>
          <cell r="M409">
            <v>0</v>
          </cell>
        </row>
        <row r="410">
          <cell r="G410" t="str">
            <v xml:space="preserve"> </v>
          </cell>
          <cell r="H410">
            <v>0</v>
          </cell>
          <cell r="I410">
            <v>0</v>
          </cell>
          <cell r="J410">
            <v>7410</v>
          </cell>
          <cell r="K410">
            <v>26853.8</v>
          </cell>
          <cell r="L410">
            <v>0</v>
          </cell>
          <cell r="M410">
            <v>0</v>
          </cell>
        </row>
        <row r="411">
          <cell r="G411" t="str">
            <v xml:space="preserve"> </v>
          </cell>
          <cell r="H411">
            <v>0</v>
          </cell>
          <cell r="I411">
            <v>0</v>
          </cell>
          <cell r="J411">
            <v>7780</v>
          </cell>
          <cell r="K411">
            <v>13739.4</v>
          </cell>
          <cell r="L411">
            <v>0</v>
          </cell>
          <cell r="M411">
            <v>0</v>
          </cell>
        </row>
        <row r="412">
          <cell r="H412">
            <v>13500</v>
          </cell>
          <cell r="I412">
            <v>25110</v>
          </cell>
          <cell r="J412">
            <v>40757</v>
          </cell>
          <cell r="K412">
            <v>75808</v>
          </cell>
          <cell r="L412">
            <v>815</v>
          </cell>
          <cell r="M412">
            <v>1515.9</v>
          </cell>
        </row>
        <row r="413">
          <cell r="G413" t="str">
            <v xml:space="preserve"> </v>
          </cell>
          <cell r="H413">
            <v>9734</v>
          </cell>
          <cell r="I413">
            <v>718271.8</v>
          </cell>
          <cell r="J413">
            <v>34089</v>
          </cell>
          <cell r="K413">
            <v>2515427.2999999998</v>
          </cell>
          <cell r="L413">
            <v>0</v>
          </cell>
          <cell r="M413">
            <v>0</v>
          </cell>
        </row>
        <row r="414">
          <cell r="G414" t="str">
            <v xml:space="preserve"> </v>
          </cell>
          <cell r="H414">
            <v>42127</v>
          </cell>
          <cell r="I414">
            <v>348558.7</v>
          </cell>
          <cell r="J414">
            <v>21677</v>
          </cell>
          <cell r="K414">
            <v>179355.4</v>
          </cell>
          <cell r="L414">
            <v>0</v>
          </cell>
          <cell r="M414">
            <v>0</v>
          </cell>
        </row>
        <row r="415">
          <cell r="G415" t="str">
            <v xml:space="preserve"> </v>
          </cell>
          <cell r="H415">
            <v>320</v>
          </cell>
          <cell r="I415">
            <v>115111</v>
          </cell>
          <cell r="K415">
            <v>0</v>
          </cell>
          <cell r="M415">
            <v>0</v>
          </cell>
        </row>
        <row r="416">
          <cell r="G416" t="str">
            <v xml:space="preserve"> </v>
          </cell>
          <cell r="H416">
            <v>4</v>
          </cell>
          <cell r="I416">
            <v>1396.9</v>
          </cell>
          <cell r="J416">
            <v>656</v>
          </cell>
          <cell r="K416">
            <v>229104.7</v>
          </cell>
          <cell r="L416">
            <v>0</v>
          </cell>
          <cell r="M416">
            <v>0</v>
          </cell>
        </row>
        <row r="417">
          <cell r="G417" t="str">
            <v xml:space="preserve"> </v>
          </cell>
          <cell r="H417">
            <v>100</v>
          </cell>
          <cell r="I417">
            <v>-733.4</v>
          </cell>
          <cell r="K417">
            <v>0</v>
          </cell>
          <cell r="M417">
            <v>0</v>
          </cell>
        </row>
        <row r="418">
          <cell r="G418">
            <v>4299446</v>
          </cell>
          <cell r="I418">
            <v>1207715</v>
          </cell>
          <cell r="K418">
            <v>3090216</v>
          </cell>
          <cell r="M418">
            <v>1515</v>
          </cell>
        </row>
        <row r="420">
          <cell r="G420" t="str">
            <v>m당</v>
          </cell>
          <cell r="H420">
            <v>0</v>
          </cell>
          <cell r="I420" t="str">
            <v xml:space="preserve"> </v>
          </cell>
          <cell r="J420">
            <v>0</v>
          </cell>
          <cell r="K420" t="str">
            <v xml:space="preserve"> </v>
          </cell>
          <cell r="M420" t="str">
            <v xml:space="preserve"> </v>
          </cell>
        </row>
        <row r="421">
          <cell r="G421" t="str">
            <v xml:space="preserve"> </v>
          </cell>
          <cell r="H421">
            <v>0</v>
          </cell>
          <cell r="I421">
            <v>0</v>
          </cell>
          <cell r="J421">
            <v>9263</v>
          </cell>
          <cell r="K421">
            <v>11458.3</v>
          </cell>
          <cell r="L421">
            <v>0</v>
          </cell>
          <cell r="M421">
            <v>0</v>
          </cell>
        </row>
        <row r="422">
          <cell r="G422" t="str">
            <v xml:space="preserve"> </v>
          </cell>
          <cell r="H422">
            <v>0</v>
          </cell>
          <cell r="I422">
            <v>0</v>
          </cell>
          <cell r="J422">
            <v>7410</v>
          </cell>
          <cell r="K422">
            <v>3075.1</v>
          </cell>
          <cell r="L422">
            <v>0</v>
          </cell>
          <cell r="M422">
            <v>0</v>
          </cell>
        </row>
        <row r="423">
          <cell r="G423" t="str">
            <v xml:space="preserve"> </v>
          </cell>
          <cell r="H423">
            <v>0</v>
          </cell>
          <cell r="I423">
            <v>0</v>
          </cell>
          <cell r="J423">
            <v>7780</v>
          </cell>
          <cell r="K423">
            <v>6395.1</v>
          </cell>
          <cell r="L423">
            <v>0</v>
          </cell>
          <cell r="M423">
            <v>0</v>
          </cell>
        </row>
        <row r="424">
          <cell r="G424" t="str">
            <v xml:space="preserve"> </v>
          </cell>
          <cell r="H424">
            <v>3377</v>
          </cell>
          <cell r="I424">
            <v>12494.9</v>
          </cell>
          <cell r="J424">
            <v>10908</v>
          </cell>
          <cell r="K424">
            <v>40359.599999999999</v>
          </cell>
          <cell r="L424">
            <v>0</v>
          </cell>
          <cell r="M424">
            <v>0</v>
          </cell>
        </row>
        <row r="425">
          <cell r="G425" t="str">
            <v xml:space="preserve"> </v>
          </cell>
          <cell r="H425">
            <v>27989</v>
          </cell>
          <cell r="I425">
            <v>1763.3</v>
          </cell>
          <cell r="J425">
            <v>133348</v>
          </cell>
          <cell r="K425">
            <v>8400.9</v>
          </cell>
          <cell r="L425">
            <v>0</v>
          </cell>
          <cell r="M425">
            <v>0</v>
          </cell>
        </row>
        <row r="426">
          <cell r="G426" t="str">
            <v xml:space="preserve"> </v>
          </cell>
          <cell r="H426">
            <v>42127</v>
          </cell>
          <cell r="I426">
            <v>17356.3</v>
          </cell>
          <cell r="J426">
            <v>21677</v>
          </cell>
          <cell r="K426">
            <v>8930.9</v>
          </cell>
          <cell r="L426">
            <v>0</v>
          </cell>
          <cell r="M426">
            <v>0</v>
          </cell>
        </row>
        <row r="427">
          <cell r="G427" t="str">
            <v xml:space="preserve"> </v>
          </cell>
          <cell r="H427">
            <v>320</v>
          </cell>
          <cell r="I427">
            <v>7149.4</v>
          </cell>
          <cell r="K427">
            <v>0</v>
          </cell>
          <cell r="M427">
            <v>0</v>
          </cell>
        </row>
        <row r="428">
          <cell r="G428" t="str">
            <v xml:space="preserve"> </v>
          </cell>
          <cell r="H428">
            <v>4</v>
          </cell>
          <cell r="I428">
            <v>86.7</v>
          </cell>
          <cell r="J428">
            <v>656</v>
          </cell>
          <cell r="K428">
            <v>14229.2</v>
          </cell>
          <cell r="L428">
            <v>0</v>
          </cell>
          <cell r="M428">
            <v>0</v>
          </cell>
        </row>
        <row r="429">
          <cell r="G429" t="str">
            <v xml:space="preserve"> </v>
          </cell>
          <cell r="H429">
            <v>2423</v>
          </cell>
          <cell r="I429">
            <v>1986.8</v>
          </cell>
          <cell r="K429">
            <v>0</v>
          </cell>
          <cell r="M429">
            <v>0</v>
          </cell>
        </row>
        <row r="430">
          <cell r="G430" t="str">
            <v xml:space="preserve"> </v>
          </cell>
          <cell r="H430">
            <v>0</v>
          </cell>
          <cell r="I430">
            <v>0</v>
          </cell>
          <cell r="J430">
            <v>54031</v>
          </cell>
          <cell r="K430">
            <v>40523.199999999997</v>
          </cell>
          <cell r="L430">
            <v>0</v>
          </cell>
          <cell r="M430">
            <v>0</v>
          </cell>
        </row>
        <row r="431">
          <cell r="G431" t="str">
            <v xml:space="preserve"> </v>
          </cell>
          <cell r="H431">
            <v>24500</v>
          </cell>
          <cell r="I431">
            <v>20090</v>
          </cell>
          <cell r="K431">
            <v>0</v>
          </cell>
          <cell r="M431">
            <v>0</v>
          </cell>
        </row>
        <row r="432">
          <cell r="G432" t="str">
            <v xml:space="preserve"> </v>
          </cell>
          <cell r="H432">
            <v>0</v>
          </cell>
          <cell r="I432">
            <v>0</v>
          </cell>
          <cell r="J432">
            <v>22887</v>
          </cell>
          <cell r="K432">
            <v>18309.599999999999</v>
          </cell>
          <cell r="L432">
            <v>686</v>
          </cell>
          <cell r="M432">
            <v>548.79999999999995</v>
          </cell>
        </row>
        <row r="433">
          <cell r="G433" t="str">
            <v xml:space="preserve"> </v>
          </cell>
          <cell r="H433">
            <v>45177</v>
          </cell>
          <cell r="I433">
            <v>7725.2</v>
          </cell>
          <cell r="J433">
            <v>37052</v>
          </cell>
          <cell r="K433">
            <v>6335.8</v>
          </cell>
          <cell r="L433">
            <v>0</v>
          </cell>
          <cell r="M433">
            <v>0</v>
          </cell>
        </row>
        <row r="434">
          <cell r="G434" t="str">
            <v xml:space="preserve"> </v>
          </cell>
          <cell r="H434">
            <v>1550</v>
          </cell>
          <cell r="I434">
            <v>30380</v>
          </cell>
          <cell r="K434">
            <v>0</v>
          </cell>
          <cell r="M434">
            <v>0</v>
          </cell>
        </row>
        <row r="435">
          <cell r="G435" t="str">
            <v xml:space="preserve"> </v>
          </cell>
          <cell r="H435">
            <v>456</v>
          </cell>
          <cell r="I435">
            <v>980.4</v>
          </cell>
          <cell r="J435">
            <v>3688</v>
          </cell>
          <cell r="K435">
            <v>7929.2</v>
          </cell>
          <cell r="L435">
            <v>0</v>
          </cell>
          <cell r="M435">
            <v>0</v>
          </cell>
        </row>
        <row r="436">
          <cell r="G436" t="str">
            <v xml:space="preserve"> </v>
          </cell>
          <cell r="H436">
            <v>6300</v>
          </cell>
          <cell r="I436">
            <v>42210</v>
          </cell>
          <cell r="K436">
            <v>0</v>
          </cell>
          <cell r="M436">
            <v>0</v>
          </cell>
        </row>
        <row r="437">
          <cell r="G437" t="str">
            <v xml:space="preserve"> </v>
          </cell>
          <cell r="H437">
            <v>5400</v>
          </cell>
          <cell r="I437">
            <v>73980</v>
          </cell>
          <cell r="K437">
            <v>0</v>
          </cell>
          <cell r="M437">
            <v>0</v>
          </cell>
        </row>
        <row r="438">
          <cell r="G438" t="str">
            <v xml:space="preserve"> </v>
          </cell>
          <cell r="H438">
            <v>1800</v>
          </cell>
          <cell r="I438">
            <v>24660</v>
          </cell>
          <cell r="K438">
            <v>0</v>
          </cell>
          <cell r="M438">
            <v>0</v>
          </cell>
        </row>
        <row r="439">
          <cell r="G439" t="str">
            <v xml:space="preserve"> </v>
          </cell>
          <cell r="H439">
            <v>3600</v>
          </cell>
          <cell r="I439">
            <v>24840</v>
          </cell>
          <cell r="K439">
            <v>0</v>
          </cell>
          <cell r="M439">
            <v>0</v>
          </cell>
        </row>
        <row r="440">
          <cell r="G440" t="str">
            <v xml:space="preserve"> </v>
          </cell>
          <cell r="H440">
            <v>1300</v>
          </cell>
          <cell r="I440">
            <v>22360</v>
          </cell>
          <cell r="K440">
            <v>0</v>
          </cell>
          <cell r="M440">
            <v>0</v>
          </cell>
        </row>
        <row r="441">
          <cell r="G441" t="str">
            <v xml:space="preserve"> </v>
          </cell>
          <cell r="H441">
            <v>1800</v>
          </cell>
          <cell r="I441">
            <v>6120</v>
          </cell>
          <cell r="K441">
            <v>0</v>
          </cell>
          <cell r="M441">
            <v>0</v>
          </cell>
        </row>
        <row r="442">
          <cell r="G442" t="str">
            <v xml:space="preserve"> </v>
          </cell>
          <cell r="H442">
            <v>363</v>
          </cell>
          <cell r="I442">
            <v>363</v>
          </cell>
          <cell r="J442">
            <v>32685</v>
          </cell>
          <cell r="K442">
            <v>32685</v>
          </cell>
          <cell r="L442">
            <v>0</v>
          </cell>
          <cell r="M442">
            <v>0</v>
          </cell>
        </row>
        <row r="443">
          <cell r="G443" t="str">
            <v xml:space="preserve"> </v>
          </cell>
          <cell r="I443">
            <v>0</v>
          </cell>
          <cell r="J443">
            <v>51490</v>
          </cell>
          <cell r="K443">
            <v>1544.7</v>
          </cell>
          <cell r="M443">
            <v>0</v>
          </cell>
        </row>
        <row r="444">
          <cell r="G444" t="str">
            <v xml:space="preserve"> </v>
          </cell>
          <cell r="I444">
            <v>0</v>
          </cell>
          <cell r="J444">
            <v>37052</v>
          </cell>
          <cell r="K444">
            <v>741</v>
          </cell>
          <cell r="M444">
            <v>0</v>
          </cell>
        </row>
        <row r="445">
          <cell r="G445" t="str">
            <v xml:space="preserve"> </v>
          </cell>
          <cell r="H445">
            <v>100</v>
          </cell>
          <cell r="I445">
            <v>-45.5</v>
          </cell>
          <cell r="K445">
            <v>0</v>
          </cell>
          <cell r="M445">
            <v>0</v>
          </cell>
        </row>
        <row r="446">
          <cell r="G446">
            <v>495965</v>
          </cell>
          <cell r="I446">
            <v>294500</v>
          </cell>
          <cell r="K446">
            <v>200917</v>
          </cell>
          <cell r="M446">
            <v>548</v>
          </cell>
        </row>
        <row r="448">
          <cell r="G448" t="str">
            <v>m당</v>
          </cell>
          <cell r="H448">
            <v>0</v>
          </cell>
          <cell r="I448" t="str">
            <v xml:space="preserve"> </v>
          </cell>
          <cell r="J448">
            <v>0</v>
          </cell>
          <cell r="K448" t="str">
            <v xml:space="preserve"> </v>
          </cell>
          <cell r="M448" t="str">
            <v xml:space="preserve"> </v>
          </cell>
        </row>
        <row r="449">
          <cell r="G449" t="str">
            <v xml:space="preserve"> </v>
          </cell>
          <cell r="H449">
            <v>0</v>
          </cell>
          <cell r="I449">
            <v>0</v>
          </cell>
          <cell r="J449">
            <v>9263</v>
          </cell>
          <cell r="K449">
            <v>2084.1</v>
          </cell>
          <cell r="L449">
            <v>0</v>
          </cell>
          <cell r="M449">
            <v>0</v>
          </cell>
        </row>
        <row r="450">
          <cell r="G450" t="str">
            <v xml:space="preserve"> </v>
          </cell>
          <cell r="H450">
            <v>0</v>
          </cell>
          <cell r="I450">
            <v>0</v>
          </cell>
          <cell r="J450">
            <v>7410</v>
          </cell>
          <cell r="K450">
            <v>1296.7</v>
          </cell>
          <cell r="L450">
            <v>0</v>
          </cell>
          <cell r="M450">
            <v>0</v>
          </cell>
        </row>
        <row r="451">
          <cell r="G451" t="str">
            <v xml:space="preserve"> </v>
          </cell>
          <cell r="H451">
            <v>0</v>
          </cell>
          <cell r="I451">
            <v>0</v>
          </cell>
          <cell r="J451">
            <v>7780</v>
          </cell>
          <cell r="K451">
            <v>389</v>
          </cell>
          <cell r="L451">
            <v>0</v>
          </cell>
          <cell r="M451">
            <v>0</v>
          </cell>
        </row>
        <row r="452">
          <cell r="G452" t="str">
            <v xml:space="preserve"> </v>
          </cell>
          <cell r="H452">
            <v>3377</v>
          </cell>
          <cell r="I452">
            <v>1350.8</v>
          </cell>
          <cell r="J452">
            <v>10908</v>
          </cell>
          <cell r="K452">
            <v>4363.2</v>
          </cell>
          <cell r="L452">
            <v>0</v>
          </cell>
          <cell r="M452">
            <v>0</v>
          </cell>
        </row>
        <row r="453">
          <cell r="G453" t="str">
            <v xml:space="preserve"> </v>
          </cell>
          <cell r="H453">
            <v>31004</v>
          </cell>
          <cell r="I453">
            <v>4340.5</v>
          </cell>
          <cell r="J453">
            <v>133348</v>
          </cell>
          <cell r="K453">
            <v>18668.7</v>
          </cell>
          <cell r="L453">
            <v>0</v>
          </cell>
          <cell r="M453">
            <v>0</v>
          </cell>
        </row>
        <row r="454">
          <cell r="G454" t="str">
            <v xml:space="preserve"> </v>
          </cell>
          <cell r="H454">
            <v>138240</v>
          </cell>
          <cell r="I454">
            <v>345600</v>
          </cell>
          <cell r="K454">
            <v>0</v>
          </cell>
          <cell r="M454">
            <v>0</v>
          </cell>
        </row>
        <row r="455">
          <cell r="G455" t="str">
            <v xml:space="preserve"> </v>
          </cell>
          <cell r="H455">
            <v>0</v>
          </cell>
          <cell r="I455">
            <v>0</v>
          </cell>
          <cell r="J455">
            <v>51490</v>
          </cell>
          <cell r="K455">
            <v>58698.6</v>
          </cell>
          <cell r="L455">
            <v>0</v>
          </cell>
          <cell r="M455">
            <v>0</v>
          </cell>
        </row>
        <row r="456">
          <cell r="G456" t="str">
            <v xml:space="preserve"> </v>
          </cell>
          <cell r="H456">
            <v>0</v>
          </cell>
          <cell r="I456">
            <v>0</v>
          </cell>
          <cell r="J456">
            <v>37052</v>
          </cell>
          <cell r="K456">
            <v>56689.5</v>
          </cell>
          <cell r="L456">
            <v>0</v>
          </cell>
          <cell r="M456">
            <v>0</v>
          </cell>
        </row>
        <row r="457">
          <cell r="G457" t="str">
            <v xml:space="preserve"> </v>
          </cell>
          <cell r="H457">
            <v>3260</v>
          </cell>
          <cell r="I457">
            <v>1186.5999999999999</v>
          </cell>
          <cell r="K457">
            <v>0</v>
          </cell>
          <cell r="M457">
            <v>0</v>
          </cell>
        </row>
        <row r="458">
          <cell r="G458" t="str">
            <v xml:space="preserve"> </v>
          </cell>
          <cell r="H458">
            <v>289</v>
          </cell>
          <cell r="I458">
            <v>80.900000000000006</v>
          </cell>
          <cell r="J458">
            <v>1851</v>
          </cell>
          <cell r="K458">
            <v>518.20000000000005</v>
          </cell>
          <cell r="L458">
            <v>62</v>
          </cell>
          <cell r="M458">
            <v>17.3</v>
          </cell>
        </row>
        <row r="459">
          <cell r="G459" t="str">
            <v xml:space="preserve"> </v>
          </cell>
          <cell r="H459">
            <v>10456</v>
          </cell>
          <cell r="I459">
            <v>8364.7999999999993</v>
          </cell>
          <cell r="J459">
            <v>6763</v>
          </cell>
          <cell r="K459">
            <v>5410.4</v>
          </cell>
          <cell r="L459">
            <v>0</v>
          </cell>
          <cell r="M459">
            <v>0</v>
          </cell>
        </row>
        <row r="460">
          <cell r="G460" t="str">
            <v xml:space="preserve"> </v>
          </cell>
          <cell r="H460">
            <v>9540</v>
          </cell>
          <cell r="I460">
            <v>2833.3</v>
          </cell>
          <cell r="J460">
            <v>4816</v>
          </cell>
          <cell r="K460">
            <v>1430.3</v>
          </cell>
          <cell r="L460">
            <v>0</v>
          </cell>
          <cell r="M460">
            <v>0</v>
          </cell>
        </row>
        <row r="461">
          <cell r="G461" t="str">
            <v xml:space="preserve"> </v>
          </cell>
          <cell r="H461">
            <v>10080</v>
          </cell>
          <cell r="I461">
            <v>10080</v>
          </cell>
          <cell r="J461">
            <v>303</v>
          </cell>
          <cell r="K461">
            <v>303</v>
          </cell>
          <cell r="L461">
            <v>0</v>
          </cell>
          <cell r="M461">
            <v>0</v>
          </cell>
        </row>
        <row r="462">
          <cell r="G462" t="str">
            <v xml:space="preserve"> </v>
          </cell>
          <cell r="H462">
            <v>53796</v>
          </cell>
          <cell r="I462">
            <v>107.5</v>
          </cell>
          <cell r="J462">
            <v>37052</v>
          </cell>
          <cell r="K462">
            <v>74.099999999999994</v>
          </cell>
          <cell r="L462">
            <v>0</v>
          </cell>
          <cell r="M462">
            <v>0</v>
          </cell>
        </row>
        <row r="463">
          <cell r="G463" t="str">
            <v xml:space="preserve"> </v>
          </cell>
          <cell r="H463">
            <v>750</v>
          </cell>
          <cell r="I463">
            <v>-44.2</v>
          </cell>
          <cell r="K463">
            <v>0</v>
          </cell>
          <cell r="M463">
            <v>0</v>
          </cell>
        </row>
        <row r="464">
          <cell r="G464">
            <v>523842</v>
          </cell>
          <cell r="I464">
            <v>373900</v>
          </cell>
          <cell r="K464">
            <v>149925</v>
          </cell>
          <cell r="M464">
            <v>17</v>
          </cell>
        </row>
        <row r="466">
          <cell r="G466" t="str">
            <v>m2당</v>
          </cell>
          <cell r="H466">
            <v>0</v>
          </cell>
          <cell r="I466" t="str">
            <v xml:space="preserve"> </v>
          </cell>
          <cell r="J466">
            <v>0</v>
          </cell>
          <cell r="K466" t="str">
            <v xml:space="preserve"> </v>
          </cell>
          <cell r="M466" t="str">
            <v xml:space="preserve"> </v>
          </cell>
        </row>
        <row r="467">
          <cell r="G467" t="str">
            <v xml:space="preserve"> </v>
          </cell>
          <cell r="H467">
            <v>0</v>
          </cell>
          <cell r="I467">
            <v>0</v>
          </cell>
          <cell r="J467">
            <v>5928</v>
          </cell>
          <cell r="K467">
            <v>148.19999999999999</v>
          </cell>
          <cell r="L467">
            <v>0</v>
          </cell>
          <cell r="M467">
            <v>0</v>
          </cell>
        </row>
        <row r="468">
          <cell r="G468" t="str">
            <v xml:space="preserve"> </v>
          </cell>
          <cell r="H468">
            <v>0</v>
          </cell>
          <cell r="I468">
            <v>0</v>
          </cell>
          <cell r="J468">
            <v>7410</v>
          </cell>
          <cell r="K468">
            <v>185.2</v>
          </cell>
          <cell r="L468">
            <v>0</v>
          </cell>
          <cell r="M468">
            <v>0</v>
          </cell>
        </row>
        <row r="469">
          <cell r="G469" t="str">
            <v xml:space="preserve"> </v>
          </cell>
          <cell r="H469">
            <v>14</v>
          </cell>
          <cell r="I469">
            <v>14</v>
          </cell>
          <cell r="J469">
            <v>120</v>
          </cell>
          <cell r="K469">
            <v>120</v>
          </cell>
          <cell r="L469">
            <v>43</v>
          </cell>
          <cell r="M469">
            <v>43</v>
          </cell>
        </row>
        <row r="470">
          <cell r="H470">
            <v>13500</v>
          </cell>
          <cell r="I470">
            <v>2227.5</v>
          </cell>
          <cell r="K470">
            <v>0</v>
          </cell>
          <cell r="M470">
            <v>0</v>
          </cell>
        </row>
        <row r="471">
          <cell r="G471" t="str">
            <v xml:space="preserve"> </v>
          </cell>
          <cell r="H471">
            <v>0</v>
          </cell>
          <cell r="I471">
            <v>0</v>
          </cell>
          <cell r="J471">
            <v>51490</v>
          </cell>
          <cell r="K471">
            <v>51.4</v>
          </cell>
          <cell r="L471">
            <v>0</v>
          </cell>
          <cell r="M471">
            <v>0</v>
          </cell>
        </row>
        <row r="472">
          <cell r="G472" t="str">
            <v xml:space="preserve"> </v>
          </cell>
          <cell r="H472">
            <v>0</v>
          </cell>
          <cell r="I472">
            <v>0</v>
          </cell>
          <cell r="J472">
            <v>37052</v>
          </cell>
          <cell r="K472">
            <v>1111.5</v>
          </cell>
          <cell r="L472">
            <v>0</v>
          </cell>
          <cell r="M472">
            <v>0</v>
          </cell>
        </row>
        <row r="473">
          <cell r="G473" t="str">
            <v xml:space="preserve"> </v>
          </cell>
          <cell r="H473">
            <v>11</v>
          </cell>
          <cell r="I473">
            <v>11</v>
          </cell>
          <cell r="J473">
            <v>90</v>
          </cell>
          <cell r="K473">
            <v>90</v>
          </cell>
          <cell r="L473">
            <v>32</v>
          </cell>
          <cell r="M473">
            <v>32</v>
          </cell>
        </row>
        <row r="474">
          <cell r="G474" t="str">
            <v xml:space="preserve"> </v>
          </cell>
          <cell r="H474">
            <v>12000</v>
          </cell>
          <cell r="I474">
            <v>528</v>
          </cell>
          <cell r="K474">
            <v>0</v>
          </cell>
          <cell r="M474">
            <v>0</v>
          </cell>
        </row>
        <row r="475">
          <cell r="G475" t="str">
            <v xml:space="preserve"> </v>
          </cell>
          <cell r="H475">
            <v>0</v>
          </cell>
          <cell r="I475">
            <v>0</v>
          </cell>
          <cell r="J475">
            <v>37052</v>
          </cell>
          <cell r="K475">
            <v>185.2</v>
          </cell>
          <cell r="L475">
            <v>0</v>
          </cell>
          <cell r="M475">
            <v>0</v>
          </cell>
        </row>
        <row r="476">
          <cell r="H476">
            <v>670</v>
          </cell>
          <cell r="I476">
            <v>27604</v>
          </cell>
          <cell r="K476">
            <v>0</v>
          </cell>
          <cell r="M476">
            <v>0</v>
          </cell>
        </row>
        <row r="477">
          <cell r="G477" t="str">
            <v xml:space="preserve"> </v>
          </cell>
          <cell r="H477">
            <v>0</v>
          </cell>
          <cell r="I477">
            <v>0</v>
          </cell>
          <cell r="J477">
            <v>51490</v>
          </cell>
          <cell r="K477">
            <v>1596.1</v>
          </cell>
          <cell r="L477">
            <v>0</v>
          </cell>
          <cell r="M477">
            <v>0</v>
          </cell>
        </row>
        <row r="478">
          <cell r="G478" t="str">
            <v xml:space="preserve"> </v>
          </cell>
          <cell r="H478">
            <v>0</v>
          </cell>
          <cell r="I478">
            <v>0</v>
          </cell>
          <cell r="J478">
            <v>37052</v>
          </cell>
          <cell r="K478">
            <v>3408.7</v>
          </cell>
          <cell r="L478">
            <v>0</v>
          </cell>
          <cell r="M478">
            <v>0</v>
          </cell>
        </row>
        <row r="479">
          <cell r="G479" t="str">
            <v xml:space="preserve"> </v>
          </cell>
          <cell r="H479">
            <v>15</v>
          </cell>
          <cell r="I479">
            <v>15</v>
          </cell>
          <cell r="J479">
            <v>109</v>
          </cell>
          <cell r="K479">
            <v>109</v>
          </cell>
          <cell r="L479">
            <v>6</v>
          </cell>
          <cell r="M479">
            <v>6</v>
          </cell>
        </row>
        <row r="480">
          <cell r="G480" t="str">
            <v xml:space="preserve"> </v>
          </cell>
          <cell r="H480">
            <v>5004.7999999999993</v>
          </cell>
          <cell r="I480">
            <v>250.2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37735</v>
          </cell>
          <cell r="I481">
            <v>30649</v>
          </cell>
          <cell r="K481">
            <v>7005</v>
          </cell>
          <cell r="M481">
            <v>81</v>
          </cell>
        </row>
        <row r="483">
          <cell r="G483" t="str">
            <v>m2당</v>
          </cell>
          <cell r="H483">
            <v>0</v>
          </cell>
          <cell r="I483" t="str">
            <v xml:space="preserve"> </v>
          </cell>
          <cell r="J483">
            <v>0</v>
          </cell>
          <cell r="K483" t="str">
            <v xml:space="preserve"> </v>
          </cell>
          <cell r="M483" t="str">
            <v xml:space="preserve"> </v>
          </cell>
        </row>
        <row r="484">
          <cell r="G484" t="str">
            <v xml:space="preserve"> </v>
          </cell>
          <cell r="H484">
            <v>0</v>
          </cell>
          <cell r="I484">
            <v>0</v>
          </cell>
          <cell r="J484">
            <v>5928</v>
          </cell>
          <cell r="K484">
            <v>1570.9</v>
          </cell>
          <cell r="L484">
            <v>0</v>
          </cell>
          <cell r="M484">
            <v>0</v>
          </cell>
        </row>
        <row r="485">
          <cell r="G485" t="str">
            <v xml:space="preserve"> </v>
          </cell>
          <cell r="H485">
            <v>0</v>
          </cell>
          <cell r="I485">
            <v>0</v>
          </cell>
          <cell r="J485">
            <v>7410</v>
          </cell>
          <cell r="K485">
            <v>1963.6</v>
          </cell>
          <cell r="L485">
            <v>0</v>
          </cell>
          <cell r="M485">
            <v>0</v>
          </cell>
        </row>
        <row r="486">
          <cell r="G486" t="str">
            <v xml:space="preserve"> </v>
          </cell>
          <cell r="H486">
            <v>14</v>
          </cell>
          <cell r="I486">
            <v>14</v>
          </cell>
          <cell r="J486">
            <v>120</v>
          </cell>
          <cell r="K486">
            <v>120</v>
          </cell>
          <cell r="L486">
            <v>43</v>
          </cell>
          <cell r="M486">
            <v>43</v>
          </cell>
        </row>
        <row r="487">
          <cell r="H487">
            <v>13500</v>
          </cell>
          <cell r="I487">
            <v>405</v>
          </cell>
          <cell r="K487">
            <v>0</v>
          </cell>
          <cell r="M487">
            <v>0</v>
          </cell>
        </row>
        <row r="488">
          <cell r="G488" t="str">
            <v xml:space="preserve"> </v>
          </cell>
          <cell r="H488">
            <v>0</v>
          </cell>
          <cell r="I488">
            <v>0</v>
          </cell>
          <cell r="J488">
            <v>51490</v>
          </cell>
          <cell r="K488">
            <v>8495.7999999999993</v>
          </cell>
          <cell r="L488">
            <v>0</v>
          </cell>
          <cell r="M488">
            <v>0</v>
          </cell>
        </row>
        <row r="489">
          <cell r="G489" t="str">
            <v xml:space="preserve"> </v>
          </cell>
          <cell r="H489">
            <v>0</v>
          </cell>
          <cell r="I489">
            <v>0</v>
          </cell>
          <cell r="J489">
            <v>37052</v>
          </cell>
          <cell r="K489">
            <v>37</v>
          </cell>
          <cell r="L489">
            <v>0</v>
          </cell>
          <cell r="M489">
            <v>0</v>
          </cell>
        </row>
        <row r="490">
          <cell r="G490" t="str">
            <v xml:space="preserve"> </v>
          </cell>
          <cell r="H490">
            <v>11</v>
          </cell>
          <cell r="I490">
            <v>11</v>
          </cell>
          <cell r="J490">
            <v>90</v>
          </cell>
          <cell r="K490">
            <v>90</v>
          </cell>
          <cell r="L490">
            <v>32</v>
          </cell>
          <cell r="M490">
            <v>32</v>
          </cell>
        </row>
        <row r="491">
          <cell r="G491" t="str">
            <v xml:space="preserve"> </v>
          </cell>
          <cell r="H491">
            <v>12000</v>
          </cell>
          <cell r="I491">
            <v>528</v>
          </cell>
          <cell r="K491">
            <v>0</v>
          </cell>
          <cell r="M491">
            <v>0</v>
          </cell>
        </row>
        <row r="492">
          <cell r="G492" t="str">
            <v xml:space="preserve"> </v>
          </cell>
          <cell r="H492">
            <v>0</v>
          </cell>
          <cell r="I492">
            <v>0</v>
          </cell>
          <cell r="J492">
            <v>37052</v>
          </cell>
          <cell r="K492">
            <v>185.2</v>
          </cell>
          <cell r="L492">
            <v>0</v>
          </cell>
          <cell r="M492">
            <v>0</v>
          </cell>
        </row>
        <row r="493">
          <cell r="H493">
            <v>800</v>
          </cell>
          <cell r="I493">
            <v>32960</v>
          </cell>
          <cell r="K493">
            <v>0</v>
          </cell>
          <cell r="M493">
            <v>0</v>
          </cell>
        </row>
        <row r="494">
          <cell r="G494" t="str">
            <v xml:space="preserve"> </v>
          </cell>
          <cell r="H494">
            <v>0</v>
          </cell>
          <cell r="I494">
            <v>0</v>
          </cell>
          <cell r="J494">
            <v>51490</v>
          </cell>
          <cell r="K494">
            <v>1596.1</v>
          </cell>
          <cell r="L494">
            <v>0</v>
          </cell>
          <cell r="M494">
            <v>0</v>
          </cell>
        </row>
        <row r="495">
          <cell r="G495" t="str">
            <v xml:space="preserve"> </v>
          </cell>
          <cell r="H495">
            <v>0</v>
          </cell>
          <cell r="I495">
            <v>0</v>
          </cell>
          <cell r="J495">
            <v>37052</v>
          </cell>
          <cell r="K495">
            <v>3408.7</v>
          </cell>
          <cell r="L495">
            <v>0</v>
          </cell>
          <cell r="M495">
            <v>0</v>
          </cell>
        </row>
        <row r="496">
          <cell r="G496" t="str">
            <v xml:space="preserve"> </v>
          </cell>
          <cell r="H496">
            <v>15</v>
          </cell>
          <cell r="I496">
            <v>15</v>
          </cell>
          <cell r="J496">
            <v>109</v>
          </cell>
          <cell r="K496">
            <v>109</v>
          </cell>
          <cell r="L496">
            <v>6</v>
          </cell>
          <cell r="M496">
            <v>6</v>
          </cell>
        </row>
        <row r="497">
          <cell r="G497" t="str">
            <v xml:space="preserve"> </v>
          </cell>
          <cell r="H497">
            <v>5004.7999999999993</v>
          </cell>
          <cell r="I497">
            <v>250.2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51840</v>
          </cell>
          <cell r="I498">
            <v>34183</v>
          </cell>
          <cell r="K498">
            <v>17576</v>
          </cell>
          <cell r="M498">
            <v>81</v>
          </cell>
        </row>
        <row r="500">
          <cell r="G500" t="str">
            <v>m2당</v>
          </cell>
          <cell r="H500">
            <v>0</v>
          </cell>
          <cell r="I500" t="str">
            <v xml:space="preserve"> </v>
          </cell>
          <cell r="J500">
            <v>0</v>
          </cell>
          <cell r="K500" t="str">
            <v xml:space="preserve"> </v>
          </cell>
          <cell r="M500" t="str">
            <v xml:space="preserve"> </v>
          </cell>
        </row>
        <row r="501">
          <cell r="G501" t="str">
            <v xml:space="preserve"> </v>
          </cell>
          <cell r="H501">
            <v>12000</v>
          </cell>
          <cell r="I501">
            <v>528</v>
          </cell>
          <cell r="K501">
            <v>0</v>
          </cell>
          <cell r="M501">
            <v>0</v>
          </cell>
        </row>
        <row r="502">
          <cell r="G502" t="str">
            <v xml:space="preserve"> </v>
          </cell>
          <cell r="H502">
            <v>0</v>
          </cell>
          <cell r="I502">
            <v>0</v>
          </cell>
          <cell r="J502">
            <v>37052</v>
          </cell>
          <cell r="K502">
            <v>185.2</v>
          </cell>
          <cell r="L502">
            <v>0</v>
          </cell>
          <cell r="M502">
            <v>0</v>
          </cell>
        </row>
        <row r="503">
          <cell r="H503">
            <v>800</v>
          </cell>
          <cell r="I503">
            <v>32960</v>
          </cell>
          <cell r="K503">
            <v>0</v>
          </cell>
          <cell r="M503">
            <v>0</v>
          </cell>
        </row>
        <row r="504">
          <cell r="G504" t="str">
            <v xml:space="preserve"> </v>
          </cell>
          <cell r="H504">
            <v>0</v>
          </cell>
          <cell r="I504">
            <v>0</v>
          </cell>
          <cell r="J504">
            <v>51490</v>
          </cell>
          <cell r="K504">
            <v>1596.1</v>
          </cell>
          <cell r="L504">
            <v>0</v>
          </cell>
          <cell r="M504">
            <v>0</v>
          </cell>
        </row>
        <row r="505">
          <cell r="G505" t="str">
            <v xml:space="preserve"> </v>
          </cell>
          <cell r="H505">
            <v>0</v>
          </cell>
          <cell r="I505">
            <v>0</v>
          </cell>
          <cell r="J505">
            <v>37052</v>
          </cell>
          <cell r="K505">
            <v>3408.7</v>
          </cell>
          <cell r="L505">
            <v>0</v>
          </cell>
          <cell r="M505">
            <v>0</v>
          </cell>
        </row>
        <row r="506">
          <cell r="G506" t="str">
            <v xml:space="preserve"> </v>
          </cell>
          <cell r="H506">
            <v>15</v>
          </cell>
          <cell r="I506">
            <v>15</v>
          </cell>
          <cell r="J506">
            <v>109</v>
          </cell>
          <cell r="K506">
            <v>109</v>
          </cell>
          <cell r="L506">
            <v>6</v>
          </cell>
          <cell r="M506">
            <v>6</v>
          </cell>
        </row>
        <row r="507">
          <cell r="G507" t="str">
            <v xml:space="preserve"> </v>
          </cell>
          <cell r="H507">
            <v>5004.7999999999993</v>
          </cell>
          <cell r="I507">
            <v>250.2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39058</v>
          </cell>
          <cell r="I508">
            <v>33753</v>
          </cell>
          <cell r="K508">
            <v>5299</v>
          </cell>
          <cell r="M508">
            <v>6</v>
          </cell>
        </row>
        <row r="510">
          <cell r="G510" t="str">
            <v>m2당</v>
          </cell>
          <cell r="H510">
            <v>0</v>
          </cell>
          <cell r="I510" t="str">
            <v xml:space="preserve"> </v>
          </cell>
          <cell r="J510">
            <v>0</v>
          </cell>
          <cell r="K510" t="str">
            <v xml:space="preserve"> </v>
          </cell>
          <cell r="M510" t="str">
            <v xml:space="preserve"> </v>
          </cell>
        </row>
        <row r="511">
          <cell r="G511" t="str">
            <v xml:space="preserve"> </v>
          </cell>
          <cell r="H511">
            <v>0</v>
          </cell>
          <cell r="I511">
            <v>0</v>
          </cell>
          <cell r="J511">
            <v>5928</v>
          </cell>
          <cell r="K511">
            <v>1541.2</v>
          </cell>
          <cell r="L511">
            <v>0</v>
          </cell>
          <cell r="M511">
            <v>0</v>
          </cell>
        </row>
        <row r="512">
          <cell r="G512" t="str">
            <v xml:space="preserve"> </v>
          </cell>
          <cell r="H512">
            <v>0</v>
          </cell>
          <cell r="I512">
            <v>0</v>
          </cell>
          <cell r="J512">
            <v>7410</v>
          </cell>
          <cell r="K512">
            <v>1926.6</v>
          </cell>
          <cell r="L512">
            <v>0</v>
          </cell>
          <cell r="M512">
            <v>0</v>
          </cell>
        </row>
        <row r="513">
          <cell r="G513" t="str">
            <v xml:space="preserve"> </v>
          </cell>
          <cell r="H513">
            <v>14</v>
          </cell>
          <cell r="I513">
            <v>14</v>
          </cell>
          <cell r="J513">
            <v>120</v>
          </cell>
          <cell r="K513">
            <v>120</v>
          </cell>
          <cell r="L513">
            <v>43</v>
          </cell>
          <cell r="M513">
            <v>43</v>
          </cell>
        </row>
        <row r="514">
          <cell r="H514">
            <v>13500</v>
          </cell>
          <cell r="I514">
            <v>1485</v>
          </cell>
          <cell r="K514">
            <v>0</v>
          </cell>
          <cell r="M514">
            <v>0</v>
          </cell>
        </row>
        <row r="515">
          <cell r="G515" t="str">
            <v xml:space="preserve"> </v>
          </cell>
          <cell r="H515">
            <v>0</v>
          </cell>
          <cell r="I515">
            <v>0</v>
          </cell>
          <cell r="J515">
            <v>51490</v>
          </cell>
          <cell r="K515">
            <v>51.4</v>
          </cell>
          <cell r="L515">
            <v>0</v>
          </cell>
          <cell r="M515">
            <v>0</v>
          </cell>
        </row>
        <row r="516">
          <cell r="G516" t="str">
            <v xml:space="preserve"> </v>
          </cell>
          <cell r="H516">
            <v>0</v>
          </cell>
          <cell r="I516">
            <v>0</v>
          </cell>
          <cell r="J516">
            <v>37052</v>
          </cell>
          <cell r="K516">
            <v>741</v>
          </cell>
          <cell r="L516">
            <v>0</v>
          </cell>
          <cell r="M516">
            <v>0</v>
          </cell>
        </row>
        <row r="517">
          <cell r="G517" t="str">
            <v xml:space="preserve"> </v>
          </cell>
          <cell r="H517">
            <v>11</v>
          </cell>
          <cell r="I517">
            <v>11</v>
          </cell>
          <cell r="J517">
            <v>90</v>
          </cell>
          <cell r="K517">
            <v>90</v>
          </cell>
          <cell r="L517">
            <v>32</v>
          </cell>
          <cell r="M517">
            <v>32</v>
          </cell>
        </row>
        <row r="518">
          <cell r="G518" t="str">
            <v xml:space="preserve"> </v>
          </cell>
          <cell r="H518">
            <v>42127</v>
          </cell>
          <cell r="I518">
            <v>4212.7</v>
          </cell>
          <cell r="J518">
            <v>21677</v>
          </cell>
          <cell r="K518">
            <v>2167.6999999999998</v>
          </cell>
          <cell r="L518">
            <v>0</v>
          </cell>
          <cell r="M518">
            <v>0</v>
          </cell>
        </row>
        <row r="519">
          <cell r="G519" t="str">
            <v xml:space="preserve"> </v>
          </cell>
          <cell r="H519">
            <v>847</v>
          </cell>
          <cell r="I519">
            <v>847</v>
          </cell>
          <cell r="J519">
            <v>800</v>
          </cell>
          <cell r="K519">
            <v>800</v>
          </cell>
          <cell r="L519">
            <v>0</v>
          </cell>
          <cell r="M519">
            <v>0</v>
          </cell>
        </row>
        <row r="520">
          <cell r="G520" t="str">
            <v xml:space="preserve"> </v>
          </cell>
          <cell r="H520">
            <v>45177</v>
          </cell>
          <cell r="I520">
            <v>1084.2</v>
          </cell>
          <cell r="J520">
            <v>37052</v>
          </cell>
          <cell r="K520">
            <v>889.2</v>
          </cell>
          <cell r="L520">
            <v>0</v>
          </cell>
          <cell r="M520">
            <v>0</v>
          </cell>
        </row>
        <row r="521">
          <cell r="G521" t="str">
            <v xml:space="preserve"> </v>
          </cell>
          <cell r="H521">
            <v>10456</v>
          </cell>
          <cell r="I521">
            <v>62.7</v>
          </cell>
          <cell r="J521">
            <v>6763</v>
          </cell>
          <cell r="K521">
            <v>40.5</v>
          </cell>
          <cell r="L521">
            <v>135</v>
          </cell>
          <cell r="M521">
            <v>0.8</v>
          </cell>
        </row>
        <row r="522">
          <cell r="G522" t="str">
            <v xml:space="preserve"> </v>
          </cell>
          <cell r="H522">
            <v>35000</v>
          </cell>
          <cell r="I522">
            <v>38500</v>
          </cell>
          <cell r="K522">
            <v>0</v>
          </cell>
          <cell r="M522">
            <v>0</v>
          </cell>
        </row>
        <row r="523">
          <cell r="G523" t="str">
            <v xml:space="preserve"> </v>
          </cell>
          <cell r="H523">
            <v>0</v>
          </cell>
          <cell r="I523">
            <v>0</v>
          </cell>
          <cell r="J523">
            <v>41059</v>
          </cell>
          <cell r="K523">
            <v>41059</v>
          </cell>
          <cell r="L523">
            <v>0</v>
          </cell>
          <cell r="M523">
            <v>0</v>
          </cell>
        </row>
        <row r="524">
          <cell r="G524">
            <v>95717</v>
          </cell>
          <cell r="I524">
            <v>46216</v>
          </cell>
          <cell r="K524">
            <v>49426</v>
          </cell>
          <cell r="M524">
            <v>75</v>
          </cell>
        </row>
        <row r="526">
          <cell r="G526" t="str">
            <v>m2당</v>
          </cell>
          <cell r="H526">
            <v>0</v>
          </cell>
          <cell r="I526" t="str">
            <v xml:space="preserve"> </v>
          </cell>
          <cell r="J526">
            <v>0</v>
          </cell>
          <cell r="K526" t="str">
            <v xml:space="preserve"> </v>
          </cell>
          <cell r="M526" t="str">
            <v xml:space="preserve"> </v>
          </cell>
        </row>
        <row r="527">
          <cell r="G527" t="str">
            <v xml:space="preserve"> </v>
          </cell>
          <cell r="H527">
            <v>0</v>
          </cell>
          <cell r="I527">
            <v>0</v>
          </cell>
          <cell r="J527">
            <v>5928</v>
          </cell>
          <cell r="K527">
            <v>1482</v>
          </cell>
          <cell r="L527">
            <v>0</v>
          </cell>
          <cell r="M527">
            <v>0</v>
          </cell>
        </row>
        <row r="528">
          <cell r="G528" t="str">
            <v xml:space="preserve"> </v>
          </cell>
          <cell r="H528">
            <v>0</v>
          </cell>
          <cell r="I528">
            <v>0</v>
          </cell>
          <cell r="J528">
            <v>7410</v>
          </cell>
          <cell r="K528">
            <v>1852.5</v>
          </cell>
          <cell r="L528">
            <v>0</v>
          </cell>
          <cell r="M528">
            <v>0</v>
          </cell>
        </row>
        <row r="529">
          <cell r="G529" t="str">
            <v xml:space="preserve"> </v>
          </cell>
          <cell r="H529">
            <v>14</v>
          </cell>
          <cell r="I529">
            <v>14</v>
          </cell>
          <cell r="J529">
            <v>120</v>
          </cell>
          <cell r="K529">
            <v>120</v>
          </cell>
          <cell r="L529">
            <v>43</v>
          </cell>
          <cell r="M529">
            <v>43</v>
          </cell>
        </row>
        <row r="530">
          <cell r="H530">
            <v>13500</v>
          </cell>
          <cell r="I530">
            <v>1485</v>
          </cell>
          <cell r="K530">
            <v>0</v>
          </cell>
          <cell r="M530">
            <v>0</v>
          </cell>
        </row>
        <row r="531">
          <cell r="G531" t="str">
            <v xml:space="preserve"> </v>
          </cell>
          <cell r="H531">
            <v>0</v>
          </cell>
          <cell r="I531">
            <v>0</v>
          </cell>
          <cell r="J531">
            <v>51490</v>
          </cell>
          <cell r="K531">
            <v>51.4</v>
          </cell>
          <cell r="L531">
            <v>0</v>
          </cell>
          <cell r="M531">
            <v>0</v>
          </cell>
        </row>
        <row r="532">
          <cell r="G532" t="str">
            <v xml:space="preserve"> </v>
          </cell>
          <cell r="H532">
            <v>0</v>
          </cell>
          <cell r="I532">
            <v>0</v>
          </cell>
          <cell r="J532">
            <v>37052</v>
          </cell>
          <cell r="K532">
            <v>741</v>
          </cell>
          <cell r="L532">
            <v>0</v>
          </cell>
          <cell r="M532">
            <v>0</v>
          </cell>
        </row>
        <row r="533">
          <cell r="G533" t="str">
            <v xml:space="preserve"> </v>
          </cell>
          <cell r="H533">
            <v>11</v>
          </cell>
          <cell r="I533">
            <v>11</v>
          </cell>
          <cell r="J533">
            <v>90</v>
          </cell>
          <cell r="K533">
            <v>90</v>
          </cell>
          <cell r="L533">
            <v>32</v>
          </cell>
          <cell r="M533">
            <v>32</v>
          </cell>
        </row>
        <row r="534">
          <cell r="G534" t="str">
            <v xml:space="preserve"> </v>
          </cell>
          <cell r="H534">
            <v>12000</v>
          </cell>
          <cell r="I534">
            <v>660</v>
          </cell>
          <cell r="K534">
            <v>0</v>
          </cell>
          <cell r="M534">
            <v>0</v>
          </cell>
        </row>
        <row r="535">
          <cell r="G535" t="str">
            <v xml:space="preserve"> </v>
          </cell>
          <cell r="H535">
            <v>0</v>
          </cell>
          <cell r="I535">
            <v>0</v>
          </cell>
          <cell r="J535">
            <v>37052</v>
          </cell>
          <cell r="K535">
            <v>259.3</v>
          </cell>
          <cell r="L535">
            <v>0</v>
          </cell>
          <cell r="M535">
            <v>0</v>
          </cell>
        </row>
        <row r="536">
          <cell r="H536">
            <v>1998</v>
          </cell>
          <cell r="I536">
            <v>11588.4</v>
          </cell>
          <cell r="K536">
            <v>0</v>
          </cell>
          <cell r="M536">
            <v>0</v>
          </cell>
        </row>
        <row r="537">
          <cell r="G537" t="str">
            <v xml:space="preserve"> </v>
          </cell>
          <cell r="H537">
            <v>0</v>
          </cell>
          <cell r="I537">
            <v>0</v>
          </cell>
          <cell r="J537">
            <v>51490</v>
          </cell>
          <cell r="K537">
            <v>1596.1</v>
          </cell>
          <cell r="L537">
            <v>0</v>
          </cell>
          <cell r="M537">
            <v>0</v>
          </cell>
        </row>
        <row r="538">
          <cell r="G538" t="str">
            <v xml:space="preserve"> </v>
          </cell>
          <cell r="H538">
            <v>0</v>
          </cell>
          <cell r="I538">
            <v>0</v>
          </cell>
          <cell r="J538">
            <v>37052</v>
          </cell>
          <cell r="K538">
            <v>3408.7</v>
          </cell>
          <cell r="L538">
            <v>0</v>
          </cell>
          <cell r="M538">
            <v>0</v>
          </cell>
        </row>
        <row r="539">
          <cell r="G539" t="str">
            <v xml:space="preserve"> </v>
          </cell>
          <cell r="H539">
            <v>15</v>
          </cell>
          <cell r="I539">
            <v>15</v>
          </cell>
          <cell r="J539">
            <v>109</v>
          </cell>
          <cell r="K539">
            <v>109</v>
          </cell>
          <cell r="L539">
            <v>6</v>
          </cell>
          <cell r="M539">
            <v>6</v>
          </cell>
        </row>
        <row r="540">
          <cell r="G540" t="str">
            <v xml:space="preserve"> </v>
          </cell>
          <cell r="I540">
            <v>0</v>
          </cell>
          <cell r="K540">
            <v>0</v>
          </cell>
          <cell r="M540">
            <v>0</v>
          </cell>
        </row>
        <row r="541">
          <cell r="G541" t="str">
            <v xml:space="preserve"> </v>
          </cell>
          <cell r="H541">
            <v>5004.7999999999993</v>
          </cell>
          <cell r="I541">
            <v>250.2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23814</v>
          </cell>
          <cell r="I542">
            <v>14023</v>
          </cell>
          <cell r="K542">
            <v>9710</v>
          </cell>
          <cell r="M542">
            <v>81</v>
          </cell>
        </row>
        <row r="544">
          <cell r="G544" t="str">
            <v>m2당</v>
          </cell>
          <cell r="H544">
            <v>0</v>
          </cell>
          <cell r="I544" t="str">
            <v xml:space="preserve"> </v>
          </cell>
          <cell r="J544">
            <v>0</v>
          </cell>
          <cell r="K544" t="str">
            <v xml:space="preserve"> </v>
          </cell>
          <cell r="M544" t="str">
            <v xml:space="preserve"> </v>
          </cell>
        </row>
        <row r="545">
          <cell r="G545" t="str">
            <v xml:space="preserve"> </v>
          </cell>
          <cell r="H545">
            <v>0</v>
          </cell>
          <cell r="I545">
            <v>0</v>
          </cell>
          <cell r="J545">
            <v>5928</v>
          </cell>
          <cell r="K545">
            <v>1600.5</v>
          </cell>
          <cell r="L545">
            <v>0</v>
          </cell>
          <cell r="M545">
            <v>0</v>
          </cell>
        </row>
        <row r="546">
          <cell r="G546" t="str">
            <v xml:space="preserve"> </v>
          </cell>
          <cell r="H546">
            <v>0</v>
          </cell>
          <cell r="I546">
            <v>0</v>
          </cell>
          <cell r="J546">
            <v>7410</v>
          </cell>
          <cell r="K546">
            <v>2000.7</v>
          </cell>
          <cell r="L546">
            <v>0</v>
          </cell>
          <cell r="M546">
            <v>0</v>
          </cell>
        </row>
        <row r="547">
          <cell r="G547" t="str">
            <v xml:space="preserve"> </v>
          </cell>
          <cell r="H547">
            <v>14</v>
          </cell>
          <cell r="I547">
            <v>14</v>
          </cell>
          <cell r="J547">
            <v>120</v>
          </cell>
          <cell r="K547">
            <v>120</v>
          </cell>
          <cell r="L547">
            <v>43</v>
          </cell>
          <cell r="M547">
            <v>43</v>
          </cell>
        </row>
        <row r="548">
          <cell r="H548">
            <v>13500</v>
          </cell>
          <cell r="I548">
            <v>1485</v>
          </cell>
          <cell r="K548">
            <v>0</v>
          </cell>
          <cell r="M548">
            <v>0</v>
          </cell>
        </row>
        <row r="549">
          <cell r="G549" t="str">
            <v xml:space="preserve"> </v>
          </cell>
          <cell r="H549">
            <v>0</v>
          </cell>
          <cell r="I549">
            <v>0</v>
          </cell>
          <cell r="J549">
            <v>51490</v>
          </cell>
          <cell r="K549">
            <v>51.4</v>
          </cell>
          <cell r="L549">
            <v>0</v>
          </cell>
          <cell r="M549">
            <v>0</v>
          </cell>
        </row>
        <row r="550">
          <cell r="G550" t="str">
            <v xml:space="preserve"> </v>
          </cell>
          <cell r="H550">
            <v>0</v>
          </cell>
          <cell r="I550">
            <v>0</v>
          </cell>
          <cell r="J550">
            <v>37052</v>
          </cell>
          <cell r="K550">
            <v>741</v>
          </cell>
          <cell r="L550">
            <v>0</v>
          </cell>
          <cell r="M550">
            <v>0</v>
          </cell>
        </row>
        <row r="551">
          <cell r="G551" t="str">
            <v xml:space="preserve"> </v>
          </cell>
          <cell r="H551">
            <v>11</v>
          </cell>
          <cell r="I551">
            <v>11</v>
          </cell>
          <cell r="J551">
            <v>90</v>
          </cell>
          <cell r="K551">
            <v>90</v>
          </cell>
          <cell r="L551">
            <v>32</v>
          </cell>
          <cell r="M551">
            <v>32</v>
          </cell>
        </row>
        <row r="552">
          <cell r="G552" t="str">
            <v xml:space="preserve"> </v>
          </cell>
          <cell r="H552">
            <v>42127</v>
          </cell>
          <cell r="I552">
            <v>4212.7</v>
          </cell>
          <cell r="J552">
            <v>21677</v>
          </cell>
          <cell r="K552">
            <v>2167.6999999999998</v>
          </cell>
          <cell r="L552">
            <v>0</v>
          </cell>
          <cell r="M552">
            <v>0</v>
          </cell>
        </row>
        <row r="553">
          <cell r="G553" t="str">
            <v xml:space="preserve"> </v>
          </cell>
          <cell r="H553">
            <v>847</v>
          </cell>
          <cell r="I553">
            <v>847</v>
          </cell>
          <cell r="J553">
            <v>800</v>
          </cell>
          <cell r="K553">
            <v>800</v>
          </cell>
          <cell r="L553">
            <v>0</v>
          </cell>
          <cell r="M553">
            <v>0</v>
          </cell>
        </row>
        <row r="554">
          <cell r="G554" t="str">
            <v xml:space="preserve"> </v>
          </cell>
          <cell r="H554">
            <v>45177</v>
          </cell>
          <cell r="I554">
            <v>1355.3</v>
          </cell>
          <cell r="J554">
            <v>37052</v>
          </cell>
          <cell r="K554">
            <v>1111.5</v>
          </cell>
          <cell r="L554">
            <v>0</v>
          </cell>
          <cell r="M554">
            <v>0</v>
          </cell>
        </row>
        <row r="555">
          <cell r="G555" t="str">
            <v xml:space="preserve"> </v>
          </cell>
          <cell r="H555">
            <v>53796</v>
          </cell>
          <cell r="I555">
            <v>1075.9000000000001</v>
          </cell>
          <cell r="J555">
            <v>37052</v>
          </cell>
          <cell r="K555">
            <v>741</v>
          </cell>
          <cell r="L555">
            <v>0</v>
          </cell>
          <cell r="M555">
            <v>0</v>
          </cell>
        </row>
        <row r="556">
          <cell r="G556" t="str">
            <v xml:space="preserve"> </v>
          </cell>
          <cell r="H556">
            <v>35000</v>
          </cell>
          <cell r="I556">
            <v>38500</v>
          </cell>
          <cell r="K556">
            <v>0</v>
          </cell>
          <cell r="M556">
            <v>0</v>
          </cell>
        </row>
        <row r="557">
          <cell r="G557" t="str">
            <v xml:space="preserve"> </v>
          </cell>
          <cell r="H557">
            <v>0</v>
          </cell>
          <cell r="I557">
            <v>0</v>
          </cell>
          <cell r="J557">
            <v>41059</v>
          </cell>
          <cell r="K557">
            <v>41059</v>
          </cell>
          <cell r="L557">
            <v>0</v>
          </cell>
          <cell r="M557">
            <v>0</v>
          </cell>
        </row>
        <row r="558">
          <cell r="G558">
            <v>98057</v>
          </cell>
          <cell r="I558">
            <v>47500</v>
          </cell>
          <cell r="K558">
            <v>50482</v>
          </cell>
          <cell r="M558">
            <v>75</v>
          </cell>
        </row>
        <row r="560">
          <cell r="G560" t="str">
            <v>m당</v>
          </cell>
          <cell r="H560">
            <v>0</v>
          </cell>
          <cell r="I560" t="str">
            <v xml:space="preserve"> </v>
          </cell>
          <cell r="J560">
            <v>0</v>
          </cell>
          <cell r="K560" t="str">
            <v xml:space="preserve"> </v>
          </cell>
          <cell r="M560" t="str">
            <v xml:space="preserve"> </v>
          </cell>
        </row>
        <row r="561">
          <cell r="G561" t="str">
            <v xml:space="preserve"> </v>
          </cell>
          <cell r="H561">
            <v>0</v>
          </cell>
          <cell r="I561">
            <v>0</v>
          </cell>
          <cell r="J561">
            <v>5928</v>
          </cell>
          <cell r="K561">
            <v>1404.9</v>
          </cell>
          <cell r="L561">
            <v>0</v>
          </cell>
          <cell r="M561">
            <v>0</v>
          </cell>
        </row>
        <row r="562">
          <cell r="G562" t="str">
            <v xml:space="preserve"> </v>
          </cell>
          <cell r="H562">
            <v>0</v>
          </cell>
          <cell r="I562">
            <v>0</v>
          </cell>
          <cell r="J562">
            <v>7410</v>
          </cell>
          <cell r="K562">
            <v>1756.1</v>
          </cell>
          <cell r="L562">
            <v>0</v>
          </cell>
          <cell r="M562">
            <v>0</v>
          </cell>
        </row>
        <row r="563">
          <cell r="G563" t="str">
            <v xml:space="preserve"> </v>
          </cell>
          <cell r="H563">
            <v>15</v>
          </cell>
          <cell r="I563">
            <v>18.7</v>
          </cell>
          <cell r="J563">
            <v>109</v>
          </cell>
          <cell r="K563">
            <v>136.19999999999999</v>
          </cell>
          <cell r="L563">
            <v>6</v>
          </cell>
          <cell r="M563">
            <v>7.5</v>
          </cell>
        </row>
        <row r="564">
          <cell r="G564" t="str">
            <v xml:space="preserve"> </v>
          </cell>
          <cell r="H564">
            <v>12000</v>
          </cell>
          <cell r="I564">
            <v>660</v>
          </cell>
          <cell r="K564">
            <v>0</v>
          </cell>
          <cell r="M564">
            <v>0</v>
          </cell>
        </row>
        <row r="565">
          <cell r="G565" t="str">
            <v xml:space="preserve"> </v>
          </cell>
          <cell r="H565">
            <v>0</v>
          </cell>
          <cell r="I565">
            <v>0</v>
          </cell>
          <cell r="J565">
            <v>37052</v>
          </cell>
          <cell r="K565">
            <v>259.3</v>
          </cell>
          <cell r="L565">
            <v>0</v>
          </cell>
          <cell r="M565">
            <v>0</v>
          </cell>
        </row>
        <row r="566">
          <cell r="G566" t="str">
            <v xml:space="preserve"> </v>
          </cell>
          <cell r="H566">
            <v>45864</v>
          </cell>
          <cell r="I566">
            <v>96314.4</v>
          </cell>
          <cell r="K566">
            <v>0</v>
          </cell>
          <cell r="M566">
            <v>0</v>
          </cell>
        </row>
        <row r="567">
          <cell r="G567" t="str">
            <v xml:space="preserve"> </v>
          </cell>
          <cell r="H567">
            <v>800</v>
          </cell>
          <cell r="I567">
            <v>6640</v>
          </cell>
          <cell r="K567">
            <v>0</v>
          </cell>
          <cell r="M567">
            <v>0</v>
          </cell>
        </row>
        <row r="568">
          <cell r="G568" t="str">
            <v xml:space="preserve"> </v>
          </cell>
          <cell r="H568">
            <v>320</v>
          </cell>
          <cell r="I568">
            <v>492.1</v>
          </cell>
          <cell r="K568">
            <v>0</v>
          </cell>
          <cell r="M568">
            <v>0</v>
          </cell>
        </row>
        <row r="569">
          <cell r="H569">
            <v>0</v>
          </cell>
          <cell r="I569">
            <v>0</v>
          </cell>
          <cell r="J569">
            <v>107349</v>
          </cell>
          <cell r="K569">
            <v>134186.20000000001</v>
          </cell>
          <cell r="L569">
            <v>0</v>
          </cell>
          <cell r="M569">
            <v>0</v>
          </cell>
        </row>
        <row r="570">
          <cell r="G570">
            <v>241874</v>
          </cell>
          <cell r="I570">
            <v>104125</v>
          </cell>
          <cell r="K570">
            <v>137742</v>
          </cell>
          <cell r="M570">
            <v>7</v>
          </cell>
        </row>
        <row r="572">
          <cell r="G572" t="str">
            <v>m당</v>
          </cell>
          <cell r="H572">
            <v>0</v>
          </cell>
          <cell r="I572" t="str">
            <v xml:space="preserve"> </v>
          </cell>
          <cell r="J572">
            <v>0</v>
          </cell>
          <cell r="K572" t="str">
            <v xml:space="preserve"> </v>
          </cell>
          <cell r="M572" t="str">
            <v xml:space="preserve"> </v>
          </cell>
        </row>
        <row r="573">
          <cell r="G573" t="str">
            <v xml:space="preserve"> </v>
          </cell>
          <cell r="H573">
            <v>0</v>
          </cell>
          <cell r="I573">
            <v>0</v>
          </cell>
          <cell r="J573">
            <v>9263</v>
          </cell>
          <cell r="K573">
            <v>1509.8</v>
          </cell>
          <cell r="L573">
            <v>0</v>
          </cell>
          <cell r="M573">
            <v>0</v>
          </cell>
        </row>
        <row r="574">
          <cell r="G574" t="str">
            <v xml:space="preserve"> </v>
          </cell>
          <cell r="H574">
            <v>0</v>
          </cell>
          <cell r="I574">
            <v>0</v>
          </cell>
          <cell r="J574">
            <v>7410</v>
          </cell>
          <cell r="K574">
            <v>355.6</v>
          </cell>
          <cell r="L574">
            <v>0</v>
          </cell>
          <cell r="M574">
            <v>0</v>
          </cell>
        </row>
        <row r="575">
          <cell r="G575" t="str">
            <v xml:space="preserve"> </v>
          </cell>
          <cell r="H575">
            <v>0</v>
          </cell>
          <cell r="I575">
            <v>0</v>
          </cell>
          <cell r="J575">
            <v>7780</v>
          </cell>
          <cell r="K575">
            <v>894.7</v>
          </cell>
          <cell r="L575">
            <v>0</v>
          </cell>
          <cell r="M575">
            <v>0</v>
          </cell>
        </row>
        <row r="576">
          <cell r="G576" t="str">
            <v xml:space="preserve"> </v>
          </cell>
          <cell r="H576">
            <v>3377</v>
          </cell>
          <cell r="I576">
            <v>675.4</v>
          </cell>
          <cell r="J576">
            <v>10908</v>
          </cell>
          <cell r="K576">
            <v>2181.6</v>
          </cell>
          <cell r="L576">
            <v>0</v>
          </cell>
          <cell r="M576">
            <v>0</v>
          </cell>
        </row>
        <row r="577">
          <cell r="G577" t="str">
            <v xml:space="preserve"> </v>
          </cell>
          <cell r="H577">
            <v>39188</v>
          </cell>
          <cell r="I577">
            <v>979.7</v>
          </cell>
          <cell r="J577">
            <v>19650</v>
          </cell>
          <cell r="K577">
            <v>491.2</v>
          </cell>
          <cell r="L577">
            <v>0</v>
          </cell>
          <cell r="M577">
            <v>0</v>
          </cell>
        </row>
        <row r="578">
          <cell r="G578" t="str">
            <v xml:space="preserve"> </v>
          </cell>
          <cell r="H578">
            <v>45177</v>
          </cell>
          <cell r="I578">
            <v>9</v>
          </cell>
          <cell r="J578">
            <v>37052</v>
          </cell>
          <cell r="K578">
            <v>7.4</v>
          </cell>
          <cell r="L578">
            <v>0</v>
          </cell>
          <cell r="M578">
            <v>0</v>
          </cell>
        </row>
        <row r="579">
          <cell r="G579" t="str">
            <v xml:space="preserve"> </v>
          </cell>
          <cell r="H579">
            <v>6164</v>
          </cell>
          <cell r="I579">
            <v>6287.2</v>
          </cell>
          <cell r="K579">
            <v>0</v>
          </cell>
          <cell r="M579">
            <v>0</v>
          </cell>
        </row>
        <row r="580">
          <cell r="G580" t="str">
            <v xml:space="preserve"> </v>
          </cell>
          <cell r="H580">
            <v>0</v>
          </cell>
          <cell r="I580">
            <v>0</v>
          </cell>
          <cell r="J580">
            <v>51490</v>
          </cell>
          <cell r="K580">
            <v>2574.5</v>
          </cell>
          <cell r="L580">
            <v>0</v>
          </cell>
          <cell r="M580">
            <v>0</v>
          </cell>
        </row>
        <row r="581">
          <cell r="G581" t="str">
            <v xml:space="preserve"> </v>
          </cell>
          <cell r="H581">
            <v>0</v>
          </cell>
          <cell r="I581">
            <v>0</v>
          </cell>
          <cell r="J581">
            <v>37052</v>
          </cell>
          <cell r="K581">
            <v>2593.6</v>
          </cell>
          <cell r="L581">
            <v>0</v>
          </cell>
          <cell r="M581">
            <v>0</v>
          </cell>
        </row>
        <row r="582">
          <cell r="G582">
            <v>18559</v>
          </cell>
          <cell r="I582">
            <v>7951</v>
          </cell>
          <cell r="K582">
            <v>10608</v>
          </cell>
          <cell r="M582">
            <v>0</v>
          </cell>
        </row>
        <row r="584">
          <cell r="G584" t="str">
            <v>m당</v>
          </cell>
          <cell r="H584">
            <v>0</v>
          </cell>
          <cell r="I584" t="str">
            <v xml:space="preserve"> </v>
          </cell>
          <cell r="J584">
            <v>0</v>
          </cell>
          <cell r="K584" t="str">
            <v xml:space="preserve"> </v>
          </cell>
          <cell r="M584" t="str">
            <v xml:space="preserve"> </v>
          </cell>
        </row>
        <row r="585">
          <cell r="G585" t="str">
            <v xml:space="preserve"> </v>
          </cell>
          <cell r="H585">
            <v>0</v>
          </cell>
          <cell r="I585">
            <v>0</v>
          </cell>
          <cell r="J585">
            <v>5928</v>
          </cell>
          <cell r="K585">
            <v>355.6</v>
          </cell>
          <cell r="L585">
            <v>0</v>
          </cell>
          <cell r="M585">
            <v>0</v>
          </cell>
        </row>
        <row r="586">
          <cell r="G586" t="str">
            <v xml:space="preserve"> </v>
          </cell>
          <cell r="H586">
            <v>0</v>
          </cell>
          <cell r="I586">
            <v>0</v>
          </cell>
          <cell r="J586">
            <v>7410</v>
          </cell>
          <cell r="K586">
            <v>148.19999999999999</v>
          </cell>
          <cell r="L586">
            <v>0</v>
          </cell>
          <cell r="M586">
            <v>0</v>
          </cell>
        </row>
        <row r="587">
          <cell r="G587" t="str">
            <v xml:space="preserve"> </v>
          </cell>
          <cell r="H587">
            <v>0</v>
          </cell>
          <cell r="I587">
            <v>0</v>
          </cell>
          <cell r="J587">
            <v>7780</v>
          </cell>
          <cell r="K587">
            <v>311.2</v>
          </cell>
          <cell r="L587">
            <v>0</v>
          </cell>
          <cell r="M587">
            <v>0</v>
          </cell>
        </row>
        <row r="588">
          <cell r="G588" t="str">
            <v xml:space="preserve"> </v>
          </cell>
          <cell r="H588">
            <v>3377</v>
          </cell>
          <cell r="I588">
            <v>506.5</v>
          </cell>
          <cell r="J588">
            <v>10908</v>
          </cell>
          <cell r="K588">
            <v>1636.2</v>
          </cell>
          <cell r="L588">
            <v>0</v>
          </cell>
          <cell r="M588">
            <v>0</v>
          </cell>
        </row>
        <row r="589">
          <cell r="G589" t="str">
            <v xml:space="preserve"> </v>
          </cell>
          <cell r="H589">
            <v>39188</v>
          </cell>
          <cell r="I589">
            <v>470.2</v>
          </cell>
          <cell r="J589">
            <v>19650</v>
          </cell>
          <cell r="K589">
            <v>235.8</v>
          </cell>
          <cell r="L589">
            <v>0</v>
          </cell>
          <cell r="M589">
            <v>0</v>
          </cell>
        </row>
        <row r="590">
          <cell r="G590" t="str">
            <v xml:space="preserve"> </v>
          </cell>
          <cell r="H590">
            <v>45177</v>
          </cell>
          <cell r="I590">
            <v>9</v>
          </cell>
          <cell r="J590">
            <v>37052</v>
          </cell>
          <cell r="K590">
            <v>7.4</v>
          </cell>
          <cell r="L590">
            <v>0</v>
          </cell>
          <cell r="M590">
            <v>0</v>
          </cell>
        </row>
        <row r="591">
          <cell r="G591" t="str">
            <v xml:space="preserve"> </v>
          </cell>
          <cell r="H591">
            <v>11655</v>
          </cell>
          <cell r="I591">
            <v>11888.1</v>
          </cell>
          <cell r="K591">
            <v>0</v>
          </cell>
          <cell r="M591">
            <v>0</v>
          </cell>
        </row>
        <row r="592">
          <cell r="G592" t="str">
            <v xml:space="preserve"> </v>
          </cell>
          <cell r="H592">
            <v>0</v>
          </cell>
          <cell r="I592">
            <v>0</v>
          </cell>
          <cell r="J592">
            <v>51490</v>
          </cell>
          <cell r="K592">
            <v>2574.5</v>
          </cell>
          <cell r="L592">
            <v>0</v>
          </cell>
          <cell r="M592">
            <v>0</v>
          </cell>
        </row>
        <row r="593">
          <cell r="G593" t="str">
            <v xml:space="preserve"> </v>
          </cell>
          <cell r="H593">
            <v>0</v>
          </cell>
          <cell r="I593">
            <v>0</v>
          </cell>
          <cell r="J593">
            <v>37052</v>
          </cell>
          <cell r="K593">
            <v>2593.6</v>
          </cell>
          <cell r="L593">
            <v>0</v>
          </cell>
          <cell r="M593">
            <v>0</v>
          </cell>
        </row>
        <row r="594">
          <cell r="G594">
            <v>20735</v>
          </cell>
          <cell r="I594">
            <v>12873</v>
          </cell>
          <cell r="K594">
            <v>7862</v>
          </cell>
          <cell r="M594">
            <v>0</v>
          </cell>
        </row>
        <row r="596">
          <cell r="G596" t="str">
            <v>개소당</v>
          </cell>
          <cell r="H596">
            <v>0</v>
          </cell>
          <cell r="I596" t="str">
            <v xml:space="preserve"> </v>
          </cell>
          <cell r="J596">
            <v>0</v>
          </cell>
          <cell r="K596" t="str">
            <v xml:space="preserve"> </v>
          </cell>
          <cell r="M596" t="str">
            <v xml:space="preserve"> </v>
          </cell>
        </row>
        <row r="597">
          <cell r="G597" t="str">
            <v xml:space="preserve"> </v>
          </cell>
          <cell r="H597">
            <v>0</v>
          </cell>
          <cell r="I597">
            <v>0</v>
          </cell>
          <cell r="J597">
            <v>5928</v>
          </cell>
          <cell r="K597">
            <v>8536.2999999999993</v>
          </cell>
          <cell r="L597">
            <v>0</v>
          </cell>
          <cell r="M597">
            <v>0</v>
          </cell>
        </row>
        <row r="598">
          <cell r="G598" t="str">
            <v xml:space="preserve"> </v>
          </cell>
          <cell r="H598">
            <v>0</v>
          </cell>
          <cell r="I598">
            <v>0</v>
          </cell>
          <cell r="J598">
            <v>7410</v>
          </cell>
          <cell r="K598">
            <v>7039.5</v>
          </cell>
          <cell r="L598">
            <v>0</v>
          </cell>
          <cell r="M598">
            <v>0</v>
          </cell>
        </row>
        <row r="599">
          <cell r="G599" t="str">
            <v xml:space="preserve"> </v>
          </cell>
          <cell r="H599">
            <v>0</v>
          </cell>
          <cell r="I599">
            <v>0</v>
          </cell>
          <cell r="J599">
            <v>7780</v>
          </cell>
          <cell r="K599">
            <v>3812.2</v>
          </cell>
          <cell r="L599">
            <v>0</v>
          </cell>
          <cell r="M599">
            <v>0</v>
          </cell>
        </row>
        <row r="600">
          <cell r="G600" t="str">
            <v xml:space="preserve"> </v>
          </cell>
          <cell r="H600">
            <v>3377</v>
          </cell>
          <cell r="I600">
            <v>10266</v>
          </cell>
          <cell r="J600">
            <v>10908</v>
          </cell>
          <cell r="K600">
            <v>33160.300000000003</v>
          </cell>
          <cell r="L600">
            <v>0</v>
          </cell>
          <cell r="M600">
            <v>0</v>
          </cell>
        </row>
        <row r="601">
          <cell r="G601" t="str">
            <v xml:space="preserve"> </v>
          </cell>
          <cell r="H601">
            <v>31004</v>
          </cell>
          <cell r="I601">
            <v>23563</v>
          </cell>
          <cell r="J601">
            <v>133348</v>
          </cell>
          <cell r="K601">
            <v>101344.4</v>
          </cell>
          <cell r="L601">
            <v>0</v>
          </cell>
          <cell r="M601">
            <v>0</v>
          </cell>
        </row>
        <row r="602">
          <cell r="G602" t="str">
            <v xml:space="preserve"> </v>
          </cell>
          <cell r="H602">
            <v>138240</v>
          </cell>
          <cell r="I602">
            <v>1105920</v>
          </cell>
          <cell r="K602">
            <v>0</v>
          </cell>
          <cell r="M602">
            <v>0</v>
          </cell>
        </row>
        <row r="603">
          <cell r="G603" t="str">
            <v xml:space="preserve"> </v>
          </cell>
          <cell r="H603">
            <v>0</v>
          </cell>
          <cell r="I603">
            <v>0</v>
          </cell>
          <cell r="J603">
            <v>51490</v>
          </cell>
          <cell r="K603">
            <v>94123.7</v>
          </cell>
          <cell r="L603">
            <v>0</v>
          </cell>
          <cell r="M603">
            <v>0</v>
          </cell>
        </row>
        <row r="604">
          <cell r="G604" t="str">
            <v xml:space="preserve"> </v>
          </cell>
          <cell r="H604">
            <v>0</v>
          </cell>
          <cell r="I604">
            <v>0</v>
          </cell>
          <cell r="J604">
            <v>37052</v>
          </cell>
          <cell r="K604">
            <v>90332.7</v>
          </cell>
          <cell r="L604">
            <v>0</v>
          </cell>
          <cell r="M604">
            <v>0</v>
          </cell>
        </row>
        <row r="605">
          <cell r="G605" t="str">
            <v xml:space="preserve"> </v>
          </cell>
          <cell r="H605">
            <v>53796</v>
          </cell>
          <cell r="I605">
            <v>344.2</v>
          </cell>
          <cell r="J605">
            <v>37052</v>
          </cell>
          <cell r="K605">
            <v>237.1</v>
          </cell>
          <cell r="L605">
            <v>0</v>
          </cell>
          <cell r="M605">
            <v>0</v>
          </cell>
        </row>
        <row r="606">
          <cell r="G606">
            <v>1478679</v>
          </cell>
          <cell r="I606">
            <v>1140093</v>
          </cell>
          <cell r="K606">
            <v>338586</v>
          </cell>
          <cell r="M606">
            <v>0</v>
          </cell>
        </row>
        <row r="607">
          <cell r="G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G608" t="str">
            <v>m당</v>
          </cell>
          <cell r="H608">
            <v>0</v>
          </cell>
          <cell r="I608" t="str">
            <v xml:space="preserve"> </v>
          </cell>
          <cell r="J608">
            <v>0</v>
          </cell>
          <cell r="K608" t="str">
            <v xml:space="preserve"> </v>
          </cell>
          <cell r="M608" t="str">
            <v xml:space="preserve"> </v>
          </cell>
        </row>
        <row r="609">
          <cell r="G609" t="str">
            <v xml:space="preserve"> </v>
          </cell>
          <cell r="H609">
            <v>0</v>
          </cell>
          <cell r="I609">
            <v>0</v>
          </cell>
          <cell r="J609">
            <v>5928</v>
          </cell>
          <cell r="K609">
            <v>711.3</v>
          </cell>
          <cell r="L609">
            <v>0</v>
          </cell>
          <cell r="M609">
            <v>0</v>
          </cell>
        </row>
        <row r="610">
          <cell r="G610" t="str">
            <v xml:space="preserve"> </v>
          </cell>
          <cell r="H610">
            <v>0</v>
          </cell>
          <cell r="I610">
            <v>0</v>
          </cell>
          <cell r="J610">
            <v>7410</v>
          </cell>
          <cell r="K610">
            <v>889.2</v>
          </cell>
          <cell r="L610">
            <v>0</v>
          </cell>
          <cell r="M610">
            <v>0</v>
          </cell>
        </row>
        <row r="611">
          <cell r="G611" t="str">
            <v xml:space="preserve"> </v>
          </cell>
          <cell r="H611">
            <v>95000</v>
          </cell>
          <cell r="I611">
            <v>137370</v>
          </cell>
          <cell r="K611">
            <v>0</v>
          </cell>
          <cell r="M611">
            <v>0</v>
          </cell>
        </row>
        <row r="612">
          <cell r="G612" t="str">
            <v xml:space="preserve"> </v>
          </cell>
          <cell r="H612">
            <v>0</v>
          </cell>
          <cell r="I612">
            <v>0</v>
          </cell>
          <cell r="J612">
            <v>53468</v>
          </cell>
          <cell r="K612">
            <v>193286.8</v>
          </cell>
          <cell r="L612">
            <v>0</v>
          </cell>
          <cell r="M612">
            <v>0</v>
          </cell>
        </row>
        <row r="613">
          <cell r="G613" t="str">
            <v xml:space="preserve"> </v>
          </cell>
          <cell r="H613">
            <v>0</v>
          </cell>
          <cell r="I613">
            <v>0</v>
          </cell>
          <cell r="J613">
            <v>37052</v>
          </cell>
          <cell r="K613">
            <v>133942.9</v>
          </cell>
          <cell r="L613">
            <v>0</v>
          </cell>
          <cell r="M613">
            <v>0</v>
          </cell>
        </row>
        <row r="614">
          <cell r="G614" t="str">
            <v xml:space="preserve"> </v>
          </cell>
          <cell r="I614">
            <v>0</v>
          </cell>
          <cell r="K614">
            <v>0</v>
          </cell>
          <cell r="M614">
            <v>0</v>
          </cell>
        </row>
        <row r="615">
          <cell r="G615">
            <v>466200</v>
          </cell>
          <cell r="I615">
            <v>137370</v>
          </cell>
          <cell r="K615">
            <v>328830</v>
          </cell>
          <cell r="M615">
            <v>0</v>
          </cell>
        </row>
        <row r="616">
          <cell r="G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G617" t="str">
            <v>개소당</v>
          </cell>
        </row>
        <row r="618">
          <cell r="G618" t="str">
            <v xml:space="preserve"> </v>
          </cell>
          <cell r="H618">
            <v>2054</v>
          </cell>
          <cell r="I618">
            <v>72300.800000000003</v>
          </cell>
          <cell r="K618">
            <v>0</v>
          </cell>
          <cell r="M618">
            <v>0</v>
          </cell>
        </row>
        <row r="619">
          <cell r="G619" t="str">
            <v xml:space="preserve"> </v>
          </cell>
          <cell r="H619">
            <v>2232</v>
          </cell>
          <cell r="I619">
            <v>27498.2</v>
          </cell>
          <cell r="K619">
            <v>0</v>
          </cell>
          <cell r="M619">
            <v>0</v>
          </cell>
        </row>
        <row r="620">
          <cell r="G620" t="str">
            <v xml:space="preserve"> </v>
          </cell>
          <cell r="H620">
            <v>1610</v>
          </cell>
          <cell r="I620">
            <v>12880</v>
          </cell>
          <cell r="K620">
            <v>0</v>
          </cell>
          <cell r="M620">
            <v>0</v>
          </cell>
        </row>
        <row r="621">
          <cell r="G621" t="str">
            <v xml:space="preserve"> </v>
          </cell>
          <cell r="H621">
            <v>0</v>
          </cell>
          <cell r="I621">
            <v>0</v>
          </cell>
          <cell r="J621">
            <v>4520</v>
          </cell>
          <cell r="K621">
            <v>36160</v>
          </cell>
          <cell r="L621">
            <v>0</v>
          </cell>
          <cell r="M621">
            <v>0</v>
          </cell>
        </row>
        <row r="622">
          <cell r="G622" t="str">
            <v xml:space="preserve"> </v>
          </cell>
          <cell r="H622">
            <v>404</v>
          </cell>
          <cell r="I622">
            <v>17452.8</v>
          </cell>
          <cell r="J622">
            <v>2591</v>
          </cell>
          <cell r="K622">
            <v>111931.2</v>
          </cell>
          <cell r="L622">
            <v>86</v>
          </cell>
          <cell r="M622">
            <v>3715.2</v>
          </cell>
        </row>
        <row r="623">
          <cell r="G623" t="str">
            <v xml:space="preserve"> </v>
          </cell>
          <cell r="H623">
            <v>269461</v>
          </cell>
          <cell r="I623">
            <v>6467</v>
          </cell>
          <cell r="K623">
            <v>0</v>
          </cell>
          <cell r="M623">
            <v>0</v>
          </cell>
        </row>
        <row r="624">
          <cell r="H624">
            <v>0</v>
          </cell>
          <cell r="I624">
            <v>0</v>
          </cell>
          <cell r="J624">
            <v>107349</v>
          </cell>
          <cell r="K624">
            <v>2361.6</v>
          </cell>
          <cell r="L624">
            <v>0</v>
          </cell>
          <cell r="M624">
            <v>0</v>
          </cell>
        </row>
        <row r="625">
          <cell r="G625" t="str">
            <v xml:space="preserve"> </v>
          </cell>
          <cell r="H625">
            <v>119760</v>
          </cell>
          <cell r="I625">
            <v>2634.7</v>
          </cell>
          <cell r="K625">
            <v>0</v>
          </cell>
          <cell r="M625">
            <v>0</v>
          </cell>
        </row>
        <row r="626">
          <cell r="G626" t="str">
            <v xml:space="preserve"> </v>
          </cell>
          <cell r="H626">
            <v>32</v>
          </cell>
          <cell r="I626">
            <v>384</v>
          </cell>
          <cell r="K626">
            <v>0</v>
          </cell>
          <cell r="M626">
            <v>0</v>
          </cell>
        </row>
        <row r="627">
          <cell r="G627" t="str">
            <v xml:space="preserve"> </v>
          </cell>
          <cell r="H627">
            <v>750</v>
          </cell>
          <cell r="I627">
            <v>-2268</v>
          </cell>
          <cell r="K627">
            <v>0</v>
          </cell>
          <cell r="M627">
            <v>0</v>
          </cell>
        </row>
        <row r="628">
          <cell r="G628">
            <v>291516</v>
          </cell>
          <cell r="H628">
            <v>0</v>
          </cell>
          <cell r="I628">
            <v>137349</v>
          </cell>
          <cell r="J628">
            <v>0</v>
          </cell>
          <cell r="K628">
            <v>150452</v>
          </cell>
          <cell r="M628">
            <v>3715</v>
          </cell>
        </row>
        <row r="629">
          <cell r="M629" t="str">
            <v xml:space="preserve"> </v>
          </cell>
        </row>
        <row r="630">
          <cell r="G630" t="str">
            <v>개소당</v>
          </cell>
        </row>
        <row r="631">
          <cell r="G631" t="str">
            <v xml:space="preserve"> </v>
          </cell>
          <cell r="H631">
            <v>2054</v>
          </cell>
          <cell r="I631">
            <v>162676.79999999999</v>
          </cell>
          <cell r="K631">
            <v>0</v>
          </cell>
          <cell r="M631">
            <v>0</v>
          </cell>
        </row>
        <row r="632">
          <cell r="G632" t="str">
            <v xml:space="preserve"> </v>
          </cell>
          <cell r="H632">
            <v>2232</v>
          </cell>
          <cell r="I632">
            <v>41247.300000000003</v>
          </cell>
          <cell r="K632">
            <v>0</v>
          </cell>
          <cell r="M632">
            <v>0</v>
          </cell>
        </row>
        <row r="633">
          <cell r="G633" t="str">
            <v xml:space="preserve"> </v>
          </cell>
          <cell r="H633">
            <v>1610</v>
          </cell>
          <cell r="I633">
            <v>30590</v>
          </cell>
          <cell r="K633">
            <v>0</v>
          </cell>
          <cell r="M633">
            <v>0</v>
          </cell>
        </row>
        <row r="634">
          <cell r="G634" t="str">
            <v xml:space="preserve"> </v>
          </cell>
          <cell r="H634">
            <v>0</v>
          </cell>
          <cell r="I634">
            <v>0</v>
          </cell>
          <cell r="J634">
            <v>4520</v>
          </cell>
          <cell r="K634">
            <v>81360</v>
          </cell>
          <cell r="L634">
            <v>0</v>
          </cell>
          <cell r="M634">
            <v>0</v>
          </cell>
        </row>
        <row r="635">
          <cell r="G635" t="str">
            <v xml:space="preserve"> </v>
          </cell>
          <cell r="H635">
            <v>404</v>
          </cell>
          <cell r="I635">
            <v>35875.199999999997</v>
          </cell>
          <cell r="J635">
            <v>2591</v>
          </cell>
          <cell r="K635">
            <v>230080.8</v>
          </cell>
          <cell r="L635">
            <v>86</v>
          </cell>
          <cell r="M635">
            <v>7636.8</v>
          </cell>
        </row>
        <row r="636">
          <cell r="G636" t="str">
            <v xml:space="preserve"> </v>
          </cell>
          <cell r="H636">
            <v>269461</v>
          </cell>
          <cell r="I636">
            <v>11047.9</v>
          </cell>
          <cell r="K636">
            <v>0</v>
          </cell>
          <cell r="M636">
            <v>0</v>
          </cell>
        </row>
        <row r="637">
          <cell r="H637">
            <v>0</v>
          </cell>
          <cell r="I637">
            <v>0</v>
          </cell>
          <cell r="J637">
            <v>107349</v>
          </cell>
          <cell r="K637">
            <v>4079.2</v>
          </cell>
          <cell r="L637">
            <v>0</v>
          </cell>
          <cell r="M637">
            <v>0</v>
          </cell>
        </row>
        <row r="638">
          <cell r="G638" t="str">
            <v xml:space="preserve"> </v>
          </cell>
          <cell r="H638">
            <v>119760</v>
          </cell>
          <cell r="I638">
            <v>4550.8</v>
          </cell>
          <cell r="K638">
            <v>0</v>
          </cell>
          <cell r="M638">
            <v>0</v>
          </cell>
        </row>
        <row r="639">
          <cell r="G639" t="str">
            <v xml:space="preserve"> </v>
          </cell>
          <cell r="H639">
            <v>32</v>
          </cell>
          <cell r="I639">
            <v>576</v>
          </cell>
          <cell r="K639">
            <v>0</v>
          </cell>
          <cell r="M639">
            <v>0</v>
          </cell>
        </row>
        <row r="640">
          <cell r="G640" t="str">
            <v xml:space="preserve"> </v>
          </cell>
          <cell r="H640">
            <v>750</v>
          </cell>
          <cell r="I640">
            <v>-4662</v>
          </cell>
          <cell r="K640">
            <v>0</v>
          </cell>
          <cell r="M640">
            <v>0</v>
          </cell>
        </row>
        <row r="641">
          <cell r="G641">
            <v>605058</v>
          </cell>
          <cell r="H641">
            <v>0</v>
          </cell>
          <cell r="I641">
            <v>281902</v>
          </cell>
          <cell r="J641">
            <v>0</v>
          </cell>
          <cell r="K641">
            <v>315520</v>
          </cell>
          <cell r="M641">
            <v>7636</v>
          </cell>
        </row>
        <row r="642">
          <cell r="M642" t="str">
            <v xml:space="preserve"> </v>
          </cell>
        </row>
        <row r="643">
          <cell r="G643" t="str">
            <v>개소당</v>
          </cell>
        </row>
        <row r="644">
          <cell r="G644" t="str">
            <v xml:space="preserve"> </v>
          </cell>
          <cell r="H644">
            <v>2054</v>
          </cell>
          <cell r="I644">
            <v>196567.8</v>
          </cell>
          <cell r="K644">
            <v>0</v>
          </cell>
          <cell r="M644">
            <v>0</v>
          </cell>
        </row>
        <row r="645">
          <cell r="G645" t="str">
            <v xml:space="preserve"> </v>
          </cell>
          <cell r="H645">
            <v>2232</v>
          </cell>
          <cell r="I645">
            <v>38792.1</v>
          </cell>
          <cell r="K645">
            <v>0</v>
          </cell>
          <cell r="M645">
            <v>0</v>
          </cell>
        </row>
        <row r="646">
          <cell r="G646" t="str">
            <v xml:space="preserve"> </v>
          </cell>
          <cell r="H646">
            <v>1610</v>
          </cell>
          <cell r="I646">
            <v>41860</v>
          </cell>
          <cell r="K646">
            <v>0</v>
          </cell>
          <cell r="M646">
            <v>0</v>
          </cell>
        </row>
        <row r="647">
          <cell r="G647" t="str">
            <v xml:space="preserve"> </v>
          </cell>
          <cell r="H647">
            <v>0</v>
          </cell>
          <cell r="I647">
            <v>0</v>
          </cell>
          <cell r="J647">
            <v>4520</v>
          </cell>
          <cell r="K647">
            <v>108480</v>
          </cell>
          <cell r="L647">
            <v>0</v>
          </cell>
          <cell r="M647">
            <v>0</v>
          </cell>
        </row>
        <row r="648">
          <cell r="G648" t="str">
            <v xml:space="preserve"> </v>
          </cell>
          <cell r="H648">
            <v>495</v>
          </cell>
          <cell r="I648">
            <v>9405</v>
          </cell>
          <cell r="K648">
            <v>0</v>
          </cell>
          <cell r="M648">
            <v>0</v>
          </cell>
        </row>
        <row r="649">
          <cell r="G649" t="str">
            <v xml:space="preserve"> </v>
          </cell>
          <cell r="H649">
            <v>404</v>
          </cell>
          <cell r="I649">
            <v>41531.199999999997</v>
          </cell>
          <cell r="J649">
            <v>2591</v>
          </cell>
          <cell r="K649">
            <v>266354.8</v>
          </cell>
          <cell r="L649">
            <v>86</v>
          </cell>
          <cell r="M649">
            <v>8840.7999999999993</v>
          </cell>
        </row>
        <row r="650">
          <cell r="G650" t="str">
            <v xml:space="preserve"> </v>
          </cell>
          <cell r="H650">
            <v>269461</v>
          </cell>
          <cell r="I650">
            <v>8353.2000000000007</v>
          </cell>
          <cell r="K650">
            <v>0</v>
          </cell>
          <cell r="M650">
            <v>0</v>
          </cell>
        </row>
        <row r="651">
          <cell r="H651">
            <v>0</v>
          </cell>
          <cell r="I651">
            <v>0</v>
          </cell>
          <cell r="J651">
            <v>107349</v>
          </cell>
          <cell r="K651">
            <v>3113.1</v>
          </cell>
          <cell r="L651">
            <v>0</v>
          </cell>
          <cell r="M651">
            <v>0</v>
          </cell>
        </row>
        <row r="652">
          <cell r="G652" t="str">
            <v xml:space="preserve"> </v>
          </cell>
          <cell r="H652">
            <v>119760</v>
          </cell>
          <cell r="I652">
            <v>3473</v>
          </cell>
          <cell r="K652">
            <v>0</v>
          </cell>
          <cell r="M652">
            <v>0</v>
          </cell>
        </row>
        <row r="653">
          <cell r="G653" t="str">
            <v xml:space="preserve"> </v>
          </cell>
          <cell r="H653">
            <v>32</v>
          </cell>
          <cell r="I653">
            <v>480</v>
          </cell>
          <cell r="K653">
            <v>0</v>
          </cell>
          <cell r="M653">
            <v>0</v>
          </cell>
        </row>
        <row r="654">
          <cell r="G654" t="str">
            <v xml:space="preserve"> </v>
          </cell>
          <cell r="H654">
            <v>750</v>
          </cell>
          <cell r="I654">
            <v>-5397</v>
          </cell>
          <cell r="K654">
            <v>0</v>
          </cell>
          <cell r="M654">
            <v>0</v>
          </cell>
        </row>
        <row r="655">
          <cell r="G655">
            <v>721852</v>
          </cell>
          <cell r="H655">
            <v>0</v>
          </cell>
          <cell r="I655">
            <v>335065</v>
          </cell>
          <cell r="J655">
            <v>0</v>
          </cell>
          <cell r="K655">
            <v>377947</v>
          </cell>
          <cell r="M655">
            <v>8840</v>
          </cell>
        </row>
        <row r="656">
          <cell r="M656" t="str">
            <v xml:space="preserve"> </v>
          </cell>
        </row>
        <row r="657">
          <cell r="G657" t="str">
            <v>개소당</v>
          </cell>
        </row>
        <row r="658">
          <cell r="G658" t="str">
            <v xml:space="preserve"> </v>
          </cell>
          <cell r="H658">
            <v>2054</v>
          </cell>
          <cell r="I658">
            <v>196567.8</v>
          </cell>
          <cell r="K658">
            <v>0</v>
          </cell>
          <cell r="M658">
            <v>0</v>
          </cell>
        </row>
        <row r="659">
          <cell r="G659" t="str">
            <v xml:space="preserve"> </v>
          </cell>
          <cell r="H659">
            <v>2232</v>
          </cell>
          <cell r="I659">
            <v>33881.699999999997</v>
          </cell>
          <cell r="K659">
            <v>0</v>
          </cell>
          <cell r="M659">
            <v>0</v>
          </cell>
        </row>
        <row r="660">
          <cell r="G660" t="str">
            <v xml:space="preserve"> </v>
          </cell>
          <cell r="H660">
            <v>1610</v>
          </cell>
          <cell r="I660">
            <v>41860</v>
          </cell>
          <cell r="K660">
            <v>0</v>
          </cell>
          <cell r="M660">
            <v>0</v>
          </cell>
        </row>
        <row r="661">
          <cell r="G661" t="str">
            <v xml:space="preserve"> </v>
          </cell>
          <cell r="H661">
            <v>0</v>
          </cell>
          <cell r="I661">
            <v>0</v>
          </cell>
          <cell r="J661">
            <v>4520</v>
          </cell>
          <cell r="K661">
            <v>108480</v>
          </cell>
          <cell r="L661">
            <v>0</v>
          </cell>
          <cell r="M661">
            <v>0</v>
          </cell>
        </row>
        <row r="662">
          <cell r="G662" t="str">
            <v xml:space="preserve"> </v>
          </cell>
          <cell r="H662">
            <v>495</v>
          </cell>
          <cell r="I662">
            <v>9405</v>
          </cell>
          <cell r="K662">
            <v>0</v>
          </cell>
          <cell r="M662">
            <v>0</v>
          </cell>
        </row>
        <row r="663">
          <cell r="G663" t="str">
            <v xml:space="preserve"> </v>
          </cell>
          <cell r="H663">
            <v>404</v>
          </cell>
          <cell r="I663">
            <v>40723.199999999997</v>
          </cell>
          <cell r="J663">
            <v>2591</v>
          </cell>
          <cell r="K663">
            <v>261172.8</v>
          </cell>
          <cell r="L663">
            <v>86</v>
          </cell>
          <cell r="M663">
            <v>8668.7999999999993</v>
          </cell>
        </row>
        <row r="664">
          <cell r="G664" t="str">
            <v xml:space="preserve"> </v>
          </cell>
          <cell r="H664">
            <v>269461</v>
          </cell>
          <cell r="I664">
            <v>7544.9</v>
          </cell>
          <cell r="K664">
            <v>0</v>
          </cell>
          <cell r="M664">
            <v>0</v>
          </cell>
        </row>
        <row r="665">
          <cell r="H665">
            <v>0</v>
          </cell>
          <cell r="I665">
            <v>0</v>
          </cell>
          <cell r="J665">
            <v>107349</v>
          </cell>
          <cell r="K665">
            <v>2791</v>
          </cell>
          <cell r="L665">
            <v>0</v>
          </cell>
          <cell r="M665">
            <v>0</v>
          </cell>
        </row>
        <row r="666">
          <cell r="G666" t="str">
            <v xml:space="preserve"> </v>
          </cell>
          <cell r="H666">
            <v>119760</v>
          </cell>
          <cell r="I666">
            <v>3113.7</v>
          </cell>
          <cell r="K666">
            <v>0</v>
          </cell>
          <cell r="M666">
            <v>0</v>
          </cell>
        </row>
        <row r="667">
          <cell r="G667" t="str">
            <v xml:space="preserve"> </v>
          </cell>
          <cell r="H667">
            <v>32</v>
          </cell>
          <cell r="I667">
            <v>448</v>
          </cell>
          <cell r="K667">
            <v>0</v>
          </cell>
          <cell r="M667">
            <v>0</v>
          </cell>
        </row>
        <row r="668">
          <cell r="G668" t="str">
            <v xml:space="preserve"> </v>
          </cell>
          <cell r="H668">
            <v>750</v>
          </cell>
          <cell r="I668">
            <v>-5292</v>
          </cell>
          <cell r="K668">
            <v>0</v>
          </cell>
          <cell r="M668">
            <v>0</v>
          </cell>
        </row>
        <row r="669">
          <cell r="G669">
            <v>709363</v>
          </cell>
          <cell r="H669">
            <v>0</v>
          </cell>
          <cell r="I669">
            <v>328252</v>
          </cell>
          <cell r="J669">
            <v>0</v>
          </cell>
          <cell r="K669">
            <v>372443</v>
          </cell>
          <cell r="M669">
            <v>8668</v>
          </cell>
        </row>
        <row r="670">
          <cell r="M670" t="str">
            <v xml:space="preserve"> </v>
          </cell>
        </row>
        <row r="671">
          <cell r="G671" t="str">
            <v>개소당</v>
          </cell>
        </row>
        <row r="672">
          <cell r="G672" t="str">
            <v xml:space="preserve"> </v>
          </cell>
          <cell r="H672">
            <v>2054</v>
          </cell>
          <cell r="I672">
            <v>196567.8</v>
          </cell>
          <cell r="K672">
            <v>0</v>
          </cell>
          <cell r="M672">
            <v>0</v>
          </cell>
        </row>
        <row r="673">
          <cell r="G673" t="str">
            <v xml:space="preserve"> </v>
          </cell>
          <cell r="H673">
            <v>2232</v>
          </cell>
          <cell r="I673">
            <v>46157.7</v>
          </cell>
          <cell r="K673">
            <v>0</v>
          </cell>
          <cell r="M673">
            <v>0</v>
          </cell>
        </row>
        <row r="674">
          <cell r="G674" t="str">
            <v xml:space="preserve"> </v>
          </cell>
          <cell r="H674">
            <v>1610</v>
          </cell>
          <cell r="I674">
            <v>41860</v>
          </cell>
          <cell r="K674">
            <v>0</v>
          </cell>
          <cell r="M674">
            <v>0</v>
          </cell>
        </row>
        <row r="675">
          <cell r="G675" t="str">
            <v xml:space="preserve"> </v>
          </cell>
          <cell r="H675">
            <v>0</v>
          </cell>
          <cell r="I675">
            <v>0</v>
          </cell>
          <cell r="J675">
            <v>4520</v>
          </cell>
          <cell r="K675">
            <v>108480</v>
          </cell>
          <cell r="L675">
            <v>0</v>
          </cell>
          <cell r="M675">
            <v>0</v>
          </cell>
        </row>
        <row r="676">
          <cell r="G676" t="str">
            <v xml:space="preserve"> </v>
          </cell>
          <cell r="H676">
            <v>495</v>
          </cell>
          <cell r="I676">
            <v>9405</v>
          </cell>
          <cell r="K676">
            <v>0</v>
          </cell>
          <cell r="M676">
            <v>0</v>
          </cell>
        </row>
        <row r="677">
          <cell r="G677" t="str">
            <v xml:space="preserve"> </v>
          </cell>
          <cell r="H677">
            <v>404</v>
          </cell>
          <cell r="I677">
            <v>42743.199999999997</v>
          </cell>
          <cell r="J677">
            <v>2591</v>
          </cell>
          <cell r="K677">
            <v>274127.8</v>
          </cell>
          <cell r="L677">
            <v>86</v>
          </cell>
          <cell r="M677">
            <v>9098.7999999999993</v>
          </cell>
        </row>
        <row r="678">
          <cell r="G678" t="str">
            <v xml:space="preserve"> </v>
          </cell>
          <cell r="H678">
            <v>269461</v>
          </cell>
          <cell r="I678">
            <v>10508.9</v>
          </cell>
          <cell r="K678">
            <v>0</v>
          </cell>
          <cell r="M678">
            <v>0</v>
          </cell>
        </row>
        <row r="679">
          <cell r="H679">
            <v>0</v>
          </cell>
          <cell r="I679">
            <v>0</v>
          </cell>
          <cell r="J679">
            <v>107349</v>
          </cell>
          <cell r="K679">
            <v>3864.5</v>
          </cell>
          <cell r="L679">
            <v>0</v>
          </cell>
          <cell r="M679">
            <v>0</v>
          </cell>
        </row>
        <row r="680">
          <cell r="G680" t="str">
            <v xml:space="preserve"> </v>
          </cell>
          <cell r="H680">
            <v>119760</v>
          </cell>
          <cell r="I680">
            <v>4311.3</v>
          </cell>
          <cell r="K680">
            <v>0</v>
          </cell>
          <cell r="M680">
            <v>0</v>
          </cell>
        </row>
        <row r="681">
          <cell r="G681" t="str">
            <v xml:space="preserve"> </v>
          </cell>
          <cell r="H681">
            <v>32</v>
          </cell>
          <cell r="I681">
            <v>576</v>
          </cell>
          <cell r="K681">
            <v>0</v>
          </cell>
          <cell r="M681">
            <v>0</v>
          </cell>
        </row>
        <row r="682">
          <cell r="G682" t="str">
            <v xml:space="preserve"> </v>
          </cell>
          <cell r="H682">
            <v>750</v>
          </cell>
          <cell r="I682">
            <v>-5554.5</v>
          </cell>
          <cell r="K682">
            <v>0</v>
          </cell>
          <cell r="M682">
            <v>0</v>
          </cell>
        </row>
        <row r="683">
          <cell r="G683">
            <v>742145</v>
          </cell>
          <cell r="H683">
            <v>0</v>
          </cell>
          <cell r="I683">
            <v>346575</v>
          </cell>
          <cell r="J683">
            <v>0</v>
          </cell>
          <cell r="K683">
            <v>386472</v>
          </cell>
          <cell r="M683">
            <v>9098</v>
          </cell>
        </row>
        <row r="684">
          <cell r="M684" t="str">
            <v xml:space="preserve"> </v>
          </cell>
        </row>
        <row r="685">
          <cell r="G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G686">
            <v>0</v>
          </cell>
          <cell r="I686">
            <v>0</v>
          </cell>
          <cell r="K686">
            <v>0</v>
          </cell>
          <cell r="M686">
            <v>0</v>
          </cell>
        </row>
      </sheetData>
      <sheetData sheetId="11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146</v>
          </cell>
          <cell r="C3" t="str">
            <v>광섬유조명</v>
          </cell>
          <cell r="G3" t="str">
            <v>식당</v>
          </cell>
          <cell r="M3" t="str">
            <v xml:space="preserve"> </v>
          </cell>
        </row>
        <row r="4">
          <cell r="B4" t="str">
            <v>광섬유설치(측면)</v>
          </cell>
          <cell r="C4" t="str">
            <v>0.75mmx105C</v>
          </cell>
          <cell r="D4">
            <v>365.65000000000003</v>
          </cell>
          <cell r="E4" t="str">
            <v>M</v>
          </cell>
          <cell r="H4">
            <v>70000</v>
          </cell>
          <cell r="I4">
            <v>25595500</v>
          </cell>
          <cell r="J4">
            <v>4859</v>
          </cell>
          <cell r="K4">
            <v>1776693.3</v>
          </cell>
          <cell r="M4">
            <v>0</v>
          </cell>
        </row>
        <row r="5">
          <cell r="B5" t="str">
            <v>트랙설치</v>
          </cell>
          <cell r="C5" t="str">
            <v>TRK125</v>
          </cell>
          <cell r="D5">
            <v>186</v>
          </cell>
          <cell r="E5" t="str">
            <v>M</v>
          </cell>
          <cell r="H5">
            <v>12000</v>
          </cell>
          <cell r="I5">
            <v>2232000</v>
          </cell>
          <cell r="J5">
            <v>7995</v>
          </cell>
          <cell r="K5">
            <v>1487070</v>
          </cell>
          <cell r="M5">
            <v>0</v>
          </cell>
        </row>
        <row r="6">
          <cell r="B6" t="str">
            <v>아크릴트랙설치</v>
          </cell>
          <cell r="C6" t="str">
            <v>30x20</v>
          </cell>
          <cell r="D6">
            <v>90</v>
          </cell>
          <cell r="E6" t="str">
            <v>M</v>
          </cell>
          <cell r="H6">
            <v>25000</v>
          </cell>
          <cell r="I6">
            <v>2250000</v>
          </cell>
          <cell r="J6">
            <v>7995</v>
          </cell>
          <cell r="K6">
            <v>719550</v>
          </cell>
          <cell r="M6">
            <v>0</v>
          </cell>
        </row>
        <row r="7">
          <cell r="B7" t="str">
            <v>조광기설치</v>
          </cell>
          <cell r="C7" t="str">
            <v>HQI-150W</v>
          </cell>
          <cell r="D7">
            <v>4</v>
          </cell>
          <cell r="E7" t="str">
            <v>식</v>
          </cell>
          <cell r="H7">
            <v>1465000</v>
          </cell>
          <cell r="I7">
            <v>5860000</v>
          </cell>
          <cell r="J7">
            <v>105810</v>
          </cell>
          <cell r="K7">
            <v>423240</v>
          </cell>
          <cell r="M7">
            <v>0</v>
          </cell>
        </row>
        <row r="8">
          <cell r="B8" t="str">
            <v>1등용외함설치</v>
          </cell>
          <cell r="C8" t="str">
            <v>500x600x200</v>
          </cell>
          <cell r="D8">
            <v>4</v>
          </cell>
          <cell r="E8" t="str">
            <v>면</v>
          </cell>
          <cell r="H8">
            <v>450000</v>
          </cell>
          <cell r="I8">
            <v>1800000</v>
          </cell>
          <cell r="J8">
            <v>149907</v>
          </cell>
          <cell r="K8">
            <v>599628</v>
          </cell>
          <cell r="M8">
            <v>0</v>
          </cell>
        </row>
        <row r="9">
          <cell r="B9" t="str">
            <v>제어선</v>
          </cell>
          <cell r="D9">
            <v>49.500000000000007</v>
          </cell>
          <cell r="E9" t="str">
            <v>M</v>
          </cell>
          <cell r="H9">
            <v>801</v>
          </cell>
          <cell r="I9">
            <v>39649.5</v>
          </cell>
          <cell r="J9">
            <v>1475</v>
          </cell>
          <cell r="K9">
            <v>73012.5</v>
          </cell>
          <cell r="M9">
            <v>0</v>
          </cell>
        </row>
        <row r="10">
          <cell r="B10" t="str">
            <v>CD 전선관</v>
          </cell>
          <cell r="C10" t="str">
            <v>16mm</v>
          </cell>
          <cell r="D10">
            <v>45.1</v>
          </cell>
          <cell r="E10" t="str">
            <v>M</v>
          </cell>
          <cell r="H10">
            <v>290</v>
          </cell>
          <cell r="I10">
            <v>13079</v>
          </cell>
          <cell r="J10">
            <v>2464</v>
          </cell>
          <cell r="K10">
            <v>111126.39999999999</v>
          </cell>
          <cell r="M10">
            <v>0</v>
          </cell>
        </row>
        <row r="11">
          <cell r="B11" t="str">
            <v>잡자재</v>
          </cell>
          <cell r="C11" t="str">
            <v>재료비의 2.3%</v>
          </cell>
          <cell r="D11">
            <v>1</v>
          </cell>
          <cell r="E11" t="str">
            <v>식</v>
          </cell>
          <cell r="H11">
            <v>37737500</v>
          </cell>
          <cell r="I11">
            <v>867962.5</v>
          </cell>
          <cell r="K11">
            <v>0</v>
          </cell>
          <cell r="M11">
            <v>0</v>
          </cell>
        </row>
        <row r="12">
          <cell r="B12" t="str">
            <v>공구손료</v>
          </cell>
          <cell r="C12" t="str">
            <v>노무비의 3%</v>
          </cell>
          <cell r="D12">
            <v>1</v>
          </cell>
          <cell r="E12" t="str">
            <v>식</v>
          </cell>
          <cell r="J12">
            <v>5190320.2</v>
          </cell>
          <cell r="K12">
            <v>155709.6</v>
          </cell>
          <cell r="M12">
            <v>0</v>
          </cell>
        </row>
        <row r="13">
          <cell r="B13" t="str">
            <v>소계</v>
          </cell>
          <cell r="G13">
            <v>44004220</v>
          </cell>
          <cell r="I13">
            <v>38658191</v>
          </cell>
          <cell r="K13">
            <v>5346029</v>
          </cell>
          <cell r="M13">
            <v>0</v>
          </cell>
        </row>
        <row r="14">
          <cell r="M14">
            <v>0</v>
          </cell>
        </row>
        <row r="15">
          <cell r="B15">
            <v>147</v>
          </cell>
          <cell r="C15" t="str">
            <v>광섬유설치(Line)</v>
          </cell>
          <cell r="G15" t="str">
            <v>m당</v>
          </cell>
          <cell r="M15">
            <v>0</v>
          </cell>
        </row>
        <row r="16">
          <cell r="B16" t="str">
            <v>광섬유(측면)</v>
          </cell>
          <cell r="C16" t="str">
            <v>0.75mmx105C</v>
          </cell>
          <cell r="D16">
            <v>1</v>
          </cell>
          <cell r="E16" t="str">
            <v>M</v>
          </cell>
          <cell r="H16">
            <v>70000</v>
          </cell>
          <cell r="I16">
            <v>70000</v>
          </cell>
          <cell r="K16">
            <v>0</v>
          </cell>
          <cell r="M16">
            <v>0</v>
          </cell>
        </row>
        <row r="17">
          <cell r="B17" t="str">
            <v>광케이블기사</v>
          </cell>
          <cell r="D17">
            <v>0.05</v>
          </cell>
          <cell r="E17" t="str">
            <v>인</v>
          </cell>
          <cell r="I17">
            <v>0</v>
          </cell>
          <cell r="J17">
            <v>97185</v>
          </cell>
          <cell r="K17">
            <v>4859.2</v>
          </cell>
          <cell r="M17">
            <v>0</v>
          </cell>
        </row>
        <row r="18">
          <cell r="B18" t="str">
            <v>소계</v>
          </cell>
          <cell r="G18">
            <v>74859</v>
          </cell>
          <cell r="I18">
            <v>70000</v>
          </cell>
          <cell r="K18">
            <v>4859</v>
          </cell>
          <cell r="M18">
            <v>0</v>
          </cell>
        </row>
        <row r="19">
          <cell r="M19">
            <v>0</v>
          </cell>
        </row>
        <row r="20">
          <cell r="B20">
            <v>148</v>
          </cell>
          <cell r="C20" t="str">
            <v>트랙설치</v>
          </cell>
          <cell r="G20" t="str">
            <v>m당</v>
          </cell>
          <cell r="M20">
            <v>0</v>
          </cell>
        </row>
        <row r="21">
          <cell r="B21" t="str">
            <v>트랙</v>
          </cell>
          <cell r="C21" t="str">
            <v>TRK125</v>
          </cell>
          <cell r="D21">
            <v>1</v>
          </cell>
          <cell r="E21" t="str">
            <v>M</v>
          </cell>
          <cell r="H21">
            <v>12000</v>
          </cell>
          <cell r="I21">
            <v>12000</v>
          </cell>
          <cell r="K21">
            <v>0</v>
          </cell>
          <cell r="M21">
            <v>0</v>
          </cell>
        </row>
        <row r="22">
          <cell r="B22" t="str">
            <v>내선전공</v>
          </cell>
          <cell r="C22" t="str">
            <v>몰딩신설품</v>
          </cell>
          <cell r="D22">
            <v>0.16</v>
          </cell>
          <cell r="E22" t="str">
            <v>인</v>
          </cell>
          <cell r="I22">
            <v>0</v>
          </cell>
          <cell r="J22">
            <v>49969</v>
          </cell>
          <cell r="K22">
            <v>7995</v>
          </cell>
          <cell r="M22">
            <v>0</v>
          </cell>
        </row>
        <row r="23">
          <cell r="B23" t="str">
            <v>내선전공</v>
          </cell>
          <cell r="C23" t="str">
            <v>칼블럭설치</v>
          </cell>
          <cell r="D23">
            <v>2.8000000000000001E-2</v>
          </cell>
          <cell r="E23" t="str">
            <v>인</v>
          </cell>
          <cell r="I23">
            <v>0</v>
          </cell>
          <cell r="J23">
            <v>49969</v>
          </cell>
          <cell r="K23">
            <v>1399.1</v>
          </cell>
          <cell r="M23">
            <v>0</v>
          </cell>
        </row>
        <row r="24">
          <cell r="B24" t="str">
            <v>소계</v>
          </cell>
          <cell r="G24">
            <v>19995</v>
          </cell>
          <cell r="I24">
            <v>12000</v>
          </cell>
          <cell r="K24">
            <v>7995</v>
          </cell>
          <cell r="M24">
            <v>0</v>
          </cell>
        </row>
        <row r="25">
          <cell r="M25">
            <v>0</v>
          </cell>
        </row>
        <row r="26">
          <cell r="B26">
            <v>149</v>
          </cell>
          <cell r="C26" t="str">
            <v>아크릴트랙설치</v>
          </cell>
          <cell r="G26" t="str">
            <v>m당</v>
          </cell>
          <cell r="M26">
            <v>0</v>
          </cell>
        </row>
        <row r="27">
          <cell r="B27" t="str">
            <v>아크릴트랙</v>
          </cell>
          <cell r="C27" t="str">
            <v>30x20</v>
          </cell>
          <cell r="D27">
            <v>1</v>
          </cell>
          <cell r="E27" t="str">
            <v>M</v>
          </cell>
          <cell r="H27">
            <v>25000</v>
          </cell>
          <cell r="I27">
            <v>25000</v>
          </cell>
          <cell r="K27">
            <v>0</v>
          </cell>
          <cell r="M27">
            <v>0</v>
          </cell>
        </row>
        <row r="28">
          <cell r="B28" t="str">
            <v>내선전공</v>
          </cell>
          <cell r="C28" t="str">
            <v>몰딩신설품</v>
          </cell>
          <cell r="D28">
            <v>0.16</v>
          </cell>
          <cell r="E28" t="str">
            <v>인</v>
          </cell>
          <cell r="I28">
            <v>0</v>
          </cell>
          <cell r="J28">
            <v>49969</v>
          </cell>
          <cell r="K28">
            <v>7995</v>
          </cell>
          <cell r="M28">
            <v>0</v>
          </cell>
        </row>
        <row r="29">
          <cell r="B29" t="str">
            <v>소계</v>
          </cell>
          <cell r="G29">
            <v>32995</v>
          </cell>
          <cell r="I29">
            <v>25000</v>
          </cell>
          <cell r="K29">
            <v>7995</v>
          </cell>
          <cell r="M29">
            <v>0</v>
          </cell>
        </row>
        <row r="30">
          <cell r="M30">
            <v>0</v>
          </cell>
        </row>
        <row r="31">
          <cell r="B31">
            <v>150</v>
          </cell>
          <cell r="C31" t="str">
            <v>조광기설치 PL150-SM-4C</v>
          </cell>
          <cell r="G31" t="str">
            <v>식당</v>
          </cell>
          <cell r="M31">
            <v>0</v>
          </cell>
        </row>
        <row r="32">
          <cell r="B32" t="str">
            <v>입광부(COMMON END)</v>
          </cell>
          <cell r="D32">
            <v>1</v>
          </cell>
          <cell r="E32" t="str">
            <v>EA</v>
          </cell>
          <cell r="H32">
            <v>35000</v>
          </cell>
          <cell r="I32">
            <v>35000</v>
          </cell>
          <cell r="K32">
            <v>0</v>
          </cell>
          <cell r="M32">
            <v>0</v>
          </cell>
        </row>
        <row r="33">
          <cell r="B33" t="str">
            <v>조광기</v>
          </cell>
          <cell r="C33" t="str">
            <v>HQI-150W</v>
          </cell>
          <cell r="D33">
            <v>1</v>
          </cell>
          <cell r="E33" t="str">
            <v>EA</v>
          </cell>
          <cell r="H33">
            <v>1280000</v>
          </cell>
          <cell r="I33">
            <v>1280000</v>
          </cell>
          <cell r="K33">
            <v>0</v>
          </cell>
          <cell r="M33">
            <v>0</v>
          </cell>
        </row>
        <row r="34">
          <cell r="B34" t="str">
            <v>동기제어</v>
          </cell>
          <cell r="C34" t="str">
            <v>SM,SY(내장형)</v>
          </cell>
          <cell r="D34">
            <v>1</v>
          </cell>
          <cell r="E34" t="str">
            <v>SET</v>
          </cell>
          <cell r="H34">
            <v>100000</v>
          </cell>
          <cell r="I34">
            <v>100000</v>
          </cell>
          <cell r="K34">
            <v>0</v>
          </cell>
          <cell r="M34">
            <v>0</v>
          </cell>
        </row>
        <row r="35">
          <cell r="B35" t="str">
            <v>Color Wheel</v>
          </cell>
          <cell r="C35" t="str">
            <v>4C</v>
          </cell>
          <cell r="D35">
            <v>1</v>
          </cell>
          <cell r="E35" t="str">
            <v>SET</v>
          </cell>
          <cell r="H35">
            <v>50000</v>
          </cell>
          <cell r="I35">
            <v>50000</v>
          </cell>
          <cell r="K35">
            <v>0</v>
          </cell>
          <cell r="M35">
            <v>0</v>
          </cell>
        </row>
        <row r="36">
          <cell r="B36" t="str">
            <v>광케이블기사</v>
          </cell>
          <cell r="C36" t="str">
            <v>외피접속품</v>
          </cell>
          <cell r="D36">
            <v>0.67</v>
          </cell>
          <cell r="E36" t="str">
            <v>인</v>
          </cell>
          <cell r="I36">
            <v>0</v>
          </cell>
          <cell r="J36">
            <v>97185</v>
          </cell>
          <cell r="K36">
            <v>65113.9</v>
          </cell>
          <cell r="M36">
            <v>0</v>
          </cell>
        </row>
        <row r="37">
          <cell r="B37" t="str">
            <v>특별인부</v>
          </cell>
          <cell r="C37" t="str">
            <v>외피접속품</v>
          </cell>
          <cell r="D37">
            <v>0.31</v>
          </cell>
          <cell r="E37" t="str">
            <v>인</v>
          </cell>
          <cell r="I37">
            <v>0</v>
          </cell>
          <cell r="J37">
            <v>51490</v>
          </cell>
          <cell r="K37">
            <v>15961.9</v>
          </cell>
          <cell r="M37">
            <v>0</v>
          </cell>
        </row>
        <row r="38">
          <cell r="B38" t="str">
            <v>내선전공</v>
          </cell>
          <cell r="C38" t="str">
            <v>투광기부설품</v>
          </cell>
          <cell r="D38">
            <v>0.495</v>
          </cell>
          <cell r="E38" t="str">
            <v>인</v>
          </cell>
          <cell r="I38">
            <v>0</v>
          </cell>
          <cell r="J38">
            <v>49969</v>
          </cell>
          <cell r="K38">
            <v>24734.6</v>
          </cell>
          <cell r="M38">
            <v>0</v>
          </cell>
        </row>
        <row r="39">
          <cell r="B39" t="str">
            <v>소계</v>
          </cell>
          <cell r="G39">
            <v>1570810</v>
          </cell>
          <cell r="I39">
            <v>1465000</v>
          </cell>
          <cell r="K39">
            <v>105810</v>
          </cell>
          <cell r="M39">
            <v>0</v>
          </cell>
        </row>
        <row r="40">
          <cell r="M40">
            <v>0</v>
          </cell>
        </row>
        <row r="41">
          <cell r="B41">
            <v>151</v>
          </cell>
          <cell r="C41" t="str">
            <v>1등용외함설치</v>
          </cell>
          <cell r="G41" t="str">
            <v>면당</v>
          </cell>
          <cell r="M41">
            <v>0</v>
          </cell>
        </row>
        <row r="42">
          <cell r="B42" t="str">
            <v>광원외함(1등용)</v>
          </cell>
          <cell r="C42" t="str">
            <v>500x600x200</v>
          </cell>
          <cell r="D42">
            <v>1</v>
          </cell>
          <cell r="E42" t="str">
            <v>EA</v>
          </cell>
          <cell r="H42">
            <v>450000</v>
          </cell>
          <cell r="I42">
            <v>450000</v>
          </cell>
          <cell r="K42">
            <v>0</v>
          </cell>
          <cell r="M42">
            <v>0</v>
          </cell>
        </row>
        <row r="43">
          <cell r="B43" t="str">
            <v>내선전공</v>
          </cell>
          <cell r="C43" t="str">
            <v>풀박스설치품</v>
          </cell>
          <cell r="D43">
            <v>3</v>
          </cell>
          <cell r="E43" t="str">
            <v>인</v>
          </cell>
          <cell r="I43">
            <v>0</v>
          </cell>
          <cell r="J43">
            <v>49969</v>
          </cell>
          <cell r="K43">
            <v>149907</v>
          </cell>
          <cell r="M43">
            <v>0</v>
          </cell>
        </row>
        <row r="44">
          <cell r="B44" t="str">
            <v>내선전공</v>
          </cell>
          <cell r="C44" t="str">
            <v>앙카볼트설치</v>
          </cell>
          <cell r="D44">
            <v>0.08</v>
          </cell>
          <cell r="E44" t="str">
            <v>인</v>
          </cell>
          <cell r="I44">
            <v>0</v>
          </cell>
          <cell r="J44">
            <v>49969</v>
          </cell>
          <cell r="K44">
            <v>3997.5</v>
          </cell>
          <cell r="M44">
            <v>0</v>
          </cell>
        </row>
        <row r="45">
          <cell r="B45" t="str">
            <v>소계</v>
          </cell>
          <cell r="G45">
            <v>603904</v>
          </cell>
          <cell r="I45">
            <v>450000</v>
          </cell>
          <cell r="K45">
            <v>153904</v>
          </cell>
          <cell r="M45">
            <v>0</v>
          </cell>
        </row>
        <row r="46">
          <cell r="M46">
            <v>0</v>
          </cell>
        </row>
        <row r="47">
          <cell r="B47">
            <v>152</v>
          </cell>
          <cell r="C47" t="str">
            <v>제어케이블신설</v>
          </cell>
          <cell r="G47" t="str">
            <v>m당</v>
          </cell>
          <cell r="M47">
            <v>0</v>
          </cell>
        </row>
        <row r="48">
          <cell r="B48" t="str">
            <v>제어용비닐절연전선(CVV)</v>
          </cell>
          <cell r="C48" t="str">
            <v>3.5㎟,3심</v>
          </cell>
          <cell r="D48">
            <v>1</v>
          </cell>
          <cell r="E48" t="str">
            <v>M</v>
          </cell>
          <cell r="H48">
            <v>801</v>
          </cell>
          <cell r="I48">
            <v>801</v>
          </cell>
          <cell r="K48">
            <v>0</v>
          </cell>
          <cell r="M48">
            <v>0</v>
          </cell>
        </row>
        <row r="49">
          <cell r="B49" t="str">
            <v>저압케이블전공</v>
          </cell>
          <cell r="D49">
            <v>2.1999999999999999E-2</v>
          </cell>
          <cell r="E49" t="str">
            <v>인</v>
          </cell>
          <cell r="I49">
            <v>0</v>
          </cell>
          <cell r="J49">
            <v>67062</v>
          </cell>
          <cell r="K49">
            <v>1475.3</v>
          </cell>
          <cell r="M49">
            <v>0</v>
          </cell>
        </row>
        <row r="50">
          <cell r="B50" t="str">
            <v>소계</v>
          </cell>
          <cell r="G50">
            <v>2276</v>
          </cell>
          <cell r="I50">
            <v>801</v>
          </cell>
          <cell r="K50">
            <v>1475</v>
          </cell>
          <cell r="M50">
            <v>0</v>
          </cell>
        </row>
        <row r="51">
          <cell r="M51">
            <v>0</v>
          </cell>
        </row>
        <row r="52">
          <cell r="B52">
            <v>153</v>
          </cell>
          <cell r="C52" t="str">
            <v>전선관부설</v>
          </cell>
          <cell r="G52" t="str">
            <v>m당</v>
          </cell>
          <cell r="M52">
            <v>0</v>
          </cell>
        </row>
        <row r="53">
          <cell r="B53" t="str">
            <v>합성수지가요관(CD)</v>
          </cell>
          <cell r="C53" t="str">
            <v>16mm</v>
          </cell>
          <cell r="D53">
            <v>1</v>
          </cell>
          <cell r="E53" t="str">
            <v>M</v>
          </cell>
          <cell r="H53">
            <v>242</v>
          </cell>
          <cell r="I53">
            <v>242</v>
          </cell>
          <cell r="K53">
            <v>0</v>
          </cell>
          <cell r="M53">
            <v>0</v>
          </cell>
        </row>
        <row r="54">
          <cell r="B54" t="str">
            <v>전선관 부속품</v>
          </cell>
          <cell r="C54" t="str">
            <v>부속품율 20%</v>
          </cell>
          <cell r="D54">
            <v>0.2</v>
          </cell>
          <cell r="E54" t="str">
            <v>식</v>
          </cell>
          <cell r="H54">
            <v>242</v>
          </cell>
          <cell r="I54">
            <v>48.4</v>
          </cell>
          <cell r="K54">
            <v>0</v>
          </cell>
          <cell r="M54">
            <v>0</v>
          </cell>
        </row>
        <row r="55">
          <cell r="B55" t="str">
            <v>내선전공</v>
          </cell>
          <cell r="D55">
            <v>0.05</v>
          </cell>
          <cell r="E55" t="str">
            <v>인</v>
          </cell>
          <cell r="I55">
            <v>0</v>
          </cell>
          <cell r="J55">
            <v>49296</v>
          </cell>
          <cell r="K55">
            <v>2464.8000000000002</v>
          </cell>
          <cell r="M55">
            <v>0</v>
          </cell>
        </row>
        <row r="56">
          <cell r="B56" t="str">
            <v>소계</v>
          </cell>
          <cell r="G56">
            <v>2754</v>
          </cell>
          <cell r="I56">
            <v>290</v>
          </cell>
          <cell r="K56">
            <v>2464</v>
          </cell>
          <cell r="M56">
            <v>0</v>
          </cell>
        </row>
        <row r="57">
          <cell r="M57">
            <v>0</v>
          </cell>
        </row>
        <row r="58">
          <cell r="G58">
            <v>0</v>
          </cell>
          <cell r="I58">
            <v>0</v>
          </cell>
          <cell r="K58">
            <v>0</v>
          </cell>
          <cell r="M58">
            <v>0</v>
          </cell>
        </row>
        <row r="59">
          <cell r="M59">
            <v>0</v>
          </cell>
        </row>
        <row r="72">
          <cell r="G72">
            <v>0</v>
          </cell>
          <cell r="I72">
            <v>0</v>
          </cell>
          <cell r="K72">
            <v>0</v>
          </cell>
          <cell r="M72">
            <v>0</v>
          </cell>
        </row>
        <row r="73">
          <cell r="G73">
            <v>0</v>
          </cell>
          <cell r="I73">
            <v>0</v>
          </cell>
          <cell r="K73">
            <v>0</v>
          </cell>
          <cell r="M73">
            <v>0</v>
          </cell>
        </row>
      </sheetData>
      <sheetData sheetId="12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93</v>
          </cell>
          <cell r="C3" t="str">
            <v>터파기 (인력,보통토사,0~1M)</v>
          </cell>
          <cell r="G3" t="str">
            <v>m3당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M3">
            <v>0</v>
          </cell>
        </row>
        <row r="4">
          <cell r="B4" t="str">
            <v>보통인부</v>
          </cell>
          <cell r="D4">
            <v>0.2</v>
          </cell>
          <cell r="E4" t="str">
            <v>인</v>
          </cell>
          <cell r="G4" t="str">
            <v xml:space="preserve"> </v>
          </cell>
          <cell r="I4">
            <v>0</v>
          </cell>
          <cell r="J4">
            <v>37052</v>
          </cell>
          <cell r="K4">
            <v>7410.4</v>
          </cell>
          <cell r="M4">
            <v>0</v>
          </cell>
        </row>
        <row r="5">
          <cell r="B5" t="str">
            <v>소   계</v>
          </cell>
          <cell r="G5">
            <v>7410</v>
          </cell>
          <cell r="I5">
            <v>0</v>
          </cell>
          <cell r="K5">
            <v>7410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B7">
            <v>94</v>
          </cell>
          <cell r="C7" t="str">
            <v>터파기 (인력,보통토사,0~1M,협소)</v>
          </cell>
          <cell r="G7" t="str">
            <v>m3당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B8" t="str">
            <v>보통인부</v>
          </cell>
          <cell r="D8">
            <v>0.25</v>
          </cell>
          <cell r="E8" t="str">
            <v>인</v>
          </cell>
          <cell r="G8" t="str">
            <v xml:space="preserve"> </v>
          </cell>
          <cell r="I8">
            <v>0</v>
          </cell>
          <cell r="J8">
            <v>37052</v>
          </cell>
          <cell r="K8">
            <v>9263</v>
          </cell>
          <cell r="M8">
            <v>0</v>
          </cell>
        </row>
        <row r="9">
          <cell r="B9" t="str">
            <v>소   계</v>
          </cell>
          <cell r="G9">
            <v>9263</v>
          </cell>
          <cell r="I9">
            <v>0</v>
          </cell>
          <cell r="K9">
            <v>9263</v>
          </cell>
          <cell r="M9">
            <v>0</v>
          </cell>
        </row>
        <row r="10">
          <cell r="G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B11">
            <v>95</v>
          </cell>
          <cell r="C11" t="str">
            <v>절취 (인력,보통토사)</v>
          </cell>
          <cell r="G11" t="str">
            <v>m3당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 t="str">
            <v>보통인부</v>
          </cell>
          <cell r="D12">
            <v>0.16</v>
          </cell>
          <cell r="E12" t="str">
            <v>인</v>
          </cell>
          <cell r="G12" t="str">
            <v xml:space="preserve"> </v>
          </cell>
          <cell r="I12">
            <v>0</v>
          </cell>
          <cell r="J12">
            <v>37052</v>
          </cell>
          <cell r="K12">
            <v>5928.3</v>
          </cell>
          <cell r="M12">
            <v>0</v>
          </cell>
        </row>
        <row r="13">
          <cell r="B13" t="str">
            <v>소   계</v>
          </cell>
          <cell r="G13">
            <v>5928</v>
          </cell>
          <cell r="I13">
            <v>0</v>
          </cell>
          <cell r="K13">
            <v>5928</v>
          </cell>
          <cell r="M13">
            <v>0</v>
          </cell>
        </row>
        <row r="15">
          <cell r="B15">
            <v>96</v>
          </cell>
          <cell r="C15" t="str">
            <v>잔토처리 (인력,현장내)</v>
          </cell>
          <cell r="G15" t="str">
            <v>m3당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보통인부</v>
          </cell>
          <cell r="D16">
            <v>0.2</v>
          </cell>
          <cell r="E16" t="str">
            <v>인</v>
          </cell>
          <cell r="G16" t="str">
            <v xml:space="preserve"> </v>
          </cell>
          <cell r="I16">
            <v>0</v>
          </cell>
          <cell r="J16">
            <v>37052</v>
          </cell>
          <cell r="K16">
            <v>7410.4</v>
          </cell>
          <cell r="M16">
            <v>0</v>
          </cell>
        </row>
        <row r="17">
          <cell r="B17" t="str">
            <v>소   계</v>
          </cell>
          <cell r="G17">
            <v>7410</v>
          </cell>
          <cell r="I17">
            <v>0</v>
          </cell>
          <cell r="K17">
            <v>7410</v>
          </cell>
          <cell r="M17">
            <v>0</v>
          </cell>
        </row>
        <row r="19">
          <cell r="B19">
            <v>97</v>
          </cell>
          <cell r="C19" t="str">
            <v>되메우기 및 다짐 (인력)</v>
          </cell>
          <cell r="G19" t="str">
            <v>m3당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보통인부</v>
          </cell>
          <cell r="C20" t="str">
            <v>되메우기</v>
          </cell>
          <cell r="D20">
            <v>0.1</v>
          </cell>
          <cell r="E20" t="str">
            <v>인</v>
          </cell>
          <cell r="G20" t="str">
            <v xml:space="preserve"> </v>
          </cell>
          <cell r="I20">
            <v>0</v>
          </cell>
          <cell r="J20">
            <v>37052</v>
          </cell>
          <cell r="K20">
            <v>3705</v>
          </cell>
          <cell r="M20">
            <v>0</v>
          </cell>
        </row>
        <row r="21">
          <cell r="B21" t="str">
            <v>보통인부</v>
          </cell>
          <cell r="C21" t="str">
            <v>다지기</v>
          </cell>
          <cell r="D21">
            <v>0.11</v>
          </cell>
          <cell r="E21" t="str">
            <v>인</v>
          </cell>
          <cell r="G21" t="str">
            <v xml:space="preserve"> </v>
          </cell>
          <cell r="I21">
            <v>0</v>
          </cell>
          <cell r="J21">
            <v>37052</v>
          </cell>
          <cell r="K21">
            <v>4075.7</v>
          </cell>
          <cell r="M21">
            <v>0</v>
          </cell>
        </row>
        <row r="22">
          <cell r="B22" t="str">
            <v>소   계</v>
          </cell>
          <cell r="G22">
            <v>7780</v>
          </cell>
          <cell r="I22">
            <v>0</v>
          </cell>
          <cell r="K22">
            <v>7780</v>
          </cell>
          <cell r="M22">
            <v>0</v>
          </cell>
        </row>
        <row r="24">
          <cell r="B24">
            <v>98</v>
          </cell>
          <cell r="C24" t="str">
            <v>흙다짐 (인력)</v>
          </cell>
          <cell r="G24" t="str">
            <v>m3당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보통인부</v>
          </cell>
          <cell r="C25" t="str">
            <v>다지기</v>
          </cell>
          <cell r="D25">
            <v>0.11</v>
          </cell>
          <cell r="E25" t="str">
            <v>인</v>
          </cell>
          <cell r="G25" t="str">
            <v xml:space="preserve"> </v>
          </cell>
          <cell r="I25">
            <v>0</v>
          </cell>
          <cell r="J25">
            <v>37052</v>
          </cell>
          <cell r="K25">
            <v>4075.7</v>
          </cell>
          <cell r="M25">
            <v>0</v>
          </cell>
        </row>
        <row r="26">
          <cell r="B26" t="str">
            <v>소   계</v>
          </cell>
          <cell r="G26">
            <v>4075</v>
          </cell>
          <cell r="I26">
            <v>0</v>
          </cell>
          <cell r="K26">
            <v>4075</v>
          </cell>
          <cell r="M26">
            <v>0</v>
          </cell>
        </row>
        <row r="28">
          <cell r="B28">
            <v>99</v>
          </cell>
          <cell r="C28" t="str">
            <v>바닥면고르기  (성토면)</v>
          </cell>
          <cell r="G28" t="str">
            <v>m2당</v>
          </cell>
          <cell r="H28">
            <v>0</v>
          </cell>
          <cell r="I28">
            <v>0</v>
          </cell>
          <cell r="K28">
            <v>0</v>
          </cell>
          <cell r="M28">
            <v>0</v>
          </cell>
        </row>
        <row r="29">
          <cell r="B29" t="str">
            <v>보통인부</v>
          </cell>
          <cell r="C29" t="str">
            <v>성토면,사질토</v>
          </cell>
          <cell r="D29">
            <v>1.9E-2</v>
          </cell>
          <cell r="E29" t="str">
            <v>인</v>
          </cell>
          <cell r="G29" t="str">
            <v xml:space="preserve"> </v>
          </cell>
          <cell r="I29">
            <v>0</v>
          </cell>
          <cell r="J29">
            <v>37052</v>
          </cell>
          <cell r="K29">
            <v>703.9</v>
          </cell>
          <cell r="M29">
            <v>0</v>
          </cell>
        </row>
        <row r="30">
          <cell r="B30" t="str">
            <v>소   계</v>
          </cell>
          <cell r="G30">
            <v>703</v>
          </cell>
          <cell r="I30">
            <v>0</v>
          </cell>
          <cell r="K30">
            <v>703</v>
          </cell>
          <cell r="M30">
            <v>0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B32">
            <v>100</v>
          </cell>
          <cell r="C32" t="str">
            <v xml:space="preserve">잡석지정(다짐) </v>
          </cell>
          <cell r="G32" t="str">
            <v>m3당</v>
          </cell>
          <cell r="I32">
            <v>0</v>
          </cell>
          <cell r="K32">
            <v>0</v>
          </cell>
          <cell r="M32">
            <v>0</v>
          </cell>
        </row>
        <row r="33">
          <cell r="B33" t="str">
            <v>자     갈</v>
          </cell>
          <cell r="C33" t="str">
            <v>#467(Φ40mm)</v>
          </cell>
          <cell r="D33">
            <v>0.3</v>
          </cell>
          <cell r="E33" t="str">
            <v>M3</v>
          </cell>
          <cell r="G33" t="str">
            <v xml:space="preserve"> </v>
          </cell>
          <cell r="H33">
            <v>12000</v>
          </cell>
          <cell r="I33">
            <v>3600</v>
          </cell>
          <cell r="K33">
            <v>0</v>
          </cell>
          <cell r="M33">
            <v>0</v>
          </cell>
        </row>
        <row r="34">
          <cell r="B34" t="str">
            <v>잡     석</v>
          </cell>
          <cell r="C34" t="str">
            <v>#467(Φ40mm)</v>
          </cell>
          <cell r="D34">
            <v>1.1000000000000001</v>
          </cell>
          <cell r="E34" t="str">
            <v>M3</v>
          </cell>
          <cell r="G34" t="str">
            <v xml:space="preserve"> </v>
          </cell>
          <cell r="H34">
            <v>9000</v>
          </cell>
          <cell r="I34">
            <v>9900</v>
          </cell>
          <cell r="K34">
            <v>0</v>
          </cell>
          <cell r="M34">
            <v>0</v>
          </cell>
        </row>
        <row r="35">
          <cell r="B35" t="str">
            <v>보통인부</v>
          </cell>
          <cell r="C35" t="str">
            <v>떨공이 다지기</v>
          </cell>
          <cell r="D35">
            <v>1.1000000000000001</v>
          </cell>
          <cell r="E35" t="str">
            <v>인</v>
          </cell>
          <cell r="G35" t="str">
            <v xml:space="preserve"> </v>
          </cell>
          <cell r="I35">
            <v>0</v>
          </cell>
          <cell r="J35">
            <v>37052</v>
          </cell>
          <cell r="K35">
            <v>40757.199999999997</v>
          </cell>
          <cell r="M35">
            <v>0</v>
          </cell>
        </row>
        <row r="36">
          <cell r="B36" t="str">
            <v>기구손료</v>
          </cell>
          <cell r="C36" t="str">
            <v>품의 2%</v>
          </cell>
          <cell r="D36">
            <v>1</v>
          </cell>
          <cell r="E36" t="str">
            <v>식</v>
          </cell>
          <cell r="G36" t="str">
            <v xml:space="preserve"> </v>
          </cell>
          <cell r="I36">
            <v>0</v>
          </cell>
          <cell r="K36">
            <v>0</v>
          </cell>
          <cell r="L36">
            <v>40757</v>
          </cell>
          <cell r="M36">
            <v>815.1</v>
          </cell>
        </row>
        <row r="37">
          <cell r="B37" t="str">
            <v>소   계</v>
          </cell>
          <cell r="G37">
            <v>55072</v>
          </cell>
          <cell r="I37">
            <v>13500</v>
          </cell>
          <cell r="K37">
            <v>40757</v>
          </cell>
          <cell r="M37">
            <v>815</v>
          </cell>
        </row>
        <row r="38">
          <cell r="G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B39">
            <v>101</v>
          </cell>
          <cell r="C39" t="str">
            <v>모래깔기</v>
          </cell>
          <cell r="G39" t="str">
            <v>m3당</v>
          </cell>
          <cell r="I39">
            <v>0</v>
          </cell>
          <cell r="K39">
            <v>0</v>
          </cell>
          <cell r="M39">
            <v>0</v>
          </cell>
        </row>
        <row r="40">
          <cell r="B40" t="str">
            <v>모     래</v>
          </cell>
          <cell r="C40">
            <v>0</v>
          </cell>
          <cell r="D40">
            <v>1.04</v>
          </cell>
          <cell r="E40" t="str">
            <v>M3</v>
          </cell>
          <cell r="G40" t="str">
            <v xml:space="preserve"> </v>
          </cell>
          <cell r="H40">
            <v>12000</v>
          </cell>
          <cell r="I40">
            <v>12480</v>
          </cell>
          <cell r="K40">
            <v>0</v>
          </cell>
          <cell r="M40">
            <v>0</v>
          </cell>
        </row>
        <row r="41">
          <cell r="B41" t="str">
            <v>보통인부</v>
          </cell>
          <cell r="C41" t="str">
            <v xml:space="preserve"> </v>
          </cell>
          <cell r="D41">
            <v>0.25</v>
          </cell>
          <cell r="E41" t="str">
            <v>인</v>
          </cell>
          <cell r="G41" t="str">
            <v xml:space="preserve"> </v>
          </cell>
          <cell r="I41">
            <v>0</v>
          </cell>
          <cell r="J41">
            <v>37052</v>
          </cell>
          <cell r="K41">
            <v>9263</v>
          </cell>
          <cell r="M41">
            <v>0</v>
          </cell>
        </row>
        <row r="42">
          <cell r="B42" t="str">
            <v>소   계</v>
          </cell>
          <cell r="G42">
            <v>21743</v>
          </cell>
          <cell r="I42">
            <v>12480</v>
          </cell>
          <cell r="K42">
            <v>9263</v>
          </cell>
          <cell r="M42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B45">
            <v>102</v>
          </cell>
          <cell r="C45" t="str">
            <v>몰     탈 (1:1)</v>
          </cell>
          <cell r="G45" t="str">
            <v>m3당</v>
          </cell>
          <cell r="I45">
            <v>0</v>
          </cell>
          <cell r="K45">
            <v>0</v>
          </cell>
          <cell r="M45">
            <v>0</v>
          </cell>
        </row>
        <row r="46">
          <cell r="B46" t="str">
            <v>시 멘 트</v>
          </cell>
          <cell r="C46" t="str">
            <v>40KG/포</v>
          </cell>
          <cell r="D46">
            <v>1093</v>
          </cell>
          <cell r="E46" t="str">
            <v>Kg</v>
          </cell>
          <cell r="G46" t="str">
            <v xml:space="preserve"> </v>
          </cell>
          <cell r="H46">
            <v>62.7</v>
          </cell>
          <cell r="I46">
            <v>68531</v>
          </cell>
          <cell r="J46">
            <v>0</v>
          </cell>
          <cell r="K46">
            <v>0</v>
          </cell>
          <cell r="M46">
            <v>0</v>
          </cell>
        </row>
        <row r="47">
          <cell r="B47" t="str">
            <v>모     래</v>
          </cell>
          <cell r="C47">
            <v>0</v>
          </cell>
          <cell r="D47">
            <v>0.78</v>
          </cell>
          <cell r="E47" t="str">
            <v>M3</v>
          </cell>
          <cell r="G47" t="str">
            <v xml:space="preserve"> </v>
          </cell>
          <cell r="H47">
            <v>12000</v>
          </cell>
          <cell r="I47">
            <v>9360</v>
          </cell>
          <cell r="K47">
            <v>0</v>
          </cell>
          <cell r="M47">
            <v>0</v>
          </cell>
        </row>
        <row r="48">
          <cell r="B48" t="str">
            <v>보통인부</v>
          </cell>
          <cell r="C48" t="str">
            <v xml:space="preserve"> </v>
          </cell>
          <cell r="D48">
            <v>1</v>
          </cell>
          <cell r="E48" t="str">
            <v>인</v>
          </cell>
          <cell r="G48" t="str">
            <v xml:space="preserve"> </v>
          </cell>
          <cell r="I48">
            <v>0</v>
          </cell>
          <cell r="J48">
            <v>37052</v>
          </cell>
          <cell r="K48">
            <v>37052</v>
          </cell>
          <cell r="M48">
            <v>0</v>
          </cell>
        </row>
        <row r="49">
          <cell r="B49" t="str">
            <v>소   계</v>
          </cell>
          <cell r="G49">
            <v>114943</v>
          </cell>
          <cell r="I49">
            <v>77891</v>
          </cell>
          <cell r="K49">
            <v>37052</v>
          </cell>
          <cell r="M49">
            <v>0</v>
          </cell>
        </row>
        <row r="50">
          <cell r="G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B51">
            <v>103</v>
          </cell>
          <cell r="C51" t="str">
            <v>몰     탈 (1:2)</v>
          </cell>
          <cell r="G51" t="str">
            <v>m3당</v>
          </cell>
          <cell r="I51">
            <v>0</v>
          </cell>
          <cell r="K51">
            <v>0</v>
          </cell>
          <cell r="M51">
            <v>0</v>
          </cell>
        </row>
        <row r="52">
          <cell r="B52" t="str">
            <v>시 멘 트</v>
          </cell>
          <cell r="C52" t="str">
            <v>40KG/포</v>
          </cell>
          <cell r="D52">
            <v>680</v>
          </cell>
          <cell r="E52" t="str">
            <v>Kg</v>
          </cell>
          <cell r="G52" t="str">
            <v xml:space="preserve"> </v>
          </cell>
          <cell r="H52">
            <v>62.7</v>
          </cell>
          <cell r="I52">
            <v>42636</v>
          </cell>
          <cell r="K52">
            <v>0</v>
          </cell>
          <cell r="M52">
            <v>0</v>
          </cell>
        </row>
        <row r="53">
          <cell r="B53" t="str">
            <v>모     래</v>
          </cell>
          <cell r="C53">
            <v>0</v>
          </cell>
          <cell r="D53">
            <v>0.93</v>
          </cell>
          <cell r="E53" t="str">
            <v>M3</v>
          </cell>
          <cell r="G53" t="str">
            <v xml:space="preserve"> </v>
          </cell>
          <cell r="H53">
            <v>12000</v>
          </cell>
          <cell r="I53">
            <v>11160</v>
          </cell>
          <cell r="K53">
            <v>0</v>
          </cell>
          <cell r="M53">
            <v>0</v>
          </cell>
        </row>
        <row r="54">
          <cell r="B54" t="str">
            <v>보통인부</v>
          </cell>
          <cell r="C54" t="str">
            <v xml:space="preserve"> </v>
          </cell>
          <cell r="D54">
            <v>1</v>
          </cell>
          <cell r="E54" t="str">
            <v>인</v>
          </cell>
          <cell r="G54" t="str">
            <v xml:space="preserve"> </v>
          </cell>
          <cell r="I54">
            <v>0</v>
          </cell>
          <cell r="J54">
            <v>37052</v>
          </cell>
          <cell r="K54">
            <v>37052</v>
          </cell>
          <cell r="M54">
            <v>0</v>
          </cell>
        </row>
        <row r="55">
          <cell r="B55" t="str">
            <v>소   계</v>
          </cell>
          <cell r="G55">
            <v>90848</v>
          </cell>
          <cell r="I55">
            <v>53796</v>
          </cell>
          <cell r="K55">
            <v>37052</v>
          </cell>
          <cell r="M55">
            <v>0</v>
          </cell>
        </row>
        <row r="56">
          <cell r="G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B57">
            <v>104</v>
          </cell>
          <cell r="C57" t="str">
            <v>몰     탈 (1:3)</v>
          </cell>
          <cell r="G57" t="str">
            <v>m3당</v>
          </cell>
          <cell r="I57">
            <v>0</v>
          </cell>
          <cell r="K57">
            <v>0</v>
          </cell>
          <cell r="M57">
            <v>0</v>
          </cell>
        </row>
        <row r="58">
          <cell r="B58" t="str">
            <v>시 멘 트</v>
          </cell>
          <cell r="C58" t="str">
            <v>40KG/포</v>
          </cell>
          <cell r="D58">
            <v>510</v>
          </cell>
          <cell r="E58" t="str">
            <v>Kg</v>
          </cell>
          <cell r="G58" t="str">
            <v xml:space="preserve"> </v>
          </cell>
          <cell r="H58">
            <v>62.7</v>
          </cell>
          <cell r="I58">
            <v>31977</v>
          </cell>
          <cell r="K58">
            <v>0</v>
          </cell>
          <cell r="M58">
            <v>0</v>
          </cell>
        </row>
        <row r="59">
          <cell r="B59" t="str">
            <v>모     래</v>
          </cell>
          <cell r="C59">
            <v>0</v>
          </cell>
          <cell r="D59">
            <v>1.1000000000000001</v>
          </cell>
          <cell r="E59" t="str">
            <v>M3</v>
          </cell>
          <cell r="G59" t="str">
            <v xml:space="preserve"> </v>
          </cell>
          <cell r="H59">
            <v>12000</v>
          </cell>
          <cell r="I59">
            <v>13200</v>
          </cell>
          <cell r="K59">
            <v>0</v>
          </cell>
          <cell r="M59">
            <v>0</v>
          </cell>
        </row>
        <row r="60">
          <cell r="B60" t="str">
            <v>보통인부</v>
          </cell>
          <cell r="C60" t="str">
            <v xml:space="preserve"> </v>
          </cell>
          <cell r="D60">
            <v>1</v>
          </cell>
          <cell r="E60" t="str">
            <v>인</v>
          </cell>
          <cell r="G60" t="str">
            <v xml:space="preserve"> </v>
          </cell>
          <cell r="I60">
            <v>0</v>
          </cell>
          <cell r="J60">
            <v>37052</v>
          </cell>
          <cell r="K60">
            <v>37052</v>
          </cell>
          <cell r="M60">
            <v>0</v>
          </cell>
        </row>
        <row r="61">
          <cell r="B61" t="str">
            <v>소   계</v>
          </cell>
          <cell r="G61">
            <v>82229</v>
          </cell>
          <cell r="I61">
            <v>45177</v>
          </cell>
          <cell r="K61">
            <v>37052</v>
          </cell>
          <cell r="M61">
            <v>0</v>
          </cell>
        </row>
        <row r="62">
          <cell r="G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B63">
            <v>105</v>
          </cell>
          <cell r="C63" t="str">
            <v>에폭시접합</v>
          </cell>
          <cell r="G63" t="str">
            <v>m2당</v>
          </cell>
          <cell r="I63">
            <v>0</v>
          </cell>
          <cell r="K63">
            <v>0</v>
          </cell>
          <cell r="M63">
            <v>0</v>
          </cell>
        </row>
        <row r="64">
          <cell r="B64" t="str">
            <v>에폭시접착제</v>
          </cell>
          <cell r="C64" t="str">
            <v xml:space="preserve"> </v>
          </cell>
          <cell r="D64">
            <v>1.2</v>
          </cell>
          <cell r="E64" t="str">
            <v>Kg</v>
          </cell>
          <cell r="G64" t="str">
            <v xml:space="preserve"> </v>
          </cell>
          <cell r="H64">
            <v>8500</v>
          </cell>
          <cell r="I64">
            <v>10200</v>
          </cell>
          <cell r="K64">
            <v>0</v>
          </cell>
          <cell r="M64">
            <v>0</v>
          </cell>
        </row>
        <row r="65">
          <cell r="B65" t="str">
            <v>신      너</v>
          </cell>
          <cell r="C65" t="str">
            <v>KSM5319 2종</v>
          </cell>
          <cell r="D65">
            <v>0.2</v>
          </cell>
          <cell r="E65" t="str">
            <v>L</v>
          </cell>
          <cell r="G65" t="str">
            <v xml:space="preserve"> </v>
          </cell>
          <cell r="H65">
            <v>1283</v>
          </cell>
          <cell r="I65">
            <v>256</v>
          </cell>
          <cell r="K65">
            <v>0</v>
          </cell>
          <cell r="M65">
            <v>0</v>
          </cell>
        </row>
        <row r="66">
          <cell r="B66" t="str">
            <v>도장공</v>
          </cell>
          <cell r="C66" t="str">
            <v xml:space="preserve"> </v>
          </cell>
          <cell r="D66">
            <v>0.12</v>
          </cell>
          <cell r="E66" t="str">
            <v>인</v>
          </cell>
          <cell r="G66" t="str">
            <v xml:space="preserve"> </v>
          </cell>
          <cell r="I66">
            <v>0</v>
          </cell>
          <cell r="J66">
            <v>56361</v>
          </cell>
          <cell r="K66">
            <v>6763.3</v>
          </cell>
          <cell r="M66">
            <v>0</v>
          </cell>
        </row>
        <row r="67">
          <cell r="B67" t="str">
            <v>기구손료</v>
          </cell>
          <cell r="C67" t="str">
            <v>노무비의 2%</v>
          </cell>
          <cell r="D67">
            <v>1</v>
          </cell>
          <cell r="E67" t="str">
            <v>식</v>
          </cell>
          <cell r="G67" t="str">
            <v xml:space="preserve"> </v>
          </cell>
          <cell r="I67">
            <v>0</v>
          </cell>
          <cell r="K67">
            <v>0</v>
          </cell>
          <cell r="L67">
            <v>6763</v>
          </cell>
          <cell r="M67">
            <v>135.19999999999999</v>
          </cell>
        </row>
        <row r="68">
          <cell r="B68" t="str">
            <v>소   계</v>
          </cell>
          <cell r="G68">
            <v>17354</v>
          </cell>
          <cell r="I68">
            <v>10456</v>
          </cell>
          <cell r="K68">
            <v>6763</v>
          </cell>
          <cell r="M68">
            <v>135</v>
          </cell>
        </row>
        <row r="69">
          <cell r="G69">
            <v>0</v>
          </cell>
          <cell r="I69">
            <v>0</v>
          </cell>
          <cell r="K69">
            <v>0</v>
          </cell>
          <cell r="M69">
            <v>0</v>
          </cell>
        </row>
        <row r="70">
          <cell r="B70">
            <v>106</v>
          </cell>
          <cell r="C70" t="str">
            <v>에폭시모르터바르기</v>
          </cell>
          <cell r="G70" t="str">
            <v>m2당</v>
          </cell>
          <cell r="I70">
            <v>0</v>
          </cell>
          <cell r="K70">
            <v>0</v>
          </cell>
          <cell r="M70">
            <v>0</v>
          </cell>
        </row>
        <row r="71">
          <cell r="B71" t="str">
            <v>에폭시접착제</v>
          </cell>
          <cell r="C71" t="str">
            <v xml:space="preserve"> </v>
          </cell>
          <cell r="D71">
            <v>1.2</v>
          </cell>
          <cell r="E71" t="str">
            <v>Kg</v>
          </cell>
          <cell r="G71" t="str">
            <v xml:space="preserve"> </v>
          </cell>
          <cell r="H71">
            <v>8500</v>
          </cell>
          <cell r="I71">
            <v>10200</v>
          </cell>
          <cell r="K71">
            <v>0</v>
          </cell>
          <cell r="M71">
            <v>0</v>
          </cell>
        </row>
        <row r="72">
          <cell r="B72" t="str">
            <v>신      너</v>
          </cell>
          <cell r="C72" t="str">
            <v>KSM5319 2종</v>
          </cell>
          <cell r="D72">
            <v>0.2</v>
          </cell>
          <cell r="E72" t="str">
            <v>L</v>
          </cell>
          <cell r="G72" t="str">
            <v xml:space="preserve"> </v>
          </cell>
          <cell r="H72">
            <v>1283</v>
          </cell>
          <cell r="I72">
            <v>256</v>
          </cell>
          <cell r="K72">
            <v>0</v>
          </cell>
          <cell r="M72">
            <v>0</v>
          </cell>
        </row>
        <row r="73">
          <cell r="B73" t="str">
            <v>도장공</v>
          </cell>
          <cell r="C73" t="str">
            <v xml:space="preserve"> </v>
          </cell>
          <cell r="D73">
            <v>0.12</v>
          </cell>
          <cell r="E73" t="str">
            <v>인</v>
          </cell>
          <cell r="G73" t="str">
            <v xml:space="preserve"> </v>
          </cell>
          <cell r="I73">
            <v>0</v>
          </cell>
          <cell r="J73">
            <v>56361</v>
          </cell>
          <cell r="K73">
            <v>6763.3</v>
          </cell>
          <cell r="M73">
            <v>0</v>
          </cell>
        </row>
        <row r="74">
          <cell r="B74" t="str">
            <v>소   계</v>
          </cell>
          <cell r="G74">
            <v>17219</v>
          </cell>
          <cell r="I74">
            <v>10456</v>
          </cell>
          <cell r="K74">
            <v>6763</v>
          </cell>
          <cell r="M74">
            <v>0</v>
          </cell>
        </row>
        <row r="75">
          <cell r="G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B76">
            <v>107</v>
          </cell>
          <cell r="C76" t="str">
            <v>레미콘타설 (25-180-8 철근구조물)</v>
          </cell>
          <cell r="G76" t="str">
            <v>m3당</v>
          </cell>
          <cell r="I76">
            <v>0</v>
          </cell>
          <cell r="K76">
            <v>0</v>
          </cell>
          <cell r="M76">
            <v>0</v>
          </cell>
        </row>
        <row r="77">
          <cell r="B77" t="str">
            <v>레 미 콘</v>
          </cell>
          <cell r="C77" t="str">
            <v>25-180-8</v>
          </cell>
          <cell r="D77">
            <v>1.01</v>
          </cell>
          <cell r="E77" t="str">
            <v>M3</v>
          </cell>
          <cell r="G77" t="str">
            <v xml:space="preserve"> </v>
          </cell>
          <cell r="H77">
            <v>41710</v>
          </cell>
          <cell r="I77">
            <v>42127</v>
          </cell>
          <cell r="K77">
            <v>0</v>
          </cell>
          <cell r="M77">
            <v>0</v>
          </cell>
        </row>
        <row r="78">
          <cell r="B78" t="str">
            <v>콘크리트공</v>
          </cell>
          <cell r="C78" t="str">
            <v xml:space="preserve"> </v>
          </cell>
          <cell r="D78">
            <v>0.17</v>
          </cell>
          <cell r="E78" t="str">
            <v>인</v>
          </cell>
          <cell r="G78" t="str">
            <v xml:space="preserve"> </v>
          </cell>
          <cell r="I78">
            <v>0</v>
          </cell>
          <cell r="J78">
            <v>64308</v>
          </cell>
          <cell r="K78">
            <v>10932.3</v>
          </cell>
          <cell r="M78">
            <v>0</v>
          </cell>
        </row>
        <row r="79">
          <cell r="B79" t="str">
            <v>보통인부</v>
          </cell>
          <cell r="C79" t="str">
            <v xml:space="preserve"> </v>
          </cell>
          <cell r="D79">
            <v>0.28999999999999998</v>
          </cell>
          <cell r="E79" t="str">
            <v>인</v>
          </cell>
          <cell r="G79" t="str">
            <v xml:space="preserve"> </v>
          </cell>
          <cell r="I79">
            <v>0</v>
          </cell>
          <cell r="J79">
            <v>37052</v>
          </cell>
          <cell r="K79">
            <v>10745</v>
          </cell>
          <cell r="M79">
            <v>0</v>
          </cell>
        </row>
        <row r="80">
          <cell r="B80" t="str">
            <v>소   계</v>
          </cell>
          <cell r="G80">
            <v>63804</v>
          </cell>
          <cell r="I80">
            <v>42127</v>
          </cell>
          <cell r="K80">
            <v>21677</v>
          </cell>
          <cell r="M80">
            <v>0</v>
          </cell>
        </row>
        <row r="82">
          <cell r="B82">
            <v>108</v>
          </cell>
          <cell r="C82" t="str">
            <v>레미콘타설 (40-160-8 철근구조물)</v>
          </cell>
          <cell r="G82" t="str">
            <v>m3당</v>
          </cell>
          <cell r="I82">
            <v>0</v>
          </cell>
          <cell r="K82">
            <v>0</v>
          </cell>
          <cell r="M82">
            <v>0</v>
          </cell>
        </row>
        <row r="83">
          <cell r="B83" t="str">
            <v>레 미 콘</v>
          </cell>
          <cell r="C83" t="str">
            <v>40-160-8</v>
          </cell>
          <cell r="D83">
            <v>1.01</v>
          </cell>
          <cell r="E83" t="str">
            <v>M3</v>
          </cell>
          <cell r="G83" t="str">
            <v xml:space="preserve"> </v>
          </cell>
          <cell r="H83">
            <v>38800</v>
          </cell>
          <cell r="I83">
            <v>39188</v>
          </cell>
          <cell r="K83">
            <v>0</v>
          </cell>
          <cell r="M83">
            <v>0</v>
          </cell>
        </row>
        <row r="84">
          <cell r="B84" t="str">
            <v>콘크리트공</v>
          </cell>
          <cell r="C84" t="str">
            <v xml:space="preserve"> </v>
          </cell>
          <cell r="D84">
            <v>0.17</v>
          </cell>
          <cell r="E84" t="str">
            <v>인</v>
          </cell>
          <cell r="G84" t="str">
            <v xml:space="preserve"> </v>
          </cell>
          <cell r="I84">
            <v>0</v>
          </cell>
          <cell r="J84">
            <v>64308</v>
          </cell>
          <cell r="K84">
            <v>10932.3</v>
          </cell>
          <cell r="M84">
            <v>0</v>
          </cell>
        </row>
        <row r="85">
          <cell r="B85" t="str">
            <v>보통인부</v>
          </cell>
          <cell r="C85" t="str">
            <v xml:space="preserve"> </v>
          </cell>
          <cell r="D85">
            <v>0.28999999999999998</v>
          </cell>
          <cell r="E85" t="str">
            <v>인</v>
          </cell>
          <cell r="G85" t="str">
            <v xml:space="preserve"> </v>
          </cell>
          <cell r="I85">
            <v>0</v>
          </cell>
          <cell r="J85">
            <v>37052</v>
          </cell>
          <cell r="K85">
            <v>10745</v>
          </cell>
          <cell r="M85">
            <v>0</v>
          </cell>
        </row>
        <row r="86">
          <cell r="B86" t="str">
            <v>소   계</v>
          </cell>
          <cell r="G86">
            <v>60865</v>
          </cell>
          <cell r="I86">
            <v>39188</v>
          </cell>
          <cell r="K86">
            <v>21677</v>
          </cell>
          <cell r="M86">
            <v>0</v>
          </cell>
        </row>
        <row r="87">
          <cell r="B87">
            <v>109</v>
          </cell>
          <cell r="C87" t="str">
            <v>레미콘타설 (40-160-8 무근구조물)</v>
          </cell>
          <cell r="G87" t="str">
            <v>m3당</v>
          </cell>
          <cell r="I87">
            <v>0</v>
          </cell>
          <cell r="K87">
            <v>0</v>
          </cell>
          <cell r="M87">
            <v>0</v>
          </cell>
        </row>
        <row r="88">
          <cell r="B88" t="str">
            <v>레 미 콘</v>
          </cell>
          <cell r="C88" t="str">
            <v>40-160-8</v>
          </cell>
          <cell r="D88">
            <v>1.01</v>
          </cell>
          <cell r="E88" t="str">
            <v>M3</v>
          </cell>
          <cell r="G88" t="str">
            <v xml:space="preserve"> </v>
          </cell>
          <cell r="H88">
            <v>38800</v>
          </cell>
          <cell r="I88">
            <v>39188</v>
          </cell>
          <cell r="K88">
            <v>0</v>
          </cell>
          <cell r="M88">
            <v>0</v>
          </cell>
        </row>
        <row r="89">
          <cell r="B89" t="str">
            <v>콘크리트공</v>
          </cell>
          <cell r="C89" t="str">
            <v xml:space="preserve"> </v>
          </cell>
          <cell r="D89">
            <v>0.15</v>
          </cell>
          <cell r="E89" t="str">
            <v>인</v>
          </cell>
          <cell r="G89" t="str">
            <v xml:space="preserve"> </v>
          </cell>
          <cell r="I89">
            <v>0</v>
          </cell>
          <cell r="J89">
            <v>64308</v>
          </cell>
          <cell r="K89">
            <v>9646.2000000000007</v>
          </cell>
          <cell r="M89">
            <v>0</v>
          </cell>
        </row>
        <row r="90">
          <cell r="B90" t="str">
            <v>보통인부</v>
          </cell>
          <cell r="C90" t="str">
            <v xml:space="preserve"> </v>
          </cell>
          <cell r="D90">
            <v>0.27</v>
          </cell>
          <cell r="E90" t="str">
            <v>인</v>
          </cell>
          <cell r="G90" t="str">
            <v xml:space="preserve"> </v>
          </cell>
          <cell r="I90">
            <v>0</v>
          </cell>
          <cell r="J90">
            <v>37052</v>
          </cell>
          <cell r="K90">
            <v>10004</v>
          </cell>
          <cell r="M90">
            <v>0</v>
          </cell>
        </row>
        <row r="91">
          <cell r="B91" t="str">
            <v>소   계</v>
          </cell>
          <cell r="G91">
            <v>58838</v>
          </cell>
          <cell r="I91">
            <v>39188</v>
          </cell>
          <cell r="K91">
            <v>19650</v>
          </cell>
          <cell r="M91">
            <v>0</v>
          </cell>
        </row>
        <row r="92">
          <cell r="G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B93">
            <v>110</v>
          </cell>
          <cell r="C93" t="str">
            <v>콘크리트 (인력비빔,5종,소형)</v>
          </cell>
          <cell r="G93" t="str">
            <v>m3당</v>
          </cell>
          <cell r="I93">
            <v>0</v>
          </cell>
          <cell r="K93">
            <v>0</v>
          </cell>
          <cell r="M93">
            <v>0</v>
          </cell>
        </row>
        <row r="94">
          <cell r="B94" t="str">
            <v>시 멘 트</v>
          </cell>
          <cell r="C94" t="str">
            <v>40KG/포</v>
          </cell>
          <cell r="D94">
            <v>211</v>
          </cell>
          <cell r="E94" t="str">
            <v>KG</v>
          </cell>
          <cell r="G94" t="str">
            <v xml:space="preserve"> </v>
          </cell>
          <cell r="H94">
            <v>62.7</v>
          </cell>
          <cell r="I94">
            <v>13229</v>
          </cell>
          <cell r="K94">
            <v>0</v>
          </cell>
          <cell r="M94">
            <v>0</v>
          </cell>
        </row>
        <row r="95">
          <cell r="B95" t="str">
            <v>모     래</v>
          </cell>
          <cell r="C95">
            <v>0</v>
          </cell>
          <cell r="D95">
            <v>0.5</v>
          </cell>
          <cell r="E95" t="str">
            <v>M3</v>
          </cell>
          <cell r="G95" t="str">
            <v xml:space="preserve"> </v>
          </cell>
          <cell r="H95">
            <v>12000</v>
          </cell>
          <cell r="I95">
            <v>6000</v>
          </cell>
          <cell r="K95">
            <v>0</v>
          </cell>
          <cell r="M95">
            <v>0</v>
          </cell>
        </row>
        <row r="96">
          <cell r="B96" t="str">
            <v>자     갈</v>
          </cell>
          <cell r="C96" t="str">
            <v>#467(Φ40mm)</v>
          </cell>
          <cell r="D96">
            <v>0.73</v>
          </cell>
          <cell r="E96" t="str">
            <v>M3</v>
          </cell>
          <cell r="G96" t="str">
            <v xml:space="preserve"> </v>
          </cell>
          <cell r="H96">
            <v>12000</v>
          </cell>
          <cell r="I96">
            <v>8760</v>
          </cell>
          <cell r="K96">
            <v>0</v>
          </cell>
          <cell r="M96">
            <v>0</v>
          </cell>
        </row>
        <row r="97">
          <cell r="B97" t="str">
            <v>콘크리트공</v>
          </cell>
          <cell r="C97" t="str">
            <v xml:space="preserve"> </v>
          </cell>
          <cell r="D97">
            <v>1.29</v>
          </cell>
          <cell r="E97" t="str">
            <v>인</v>
          </cell>
          <cell r="G97" t="str">
            <v xml:space="preserve"> </v>
          </cell>
          <cell r="H97">
            <v>0</v>
          </cell>
          <cell r="I97">
            <v>0</v>
          </cell>
          <cell r="J97">
            <v>64308</v>
          </cell>
          <cell r="K97">
            <v>82957.3</v>
          </cell>
          <cell r="M97">
            <v>0</v>
          </cell>
        </row>
        <row r="98">
          <cell r="B98" t="str">
            <v>보통인부</v>
          </cell>
          <cell r="C98" t="str">
            <v xml:space="preserve"> </v>
          </cell>
          <cell r="D98">
            <v>1.36</v>
          </cell>
          <cell r="E98" t="str">
            <v>인</v>
          </cell>
          <cell r="G98" t="str">
            <v xml:space="preserve"> </v>
          </cell>
          <cell r="I98">
            <v>0</v>
          </cell>
          <cell r="J98">
            <v>37052</v>
          </cell>
          <cell r="K98">
            <v>50390.7</v>
          </cell>
          <cell r="M98">
            <v>0</v>
          </cell>
        </row>
        <row r="99">
          <cell r="B99" t="str">
            <v>소   계</v>
          </cell>
          <cell r="G99">
            <v>161337</v>
          </cell>
          <cell r="I99">
            <v>27989</v>
          </cell>
          <cell r="K99">
            <v>133348</v>
          </cell>
          <cell r="M99">
            <v>0</v>
          </cell>
        </row>
        <row r="101">
          <cell r="B101">
            <v>111</v>
          </cell>
          <cell r="C101" t="str">
            <v>콘크리트 (인력비빔,4종,소형)</v>
          </cell>
          <cell r="G101" t="str">
            <v>m3당</v>
          </cell>
          <cell r="I101">
            <v>0</v>
          </cell>
          <cell r="K101">
            <v>0</v>
          </cell>
          <cell r="M101">
            <v>0</v>
          </cell>
        </row>
        <row r="102">
          <cell r="B102" t="str">
            <v>시 멘 트</v>
          </cell>
          <cell r="C102" t="str">
            <v>40KG/포</v>
          </cell>
          <cell r="D102">
            <v>261</v>
          </cell>
          <cell r="E102" t="str">
            <v>KG</v>
          </cell>
          <cell r="G102" t="str">
            <v xml:space="preserve"> </v>
          </cell>
          <cell r="H102">
            <v>62.7</v>
          </cell>
          <cell r="I102">
            <v>16364</v>
          </cell>
          <cell r="K102">
            <v>0</v>
          </cell>
          <cell r="M102">
            <v>0</v>
          </cell>
        </row>
        <row r="103">
          <cell r="B103" t="str">
            <v>모     래</v>
          </cell>
          <cell r="C103">
            <v>0</v>
          </cell>
          <cell r="D103">
            <v>0.48</v>
          </cell>
          <cell r="E103" t="str">
            <v>M3</v>
          </cell>
          <cell r="G103" t="str">
            <v xml:space="preserve"> </v>
          </cell>
          <cell r="H103">
            <v>12000</v>
          </cell>
          <cell r="I103">
            <v>5760</v>
          </cell>
          <cell r="K103">
            <v>0</v>
          </cell>
          <cell r="M103">
            <v>0</v>
          </cell>
        </row>
        <row r="104">
          <cell r="B104" t="str">
            <v>자     갈</v>
          </cell>
          <cell r="C104" t="str">
            <v>#467(Φ40mm)</v>
          </cell>
          <cell r="D104">
            <v>0.74</v>
          </cell>
          <cell r="E104" t="str">
            <v>M3</v>
          </cell>
          <cell r="G104" t="str">
            <v xml:space="preserve"> </v>
          </cell>
          <cell r="H104">
            <v>12000</v>
          </cell>
          <cell r="I104">
            <v>8880</v>
          </cell>
          <cell r="K104">
            <v>0</v>
          </cell>
          <cell r="M104">
            <v>0</v>
          </cell>
        </row>
        <row r="105">
          <cell r="B105" t="str">
            <v>콘크리트공</v>
          </cell>
          <cell r="C105" t="str">
            <v xml:space="preserve"> </v>
          </cell>
          <cell r="D105">
            <v>1.29</v>
          </cell>
          <cell r="E105" t="str">
            <v>인</v>
          </cell>
          <cell r="G105" t="str">
            <v xml:space="preserve"> </v>
          </cell>
          <cell r="H105">
            <v>0</v>
          </cell>
          <cell r="I105">
            <v>0</v>
          </cell>
          <cell r="J105">
            <v>64308</v>
          </cell>
          <cell r="K105">
            <v>82957.3</v>
          </cell>
          <cell r="M105">
            <v>0</v>
          </cell>
        </row>
        <row r="106">
          <cell r="B106" t="str">
            <v>보통인부</v>
          </cell>
          <cell r="C106" t="str">
            <v xml:space="preserve"> </v>
          </cell>
          <cell r="D106">
            <v>1.36</v>
          </cell>
          <cell r="E106" t="str">
            <v>인</v>
          </cell>
          <cell r="G106" t="str">
            <v xml:space="preserve"> </v>
          </cell>
          <cell r="I106">
            <v>0</v>
          </cell>
          <cell r="J106">
            <v>37052</v>
          </cell>
          <cell r="K106">
            <v>50390.7</v>
          </cell>
          <cell r="M106">
            <v>0</v>
          </cell>
        </row>
        <row r="107">
          <cell r="B107" t="str">
            <v>소   계</v>
          </cell>
          <cell r="G107">
            <v>164352</v>
          </cell>
          <cell r="I107">
            <v>31004</v>
          </cell>
          <cell r="K107">
            <v>133348</v>
          </cell>
          <cell r="M107">
            <v>0</v>
          </cell>
        </row>
        <row r="108">
          <cell r="B108">
            <v>112</v>
          </cell>
          <cell r="C108" t="str">
            <v>거푸집 ( 합판1회 일반구조물)</v>
          </cell>
          <cell r="G108" t="str">
            <v>m2당</v>
          </cell>
          <cell r="I108">
            <v>0</v>
          </cell>
          <cell r="K108">
            <v>0</v>
          </cell>
          <cell r="M108">
            <v>0</v>
          </cell>
        </row>
        <row r="109">
          <cell r="B109" t="str">
            <v>합      판</v>
          </cell>
          <cell r="C109" t="str">
            <v>내수 12MM</v>
          </cell>
          <cell r="D109">
            <v>1.03</v>
          </cell>
          <cell r="E109" t="str">
            <v>M2</v>
          </cell>
          <cell r="G109" t="str">
            <v xml:space="preserve"> </v>
          </cell>
          <cell r="H109">
            <v>5542</v>
          </cell>
          <cell r="I109">
            <v>5708</v>
          </cell>
          <cell r="K109">
            <v>0</v>
          </cell>
          <cell r="M109">
            <v>0</v>
          </cell>
        </row>
        <row r="110">
          <cell r="B110" t="str">
            <v>육송각재</v>
          </cell>
          <cell r="C110" t="str">
            <v>거푸집용</v>
          </cell>
          <cell r="D110">
            <v>3.7999999999999999E-2</v>
          </cell>
          <cell r="E110" t="str">
            <v>M3</v>
          </cell>
          <cell r="G110" t="str">
            <v xml:space="preserve"> </v>
          </cell>
          <cell r="H110">
            <v>204137</v>
          </cell>
          <cell r="I110">
            <v>7757.2</v>
          </cell>
          <cell r="K110">
            <v>0</v>
          </cell>
          <cell r="M110">
            <v>0</v>
          </cell>
        </row>
        <row r="111">
          <cell r="B111" t="str">
            <v>철      선</v>
          </cell>
          <cell r="C111" t="str">
            <v># 8(Φ4.0mm)</v>
          </cell>
          <cell r="D111">
            <v>0.28999999999999998</v>
          </cell>
          <cell r="E111" t="str">
            <v>Kg</v>
          </cell>
          <cell r="G111" t="str">
            <v xml:space="preserve"> </v>
          </cell>
          <cell r="H111">
            <v>503</v>
          </cell>
          <cell r="I111">
            <v>145</v>
          </cell>
          <cell r="K111">
            <v>0</v>
          </cell>
          <cell r="M111">
            <v>0</v>
          </cell>
        </row>
        <row r="112">
          <cell r="B112" t="str">
            <v>철      못</v>
          </cell>
          <cell r="C112" t="str">
            <v>N 75</v>
          </cell>
          <cell r="D112">
            <v>0.2</v>
          </cell>
          <cell r="E112" t="str">
            <v>Kg</v>
          </cell>
          <cell r="G112" t="str">
            <v xml:space="preserve"> </v>
          </cell>
          <cell r="H112">
            <v>552</v>
          </cell>
          <cell r="I112">
            <v>110.4</v>
          </cell>
          <cell r="K112">
            <v>0</v>
          </cell>
          <cell r="M112">
            <v>0</v>
          </cell>
        </row>
        <row r="113">
          <cell r="B113" t="str">
            <v>중      유</v>
          </cell>
          <cell r="C113" t="str">
            <v xml:space="preserve"> </v>
          </cell>
          <cell r="D113">
            <v>0.19</v>
          </cell>
          <cell r="E113" t="str">
            <v>L</v>
          </cell>
          <cell r="G113" t="str">
            <v xml:space="preserve"> </v>
          </cell>
          <cell r="H113">
            <v>278.5</v>
          </cell>
          <cell r="I113">
            <v>52.9</v>
          </cell>
          <cell r="K113">
            <v>0</v>
          </cell>
          <cell r="M113">
            <v>0</v>
          </cell>
        </row>
        <row r="114">
          <cell r="B114" t="str">
            <v>형틀목공</v>
          </cell>
          <cell r="C114" t="str">
            <v xml:space="preserve"> </v>
          </cell>
          <cell r="D114">
            <v>0.28000000000000003</v>
          </cell>
          <cell r="E114" t="str">
            <v>인</v>
          </cell>
          <cell r="G114" t="str">
            <v xml:space="preserve"> </v>
          </cell>
          <cell r="H114">
            <v>0</v>
          </cell>
          <cell r="I114">
            <v>0</v>
          </cell>
          <cell r="J114">
            <v>63219</v>
          </cell>
          <cell r="K114">
            <v>17701.3</v>
          </cell>
          <cell r="M114">
            <v>0</v>
          </cell>
        </row>
        <row r="115">
          <cell r="B115" t="str">
            <v>보통인부</v>
          </cell>
          <cell r="C115" t="str">
            <v xml:space="preserve"> </v>
          </cell>
          <cell r="D115">
            <v>0.23</v>
          </cell>
          <cell r="E115" t="str">
            <v>인</v>
          </cell>
          <cell r="G115" t="str">
            <v xml:space="preserve"> </v>
          </cell>
          <cell r="I115">
            <v>0</v>
          </cell>
          <cell r="J115">
            <v>37052</v>
          </cell>
          <cell r="K115">
            <v>8521.9</v>
          </cell>
          <cell r="M115">
            <v>0</v>
          </cell>
        </row>
        <row r="116">
          <cell r="B116" t="str">
            <v>사 용 고 재</v>
          </cell>
          <cell r="C116" t="str">
            <v>(합판+각재)30%</v>
          </cell>
          <cell r="D116">
            <v>1</v>
          </cell>
          <cell r="E116" t="str">
            <v>식</v>
          </cell>
          <cell r="G116" t="str">
            <v xml:space="preserve"> </v>
          </cell>
          <cell r="H116">
            <v>13465</v>
          </cell>
          <cell r="I116">
            <v>-4039</v>
          </cell>
          <cell r="J116">
            <v>0</v>
          </cell>
          <cell r="K116">
            <v>0</v>
          </cell>
          <cell r="M116">
            <v>0</v>
          </cell>
        </row>
        <row r="117">
          <cell r="B117" t="str">
            <v>소   계</v>
          </cell>
          <cell r="G117">
            <v>35957</v>
          </cell>
          <cell r="I117">
            <v>9734</v>
          </cell>
          <cell r="K117">
            <v>26223</v>
          </cell>
          <cell r="M117">
            <v>0</v>
          </cell>
        </row>
        <row r="119">
          <cell r="B119">
            <v>113</v>
          </cell>
          <cell r="C119" t="str">
            <v>거푸집 ( 합판4회 일반구조물)</v>
          </cell>
          <cell r="G119" t="str">
            <v>m2당</v>
          </cell>
          <cell r="I119">
            <v>0</v>
          </cell>
          <cell r="K119">
            <v>0</v>
          </cell>
          <cell r="M119">
            <v>0</v>
          </cell>
        </row>
        <row r="120">
          <cell r="B120" t="str">
            <v>재   료   비</v>
          </cell>
          <cell r="C120" t="str">
            <v>1회의 40.1%</v>
          </cell>
          <cell r="D120">
            <v>1</v>
          </cell>
          <cell r="E120" t="str">
            <v>식</v>
          </cell>
          <cell r="G120" t="str">
            <v xml:space="preserve"> </v>
          </cell>
          <cell r="H120">
            <v>9734</v>
          </cell>
          <cell r="I120">
            <v>3903.3</v>
          </cell>
          <cell r="J120">
            <v>0</v>
          </cell>
          <cell r="K120">
            <v>0</v>
          </cell>
          <cell r="M120">
            <v>0</v>
          </cell>
        </row>
        <row r="121">
          <cell r="B121" t="str">
            <v>노   무   비</v>
          </cell>
          <cell r="C121" t="str">
            <v>1회의 40%</v>
          </cell>
          <cell r="D121">
            <v>1</v>
          </cell>
          <cell r="E121" t="str">
            <v>식</v>
          </cell>
          <cell r="G121" t="str">
            <v xml:space="preserve"> </v>
          </cell>
          <cell r="H121">
            <v>0</v>
          </cell>
          <cell r="I121">
            <v>0</v>
          </cell>
          <cell r="J121">
            <v>26223</v>
          </cell>
          <cell r="K121">
            <v>10489.2</v>
          </cell>
          <cell r="M121">
            <v>0</v>
          </cell>
        </row>
        <row r="122">
          <cell r="B122" t="str">
            <v>소   계</v>
          </cell>
          <cell r="G122">
            <v>14392</v>
          </cell>
          <cell r="I122">
            <v>3903</v>
          </cell>
          <cell r="K122">
            <v>10489</v>
          </cell>
          <cell r="M122">
            <v>0</v>
          </cell>
        </row>
        <row r="123">
          <cell r="G123">
            <v>0</v>
          </cell>
          <cell r="I123">
            <v>0</v>
          </cell>
          <cell r="K123">
            <v>0</v>
          </cell>
          <cell r="M123">
            <v>0</v>
          </cell>
        </row>
        <row r="124">
          <cell r="B124">
            <v>114</v>
          </cell>
          <cell r="C124" t="str">
            <v>거푸집 ( 합판6회 일반구조물)</v>
          </cell>
          <cell r="G124" t="str">
            <v>m2당</v>
          </cell>
          <cell r="I124">
            <v>0</v>
          </cell>
          <cell r="K124">
            <v>0</v>
          </cell>
          <cell r="M124">
            <v>0</v>
          </cell>
        </row>
        <row r="125">
          <cell r="B125" t="str">
            <v>재   료   비</v>
          </cell>
          <cell r="C125" t="str">
            <v>1회의 34.7%</v>
          </cell>
          <cell r="D125">
            <v>1</v>
          </cell>
          <cell r="E125" t="str">
            <v>식</v>
          </cell>
          <cell r="G125" t="str">
            <v xml:space="preserve"> </v>
          </cell>
          <cell r="H125">
            <v>9734</v>
          </cell>
          <cell r="I125">
            <v>3377.6</v>
          </cell>
          <cell r="J125">
            <v>0</v>
          </cell>
          <cell r="K125">
            <v>0</v>
          </cell>
          <cell r="M125">
            <v>0</v>
          </cell>
        </row>
        <row r="126">
          <cell r="B126" t="str">
            <v>노   무   비</v>
          </cell>
          <cell r="C126" t="str">
            <v>1회의 32%</v>
          </cell>
          <cell r="D126">
            <v>1</v>
          </cell>
          <cell r="E126" t="str">
            <v>식</v>
          </cell>
          <cell r="G126" t="str">
            <v xml:space="preserve"> </v>
          </cell>
          <cell r="H126">
            <v>0</v>
          </cell>
          <cell r="I126">
            <v>0</v>
          </cell>
          <cell r="J126">
            <v>26223</v>
          </cell>
          <cell r="K126">
            <v>8391.2999999999993</v>
          </cell>
          <cell r="M126">
            <v>0</v>
          </cell>
        </row>
        <row r="127">
          <cell r="B127" t="str">
            <v>소   계</v>
          </cell>
          <cell r="G127">
            <v>11768</v>
          </cell>
          <cell r="I127">
            <v>3377</v>
          </cell>
          <cell r="K127">
            <v>8391</v>
          </cell>
          <cell r="M127">
            <v>0</v>
          </cell>
        </row>
        <row r="129">
          <cell r="B129">
            <v>115</v>
          </cell>
          <cell r="C129" t="str">
            <v>거푸집 ( 합판1회 소형구조물)</v>
          </cell>
          <cell r="G129" t="str">
            <v>m2당</v>
          </cell>
          <cell r="I129">
            <v>0</v>
          </cell>
          <cell r="K129">
            <v>0</v>
          </cell>
          <cell r="M129">
            <v>0</v>
          </cell>
        </row>
        <row r="130">
          <cell r="B130" t="str">
            <v>재   료   비</v>
          </cell>
          <cell r="C130" t="str">
            <v>1회일반의 100%</v>
          </cell>
          <cell r="D130">
            <v>1</v>
          </cell>
          <cell r="E130" t="str">
            <v>식</v>
          </cell>
          <cell r="G130" t="str">
            <v xml:space="preserve"> </v>
          </cell>
          <cell r="H130">
            <v>9734</v>
          </cell>
          <cell r="I130">
            <v>9734</v>
          </cell>
          <cell r="J130">
            <v>0</v>
          </cell>
          <cell r="K130">
            <v>0</v>
          </cell>
          <cell r="M130">
            <v>0</v>
          </cell>
        </row>
        <row r="131">
          <cell r="B131" t="str">
            <v>노   무   비</v>
          </cell>
          <cell r="C131" t="str">
            <v>1회일반의 130%</v>
          </cell>
          <cell r="D131">
            <v>1</v>
          </cell>
          <cell r="E131" t="str">
            <v>식</v>
          </cell>
          <cell r="G131" t="str">
            <v xml:space="preserve"> </v>
          </cell>
          <cell r="H131">
            <v>0</v>
          </cell>
          <cell r="I131">
            <v>0</v>
          </cell>
          <cell r="J131">
            <v>26223</v>
          </cell>
          <cell r="K131">
            <v>34089.9</v>
          </cell>
          <cell r="M131">
            <v>0</v>
          </cell>
        </row>
        <row r="132">
          <cell r="B132" t="str">
            <v>소   계</v>
          </cell>
          <cell r="G132">
            <v>43823</v>
          </cell>
          <cell r="I132">
            <v>9734</v>
          </cell>
          <cell r="K132">
            <v>34089</v>
          </cell>
          <cell r="M132">
            <v>0</v>
          </cell>
        </row>
        <row r="133">
          <cell r="G133">
            <v>0</v>
          </cell>
          <cell r="I133">
            <v>0</v>
          </cell>
          <cell r="K133">
            <v>0</v>
          </cell>
          <cell r="M133">
            <v>0</v>
          </cell>
        </row>
        <row r="134">
          <cell r="B134">
            <v>116</v>
          </cell>
          <cell r="C134" t="str">
            <v>거푸집 ( 합판4회 소형구조물)</v>
          </cell>
          <cell r="G134" t="str">
            <v>m2당</v>
          </cell>
          <cell r="I134">
            <v>0</v>
          </cell>
          <cell r="K134">
            <v>0</v>
          </cell>
          <cell r="M134">
            <v>0</v>
          </cell>
        </row>
        <row r="135">
          <cell r="B135" t="str">
            <v>재   료   비</v>
          </cell>
          <cell r="C135" t="str">
            <v>4회일반의 100%</v>
          </cell>
          <cell r="D135">
            <v>1</v>
          </cell>
          <cell r="E135" t="str">
            <v>식</v>
          </cell>
          <cell r="G135" t="str">
            <v xml:space="preserve"> </v>
          </cell>
          <cell r="H135">
            <v>3903</v>
          </cell>
          <cell r="I135">
            <v>3903</v>
          </cell>
          <cell r="J135">
            <v>0</v>
          </cell>
          <cell r="K135">
            <v>0</v>
          </cell>
          <cell r="M135">
            <v>0</v>
          </cell>
        </row>
        <row r="136">
          <cell r="B136" t="str">
            <v>노   무   비</v>
          </cell>
          <cell r="C136" t="str">
            <v>4회일반의 130%</v>
          </cell>
          <cell r="D136">
            <v>1</v>
          </cell>
          <cell r="E136" t="str">
            <v>식</v>
          </cell>
          <cell r="G136" t="str">
            <v xml:space="preserve"> </v>
          </cell>
          <cell r="H136">
            <v>0</v>
          </cell>
          <cell r="I136">
            <v>0</v>
          </cell>
          <cell r="J136">
            <v>10489</v>
          </cell>
          <cell r="K136">
            <v>13635.7</v>
          </cell>
          <cell r="M136">
            <v>0</v>
          </cell>
        </row>
        <row r="137">
          <cell r="B137" t="str">
            <v>소   계</v>
          </cell>
          <cell r="G137">
            <v>17538</v>
          </cell>
          <cell r="I137">
            <v>3903</v>
          </cell>
          <cell r="K137">
            <v>13635</v>
          </cell>
          <cell r="M137">
            <v>0</v>
          </cell>
        </row>
        <row r="138">
          <cell r="G138">
            <v>0</v>
          </cell>
          <cell r="I138">
            <v>0</v>
          </cell>
          <cell r="K138">
            <v>0</v>
          </cell>
          <cell r="M138">
            <v>0</v>
          </cell>
        </row>
        <row r="139">
          <cell r="B139">
            <v>117</v>
          </cell>
          <cell r="C139" t="str">
            <v>거푸집 ( 합판6회 소형구조물)</v>
          </cell>
          <cell r="G139" t="str">
            <v>m2당</v>
          </cell>
          <cell r="I139">
            <v>0</v>
          </cell>
          <cell r="K139">
            <v>0</v>
          </cell>
          <cell r="M139">
            <v>0</v>
          </cell>
        </row>
        <row r="140">
          <cell r="B140" t="str">
            <v>재   료   비</v>
          </cell>
          <cell r="C140" t="str">
            <v>6회일반의 100%</v>
          </cell>
          <cell r="D140">
            <v>1</v>
          </cell>
          <cell r="E140" t="str">
            <v>식</v>
          </cell>
          <cell r="G140" t="str">
            <v xml:space="preserve"> </v>
          </cell>
          <cell r="H140">
            <v>3377</v>
          </cell>
          <cell r="I140">
            <v>3377</v>
          </cell>
          <cell r="J140">
            <v>0</v>
          </cell>
          <cell r="K140">
            <v>0</v>
          </cell>
          <cell r="M140">
            <v>0</v>
          </cell>
        </row>
        <row r="141">
          <cell r="B141" t="str">
            <v>노   무   비</v>
          </cell>
          <cell r="C141" t="str">
            <v>6회일반의 130%</v>
          </cell>
          <cell r="D141">
            <v>1</v>
          </cell>
          <cell r="E141" t="str">
            <v>식</v>
          </cell>
          <cell r="G141" t="str">
            <v xml:space="preserve"> </v>
          </cell>
          <cell r="H141">
            <v>0</v>
          </cell>
          <cell r="I141">
            <v>0</v>
          </cell>
          <cell r="J141">
            <v>8391</v>
          </cell>
          <cell r="K141">
            <v>10908.3</v>
          </cell>
          <cell r="M141">
            <v>0</v>
          </cell>
        </row>
        <row r="142">
          <cell r="B142" t="str">
            <v>소   계</v>
          </cell>
          <cell r="G142">
            <v>14285</v>
          </cell>
          <cell r="I142">
            <v>3377</v>
          </cell>
          <cell r="K142">
            <v>10908</v>
          </cell>
          <cell r="M142">
            <v>0</v>
          </cell>
        </row>
        <row r="143">
          <cell r="G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118</v>
          </cell>
          <cell r="C144" t="str">
            <v>철근가공조립 (간단 소형구조물)</v>
          </cell>
          <cell r="G144" t="str">
            <v>kg당</v>
          </cell>
          <cell r="I144">
            <v>0</v>
          </cell>
          <cell r="K144">
            <v>0</v>
          </cell>
          <cell r="M144">
            <v>0</v>
          </cell>
        </row>
        <row r="145">
          <cell r="B145" t="str">
            <v>철      선</v>
          </cell>
          <cell r="C145" t="str">
            <v>#20(Φ0.9mm)</v>
          </cell>
          <cell r="D145">
            <v>5</v>
          </cell>
          <cell r="E145" t="str">
            <v>Kg</v>
          </cell>
          <cell r="G145" t="str">
            <v xml:space="preserve"> </v>
          </cell>
          <cell r="H145">
            <v>616</v>
          </cell>
          <cell r="I145">
            <v>3080</v>
          </cell>
          <cell r="J145">
            <v>0</v>
          </cell>
          <cell r="K145">
            <v>0</v>
          </cell>
          <cell r="M145">
            <v>0</v>
          </cell>
        </row>
        <row r="146">
          <cell r="B146" t="str">
            <v>철근공</v>
          </cell>
          <cell r="C146" t="str">
            <v>2.9*1.5</v>
          </cell>
          <cell r="D146">
            <v>4.3499999999999996</v>
          </cell>
          <cell r="E146" t="str">
            <v>인</v>
          </cell>
          <cell r="G146" t="str">
            <v xml:space="preserve"> </v>
          </cell>
          <cell r="I146">
            <v>0</v>
          </cell>
          <cell r="J146">
            <v>66745</v>
          </cell>
          <cell r="K146">
            <v>290340.7</v>
          </cell>
          <cell r="M146">
            <v>0</v>
          </cell>
        </row>
        <row r="147">
          <cell r="B147" t="str">
            <v>보통인부</v>
          </cell>
          <cell r="C147" t="str">
            <v>1.6*1.5</v>
          </cell>
          <cell r="D147">
            <v>2.4</v>
          </cell>
          <cell r="E147" t="str">
            <v>인</v>
          </cell>
          <cell r="G147" t="str">
            <v xml:space="preserve"> </v>
          </cell>
          <cell r="I147">
            <v>0</v>
          </cell>
          <cell r="J147">
            <v>37052</v>
          </cell>
          <cell r="K147">
            <v>88924.800000000003</v>
          </cell>
          <cell r="M147">
            <v>0</v>
          </cell>
        </row>
        <row r="148">
          <cell r="B148" t="str">
            <v>소   계</v>
          </cell>
          <cell r="G148">
            <v>382345</v>
          </cell>
          <cell r="I148">
            <v>3080</v>
          </cell>
          <cell r="K148">
            <v>379265</v>
          </cell>
          <cell r="M148">
            <v>0</v>
          </cell>
        </row>
        <row r="149">
          <cell r="B149" t="str">
            <v>Kg당</v>
          </cell>
          <cell r="G149">
            <v>382</v>
          </cell>
          <cell r="H149">
            <v>0</v>
          </cell>
          <cell r="I149">
            <v>3</v>
          </cell>
          <cell r="J149">
            <v>0</v>
          </cell>
          <cell r="K149">
            <v>379</v>
          </cell>
          <cell r="M149">
            <v>0</v>
          </cell>
        </row>
        <row r="150">
          <cell r="B150">
            <v>119</v>
          </cell>
          <cell r="C150" t="str">
            <v>철근가공조립 (보통 일반구조물)</v>
          </cell>
          <cell r="G150" t="str">
            <v>kg당</v>
          </cell>
          <cell r="I150">
            <v>0</v>
          </cell>
          <cell r="K150">
            <v>0</v>
          </cell>
          <cell r="M150">
            <v>0</v>
          </cell>
        </row>
        <row r="151">
          <cell r="B151" t="str">
            <v>철      선</v>
          </cell>
          <cell r="C151" t="str">
            <v>#20(Φ0.9mm)</v>
          </cell>
          <cell r="D151">
            <v>6.5</v>
          </cell>
          <cell r="E151" t="str">
            <v>Kg</v>
          </cell>
          <cell r="G151" t="str">
            <v xml:space="preserve"> </v>
          </cell>
          <cell r="H151">
            <v>616</v>
          </cell>
          <cell r="I151">
            <v>4004</v>
          </cell>
          <cell r="J151">
            <v>0</v>
          </cell>
          <cell r="K151">
            <v>0</v>
          </cell>
          <cell r="M151">
            <v>0</v>
          </cell>
        </row>
        <row r="152">
          <cell r="B152" t="str">
            <v>철근공</v>
          </cell>
          <cell r="D152">
            <v>4</v>
          </cell>
          <cell r="E152" t="str">
            <v>인</v>
          </cell>
          <cell r="G152" t="str">
            <v xml:space="preserve"> </v>
          </cell>
          <cell r="I152">
            <v>0</v>
          </cell>
          <cell r="J152">
            <v>66745</v>
          </cell>
          <cell r="K152">
            <v>266980</v>
          </cell>
          <cell r="M152">
            <v>0</v>
          </cell>
        </row>
        <row r="153">
          <cell r="B153" t="str">
            <v>보통인부</v>
          </cell>
          <cell r="D153">
            <v>2.2000000000000002</v>
          </cell>
          <cell r="E153" t="str">
            <v>인</v>
          </cell>
          <cell r="G153" t="str">
            <v xml:space="preserve"> </v>
          </cell>
          <cell r="I153">
            <v>0</v>
          </cell>
          <cell r="J153">
            <v>37052</v>
          </cell>
          <cell r="K153">
            <v>81514.399999999994</v>
          </cell>
          <cell r="M153">
            <v>0</v>
          </cell>
        </row>
        <row r="154">
          <cell r="B154" t="str">
            <v>소   계</v>
          </cell>
          <cell r="G154">
            <v>352498</v>
          </cell>
          <cell r="I154">
            <v>4004</v>
          </cell>
          <cell r="K154">
            <v>348494</v>
          </cell>
          <cell r="M154">
            <v>0</v>
          </cell>
        </row>
        <row r="155">
          <cell r="B155" t="str">
            <v>Kg당</v>
          </cell>
          <cell r="G155">
            <v>352</v>
          </cell>
          <cell r="H155">
            <v>0</v>
          </cell>
          <cell r="I155">
            <v>4</v>
          </cell>
          <cell r="J155">
            <v>0</v>
          </cell>
          <cell r="K155">
            <v>348</v>
          </cell>
          <cell r="M155">
            <v>0</v>
          </cell>
        </row>
        <row r="157">
          <cell r="B157">
            <v>120</v>
          </cell>
          <cell r="C157" t="str">
            <v>철근가공조립 (복잡 소형구조물)</v>
          </cell>
          <cell r="G157" t="str">
            <v>kg당</v>
          </cell>
          <cell r="I157">
            <v>0</v>
          </cell>
          <cell r="K157">
            <v>0</v>
          </cell>
          <cell r="M157">
            <v>0</v>
          </cell>
        </row>
        <row r="158">
          <cell r="B158" t="str">
            <v>철      선</v>
          </cell>
          <cell r="C158" t="str">
            <v>#20(Φ0.9mm)</v>
          </cell>
          <cell r="D158">
            <v>8</v>
          </cell>
          <cell r="E158" t="str">
            <v>Kg</v>
          </cell>
          <cell r="G158" t="str">
            <v xml:space="preserve"> </v>
          </cell>
          <cell r="H158">
            <v>616</v>
          </cell>
          <cell r="I158">
            <v>4928</v>
          </cell>
          <cell r="J158">
            <v>0</v>
          </cell>
          <cell r="K158">
            <v>0</v>
          </cell>
          <cell r="M158">
            <v>0</v>
          </cell>
        </row>
        <row r="159">
          <cell r="B159" t="str">
            <v>철근공</v>
          </cell>
          <cell r="C159" t="str">
            <v>5.0*1.5</v>
          </cell>
          <cell r="D159">
            <v>7.5</v>
          </cell>
          <cell r="E159" t="str">
            <v>인</v>
          </cell>
          <cell r="G159" t="str">
            <v xml:space="preserve"> </v>
          </cell>
          <cell r="I159">
            <v>0</v>
          </cell>
          <cell r="J159">
            <v>66745</v>
          </cell>
          <cell r="K159">
            <v>500587.5</v>
          </cell>
          <cell r="M159">
            <v>0</v>
          </cell>
        </row>
        <row r="160">
          <cell r="B160" t="str">
            <v>보통인부</v>
          </cell>
          <cell r="C160" t="str">
            <v>2.8*1.5</v>
          </cell>
          <cell r="D160">
            <v>4.2</v>
          </cell>
          <cell r="E160" t="str">
            <v>인</v>
          </cell>
          <cell r="G160" t="str">
            <v xml:space="preserve"> </v>
          </cell>
          <cell r="I160">
            <v>0</v>
          </cell>
          <cell r="J160">
            <v>37052</v>
          </cell>
          <cell r="K160">
            <v>155618.4</v>
          </cell>
          <cell r="M160">
            <v>0</v>
          </cell>
        </row>
        <row r="161">
          <cell r="B161" t="str">
            <v>소   계</v>
          </cell>
          <cell r="G161">
            <v>661133</v>
          </cell>
          <cell r="I161">
            <v>4928</v>
          </cell>
          <cell r="K161">
            <v>656205</v>
          </cell>
          <cell r="M161">
            <v>0</v>
          </cell>
        </row>
        <row r="162">
          <cell r="B162" t="str">
            <v>Kg당</v>
          </cell>
          <cell r="G162">
            <v>660</v>
          </cell>
          <cell r="H162">
            <v>0</v>
          </cell>
          <cell r="I162">
            <v>4</v>
          </cell>
          <cell r="J162">
            <v>0</v>
          </cell>
          <cell r="K162">
            <v>656</v>
          </cell>
          <cell r="M162">
            <v>0</v>
          </cell>
        </row>
        <row r="164">
          <cell r="B164">
            <v>121</v>
          </cell>
          <cell r="C164" t="str">
            <v>잡철물 제작설치 ( 철제,간단 )</v>
          </cell>
          <cell r="G164" t="str">
            <v>kg당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M164">
            <v>0</v>
          </cell>
        </row>
        <row r="165">
          <cell r="B165" t="str">
            <v>용  접  봉</v>
          </cell>
          <cell r="C165" t="str">
            <v>KSE5016 Φ4</v>
          </cell>
          <cell r="D165">
            <v>18.48</v>
          </cell>
          <cell r="E165" t="str">
            <v>Kg</v>
          </cell>
          <cell r="G165" t="str">
            <v xml:space="preserve"> </v>
          </cell>
          <cell r="H165">
            <v>1410</v>
          </cell>
          <cell r="I165">
            <v>26056.799999999999</v>
          </cell>
          <cell r="K165">
            <v>0</v>
          </cell>
          <cell r="M165">
            <v>0</v>
          </cell>
        </row>
        <row r="166">
          <cell r="B166" t="str">
            <v>산      소</v>
          </cell>
          <cell r="C166" t="str">
            <v>공업용 6000L</v>
          </cell>
          <cell r="D166">
            <v>6300</v>
          </cell>
          <cell r="E166" t="str">
            <v>L</v>
          </cell>
          <cell r="G166" t="str">
            <v xml:space="preserve"> </v>
          </cell>
          <cell r="H166">
            <v>1.3</v>
          </cell>
          <cell r="I166">
            <v>8190</v>
          </cell>
          <cell r="K166">
            <v>0</v>
          </cell>
          <cell r="M166">
            <v>0</v>
          </cell>
        </row>
        <row r="167">
          <cell r="B167" t="str">
            <v>아세틸렌</v>
          </cell>
          <cell r="C167" t="str">
            <v>용접용 98%</v>
          </cell>
          <cell r="D167">
            <v>2.8</v>
          </cell>
          <cell r="E167" t="str">
            <v>Kg</v>
          </cell>
          <cell r="G167" t="str">
            <v xml:space="preserve"> </v>
          </cell>
          <cell r="H167">
            <v>10000</v>
          </cell>
          <cell r="I167">
            <v>28000</v>
          </cell>
          <cell r="K167">
            <v>0</v>
          </cell>
          <cell r="M167">
            <v>0</v>
          </cell>
        </row>
        <row r="168">
          <cell r="B168" t="str">
            <v>철공</v>
          </cell>
          <cell r="C168" t="str">
            <v xml:space="preserve"> </v>
          </cell>
          <cell r="D168">
            <v>27.65</v>
          </cell>
          <cell r="E168" t="str">
            <v>인</v>
          </cell>
          <cell r="G168" t="str">
            <v xml:space="preserve"> </v>
          </cell>
          <cell r="I168">
            <v>0</v>
          </cell>
          <cell r="J168">
            <v>68851</v>
          </cell>
          <cell r="K168">
            <v>1903730.1</v>
          </cell>
          <cell r="M168">
            <v>0</v>
          </cell>
        </row>
        <row r="169">
          <cell r="B169" t="str">
            <v>보통인부</v>
          </cell>
          <cell r="C169" t="str">
            <v xml:space="preserve"> </v>
          </cell>
          <cell r="D169">
            <v>0.66</v>
          </cell>
          <cell r="E169" t="str">
            <v>인</v>
          </cell>
          <cell r="G169" t="str">
            <v xml:space="preserve"> </v>
          </cell>
          <cell r="I169">
            <v>0</v>
          </cell>
          <cell r="J169">
            <v>37052</v>
          </cell>
          <cell r="K169">
            <v>24454.3</v>
          </cell>
          <cell r="M169">
            <v>0</v>
          </cell>
        </row>
        <row r="170">
          <cell r="B170" t="str">
            <v>용접공</v>
          </cell>
          <cell r="C170" t="str">
            <v xml:space="preserve"> </v>
          </cell>
          <cell r="D170">
            <v>2.6</v>
          </cell>
          <cell r="E170" t="str">
            <v>인</v>
          </cell>
          <cell r="G170" t="str">
            <v xml:space="preserve"> </v>
          </cell>
          <cell r="I170">
            <v>0</v>
          </cell>
          <cell r="J170">
            <v>60370</v>
          </cell>
          <cell r="K170">
            <v>156962</v>
          </cell>
          <cell r="M170">
            <v>0</v>
          </cell>
        </row>
        <row r="171">
          <cell r="B171" t="str">
            <v>특별인부</v>
          </cell>
          <cell r="C171" t="str">
            <v xml:space="preserve"> </v>
          </cell>
          <cell r="D171">
            <v>0.74</v>
          </cell>
          <cell r="E171" t="str">
            <v>인</v>
          </cell>
          <cell r="G171" t="str">
            <v xml:space="preserve"> </v>
          </cell>
          <cell r="I171">
            <v>0</v>
          </cell>
          <cell r="J171">
            <v>51490</v>
          </cell>
          <cell r="K171">
            <v>38102.6</v>
          </cell>
          <cell r="M171">
            <v>0</v>
          </cell>
        </row>
        <row r="172">
          <cell r="B172" t="str">
            <v>용접기손료</v>
          </cell>
          <cell r="C172" t="str">
            <v>교류200Amp</v>
          </cell>
          <cell r="D172">
            <v>20.83</v>
          </cell>
          <cell r="E172" t="str">
            <v>HR</v>
          </cell>
          <cell r="G172" t="str">
            <v xml:space="preserve"> </v>
          </cell>
          <cell r="I172">
            <v>0</v>
          </cell>
          <cell r="K172">
            <v>0</v>
          </cell>
          <cell r="L172">
            <v>71</v>
          </cell>
          <cell r="M172">
            <v>1478.9</v>
          </cell>
        </row>
        <row r="173">
          <cell r="B173" t="str">
            <v>전기료</v>
          </cell>
          <cell r="C173" t="str">
            <v>임시,저압,을</v>
          </cell>
          <cell r="D173">
            <v>126</v>
          </cell>
          <cell r="E173" t="str">
            <v>KW/H</v>
          </cell>
          <cell r="G173" t="str">
            <v xml:space="preserve"> </v>
          </cell>
          <cell r="I173">
            <v>0</v>
          </cell>
          <cell r="K173">
            <v>0</v>
          </cell>
          <cell r="L173">
            <v>42.3</v>
          </cell>
          <cell r="M173">
            <v>5329.8</v>
          </cell>
        </row>
        <row r="174">
          <cell r="B174" t="str">
            <v>기구손료</v>
          </cell>
          <cell r="C174" t="str">
            <v>품의 3%</v>
          </cell>
          <cell r="D174">
            <v>1</v>
          </cell>
          <cell r="E174" t="str">
            <v>식</v>
          </cell>
          <cell r="G174" t="str">
            <v xml:space="preserve"> </v>
          </cell>
          <cell r="H174">
            <v>0</v>
          </cell>
          <cell r="I174">
            <v>0</v>
          </cell>
          <cell r="K174">
            <v>0</v>
          </cell>
          <cell r="L174">
            <v>2123249</v>
          </cell>
          <cell r="M174">
            <v>63697.4</v>
          </cell>
        </row>
        <row r="175">
          <cell r="B175" t="str">
            <v>소   계</v>
          </cell>
          <cell r="G175">
            <v>2256001</v>
          </cell>
          <cell r="H175">
            <v>0</v>
          </cell>
          <cell r="I175">
            <v>62246</v>
          </cell>
          <cell r="J175">
            <v>0</v>
          </cell>
          <cell r="K175">
            <v>2123249</v>
          </cell>
          <cell r="M175">
            <v>70506</v>
          </cell>
        </row>
        <row r="176">
          <cell r="B176" t="str">
            <v>Kg당</v>
          </cell>
          <cell r="G176">
            <v>2255</v>
          </cell>
          <cell r="H176">
            <v>0</v>
          </cell>
          <cell r="I176">
            <v>62</v>
          </cell>
          <cell r="J176">
            <v>0</v>
          </cell>
          <cell r="K176">
            <v>2123</v>
          </cell>
          <cell r="M176">
            <v>70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M177">
            <v>0</v>
          </cell>
        </row>
        <row r="178">
          <cell r="B178">
            <v>122</v>
          </cell>
          <cell r="C178" t="str">
            <v>잡철물 제작설치 ( 철제,보통 )</v>
          </cell>
          <cell r="G178" t="str">
            <v>kg당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M178">
            <v>0</v>
          </cell>
        </row>
        <row r="179">
          <cell r="B179" t="str">
            <v>재   료   비</v>
          </cell>
          <cell r="C179" t="str">
            <v>간단의120%</v>
          </cell>
          <cell r="D179">
            <v>1</v>
          </cell>
          <cell r="E179" t="str">
            <v>식</v>
          </cell>
          <cell r="G179" t="str">
            <v xml:space="preserve"> </v>
          </cell>
          <cell r="H179">
            <v>62</v>
          </cell>
          <cell r="I179">
            <v>74.400000000000006</v>
          </cell>
          <cell r="M179">
            <v>0</v>
          </cell>
        </row>
        <row r="180">
          <cell r="B180" t="str">
            <v>노   무   비</v>
          </cell>
          <cell r="C180" t="str">
            <v>간단의120%</v>
          </cell>
          <cell r="D180">
            <v>1</v>
          </cell>
          <cell r="E180" t="str">
            <v>식</v>
          </cell>
          <cell r="G180" t="str">
            <v xml:space="preserve"> </v>
          </cell>
          <cell r="J180">
            <v>2123</v>
          </cell>
          <cell r="K180">
            <v>2547.6</v>
          </cell>
          <cell r="M180">
            <v>0</v>
          </cell>
        </row>
        <row r="181">
          <cell r="B181" t="str">
            <v>경        비</v>
          </cell>
          <cell r="C181" t="str">
            <v>간단의120%</v>
          </cell>
          <cell r="D181">
            <v>1</v>
          </cell>
          <cell r="E181" t="str">
            <v>식</v>
          </cell>
          <cell r="G181" t="str">
            <v xml:space="preserve"> </v>
          </cell>
          <cell r="H181">
            <v>0</v>
          </cell>
          <cell r="I181">
            <v>0</v>
          </cell>
          <cell r="K181">
            <v>0</v>
          </cell>
          <cell r="L181">
            <v>70</v>
          </cell>
          <cell r="M181">
            <v>84</v>
          </cell>
        </row>
        <row r="182">
          <cell r="B182" t="str">
            <v>소   계</v>
          </cell>
          <cell r="G182">
            <v>2705</v>
          </cell>
          <cell r="H182">
            <v>0</v>
          </cell>
          <cell r="I182">
            <v>74</v>
          </cell>
          <cell r="J182">
            <v>0</v>
          </cell>
          <cell r="K182">
            <v>2547</v>
          </cell>
          <cell r="M182">
            <v>84</v>
          </cell>
        </row>
        <row r="184">
          <cell r="B184">
            <v>123</v>
          </cell>
          <cell r="C184" t="str">
            <v>잡철물 제작설치 ( 철제,복잡 )</v>
          </cell>
          <cell r="G184" t="str">
            <v>kg당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M184">
            <v>0</v>
          </cell>
        </row>
        <row r="185">
          <cell r="B185" t="str">
            <v>재   료   비</v>
          </cell>
          <cell r="C185" t="str">
            <v>간단의140%</v>
          </cell>
          <cell r="D185">
            <v>1</v>
          </cell>
          <cell r="E185" t="str">
            <v>식</v>
          </cell>
          <cell r="G185" t="str">
            <v xml:space="preserve"> </v>
          </cell>
          <cell r="H185">
            <v>62</v>
          </cell>
          <cell r="I185">
            <v>86.8</v>
          </cell>
          <cell r="M185">
            <v>0</v>
          </cell>
        </row>
        <row r="186">
          <cell r="B186" t="str">
            <v>노   무   비</v>
          </cell>
          <cell r="C186" t="str">
            <v>간단의140%</v>
          </cell>
          <cell r="D186">
            <v>1</v>
          </cell>
          <cell r="E186" t="str">
            <v>식</v>
          </cell>
          <cell r="G186" t="str">
            <v xml:space="preserve"> </v>
          </cell>
          <cell r="J186">
            <v>2123</v>
          </cell>
          <cell r="K186">
            <v>2972.2</v>
          </cell>
          <cell r="M186">
            <v>0</v>
          </cell>
        </row>
        <row r="187">
          <cell r="B187" t="str">
            <v>경        비</v>
          </cell>
          <cell r="C187" t="str">
            <v>간단의140%</v>
          </cell>
          <cell r="D187">
            <v>1</v>
          </cell>
          <cell r="E187" t="str">
            <v>식</v>
          </cell>
          <cell r="G187" t="str">
            <v xml:space="preserve"> </v>
          </cell>
          <cell r="H187">
            <v>0</v>
          </cell>
          <cell r="I187">
            <v>0</v>
          </cell>
          <cell r="K187">
            <v>0</v>
          </cell>
          <cell r="L187">
            <v>70</v>
          </cell>
          <cell r="M187">
            <v>98</v>
          </cell>
        </row>
        <row r="188">
          <cell r="B188" t="str">
            <v>소   계</v>
          </cell>
          <cell r="G188">
            <v>3156</v>
          </cell>
          <cell r="H188">
            <v>0</v>
          </cell>
          <cell r="I188">
            <v>86</v>
          </cell>
          <cell r="J188">
            <v>0</v>
          </cell>
          <cell r="K188">
            <v>2972</v>
          </cell>
          <cell r="M188">
            <v>98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M189">
            <v>0</v>
          </cell>
        </row>
        <row r="190">
          <cell r="B190">
            <v>124</v>
          </cell>
          <cell r="C190" t="str">
            <v>잡철물 제작설치 ( 스텐,간단 )</v>
          </cell>
          <cell r="G190" t="str">
            <v>kg당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M190">
            <v>0</v>
          </cell>
        </row>
        <row r="191">
          <cell r="B191" t="str">
            <v>용  접  봉</v>
          </cell>
          <cell r="C191" t="str">
            <v>AWSE309-16 Φ3.2</v>
          </cell>
          <cell r="D191">
            <v>18.48</v>
          </cell>
          <cell r="E191" t="str">
            <v>Kg</v>
          </cell>
          <cell r="G191" t="str">
            <v xml:space="preserve"> </v>
          </cell>
          <cell r="H191">
            <v>8650</v>
          </cell>
          <cell r="I191">
            <v>159852</v>
          </cell>
          <cell r="K191">
            <v>0</v>
          </cell>
          <cell r="M191">
            <v>0</v>
          </cell>
        </row>
        <row r="192">
          <cell r="B192" t="str">
            <v>아세틸렌</v>
          </cell>
          <cell r="C192" t="str">
            <v>용접용 98%</v>
          </cell>
          <cell r="D192">
            <v>2.8</v>
          </cell>
          <cell r="E192" t="str">
            <v>Kg</v>
          </cell>
          <cell r="G192" t="str">
            <v xml:space="preserve"> </v>
          </cell>
          <cell r="H192">
            <v>10000</v>
          </cell>
          <cell r="I192">
            <v>28000</v>
          </cell>
          <cell r="K192">
            <v>0</v>
          </cell>
          <cell r="M192">
            <v>0</v>
          </cell>
        </row>
        <row r="193">
          <cell r="B193" t="str">
            <v>아  르  곤</v>
          </cell>
          <cell r="C193" t="str">
            <v>99% 공업용</v>
          </cell>
          <cell r="D193">
            <v>23537</v>
          </cell>
          <cell r="E193" t="str">
            <v>L</v>
          </cell>
          <cell r="G193" t="str">
            <v xml:space="preserve"> </v>
          </cell>
          <cell r="H193">
            <v>4.3</v>
          </cell>
          <cell r="I193">
            <v>101209.1</v>
          </cell>
          <cell r="K193">
            <v>0</v>
          </cell>
          <cell r="M193">
            <v>0</v>
          </cell>
        </row>
        <row r="194">
          <cell r="B194" t="str">
            <v>철판공</v>
          </cell>
          <cell r="C194" t="str">
            <v xml:space="preserve"> </v>
          </cell>
          <cell r="D194">
            <v>27.65</v>
          </cell>
          <cell r="E194" t="str">
            <v>인</v>
          </cell>
          <cell r="G194" t="str">
            <v xml:space="preserve"> </v>
          </cell>
          <cell r="I194">
            <v>0</v>
          </cell>
          <cell r="J194">
            <v>59039</v>
          </cell>
          <cell r="K194">
            <v>1632428.3</v>
          </cell>
          <cell r="M194">
            <v>0</v>
          </cell>
        </row>
        <row r="195">
          <cell r="B195" t="str">
            <v>보통인부</v>
          </cell>
          <cell r="C195" t="str">
            <v xml:space="preserve"> </v>
          </cell>
          <cell r="D195">
            <v>0.66</v>
          </cell>
          <cell r="E195" t="str">
            <v>인</v>
          </cell>
          <cell r="G195" t="str">
            <v xml:space="preserve"> </v>
          </cell>
          <cell r="I195">
            <v>0</v>
          </cell>
          <cell r="J195">
            <v>37052</v>
          </cell>
          <cell r="K195">
            <v>24454.3</v>
          </cell>
          <cell r="M195">
            <v>0</v>
          </cell>
        </row>
        <row r="196">
          <cell r="B196" t="str">
            <v>용접공</v>
          </cell>
          <cell r="C196" t="str">
            <v xml:space="preserve"> </v>
          </cell>
          <cell r="D196">
            <v>2.6</v>
          </cell>
          <cell r="E196" t="str">
            <v>인</v>
          </cell>
          <cell r="G196" t="str">
            <v xml:space="preserve"> </v>
          </cell>
          <cell r="I196">
            <v>0</v>
          </cell>
          <cell r="J196">
            <v>60370</v>
          </cell>
          <cell r="K196">
            <v>156962</v>
          </cell>
          <cell r="M196">
            <v>0</v>
          </cell>
        </row>
        <row r="197">
          <cell r="B197" t="str">
            <v>특별인부</v>
          </cell>
          <cell r="C197" t="str">
            <v xml:space="preserve"> </v>
          </cell>
          <cell r="D197">
            <v>0.74</v>
          </cell>
          <cell r="E197" t="str">
            <v>인</v>
          </cell>
          <cell r="G197" t="str">
            <v xml:space="preserve"> </v>
          </cell>
          <cell r="I197">
            <v>0</v>
          </cell>
          <cell r="J197">
            <v>51490</v>
          </cell>
          <cell r="K197">
            <v>38102.6</v>
          </cell>
          <cell r="M197">
            <v>0</v>
          </cell>
        </row>
        <row r="198">
          <cell r="B198" t="str">
            <v>용접기손료</v>
          </cell>
          <cell r="C198" t="str">
            <v>교류200Amp</v>
          </cell>
          <cell r="D198">
            <v>20.83</v>
          </cell>
          <cell r="E198" t="str">
            <v>HR</v>
          </cell>
          <cell r="G198" t="str">
            <v xml:space="preserve"> </v>
          </cell>
          <cell r="I198">
            <v>0</v>
          </cell>
          <cell r="K198">
            <v>0</v>
          </cell>
          <cell r="L198">
            <v>71</v>
          </cell>
          <cell r="M198">
            <v>1478.9</v>
          </cell>
        </row>
        <row r="199">
          <cell r="B199" t="str">
            <v>전기료</v>
          </cell>
          <cell r="C199" t="str">
            <v>임시,저압,을</v>
          </cell>
          <cell r="D199">
            <v>126</v>
          </cell>
          <cell r="E199" t="str">
            <v>KW/H</v>
          </cell>
          <cell r="G199" t="str">
            <v xml:space="preserve"> </v>
          </cell>
          <cell r="I199">
            <v>0</v>
          </cell>
          <cell r="K199">
            <v>0</v>
          </cell>
          <cell r="L199">
            <v>42.3</v>
          </cell>
          <cell r="M199">
            <v>5329.8</v>
          </cell>
        </row>
        <row r="200">
          <cell r="B200" t="str">
            <v>기구손료</v>
          </cell>
          <cell r="C200" t="str">
            <v>품의 3%</v>
          </cell>
          <cell r="D200">
            <v>1</v>
          </cell>
          <cell r="E200" t="str">
            <v>식</v>
          </cell>
          <cell r="G200" t="str">
            <v xml:space="preserve"> </v>
          </cell>
          <cell r="H200">
            <v>0</v>
          </cell>
          <cell r="I200">
            <v>0</v>
          </cell>
          <cell r="K200">
            <v>0</v>
          </cell>
          <cell r="L200">
            <v>1851947</v>
          </cell>
          <cell r="M200">
            <v>55558.400000000001</v>
          </cell>
        </row>
        <row r="201">
          <cell r="B201" t="str">
            <v>소   계</v>
          </cell>
          <cell r="G201">
            <v>2203375</v>
          </cell>
          <cell r="H201">
            <v>0</v>
          </cell>
          <cell r="I201">
            <v>289061</v>
          </cell>
          <cell r="J201">
            <v>0</v>
          </cell>
          <cell r="K201">
            <v>1851947</v>
          </cell>
          <cell r="M201">
            <v>62367</v>
          </cell>
        </row>
        <row r="202">
          <cell r="B202" t="str">
            <v>Kg당</v>
          </cell>
          <cell r="G202">
            <v>2202</v>
          </cell>
          <cell r="H202">
            <v>0</v>
          </cell>
          <cell r="I202">
            <v>289</v>
          </cell>
          <cell r="J202">
            <v>0</v>
          </cell>
          <cell r="K202">
            <v>1851</v>
          </cell>
          <cell r="M202">
            <v>62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M203">
            <v>0</v>
          </cell>
        </row>
        <row r="204">
          <cell r="B204">
            <v>125</v>
          </cell>
          <cell r="C204" t="str">
            <v>잡철물 제작설치 ( 스텐,보통 )</v>
          </cell>
          <cell r="G204" t="str">
            <v>kg당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M204">
            <v>0</v>
          </cell>
        </row>
        <row r="205">
          <cell r="B205" t="str">
            <v>재   료   비</v>
          </cell>
          <cell r="C205" t="str">
            <v>간단의120%</v>
          </cell>
          <cell r="D205">
            <v>1</v>
          </cell>
          <cell r="E205" t="str">
            <v>식</v>
          </cell>
          <cell r="G205" t="str">
            <v xml:space="preserve"> </v>
          </cell>
          <cell r="H205">
            <v>289</v>
          </cell>
          <cell r="I205">
            <v>346.8</v>
          </cell>
          <cell r="M205">
            <v>0</v>
          </cell>
        </row>
        <row r="206">
          <cell r="B206" t="str">
            <v>노   무   비</v>
          </cell>
          <cell r="C206" t="str">
            <v>간단의120%</v>
          </cell>
          <cell r="D206">
            <v>1</v>
          </cell>
          <cell r="E206" t="str">
            <v>식</v>
          </cell>
          <cell r="G206" t="str">
            <v xml:space="preserve"> </v>
          </cell>
          <cell r="J206">
            <v>1851</v>
          </cell>
          <cell r="K206">
            <v>2221.1999999999998</v>
          </cell>
          <cell r="M206">
            <v>0</v>
          </cell>
        </row>
        <row r="207">
          <cell r="B207" t="str">
            <v>경        비</v>
          </cell>
          <cell r="C207" t="str">
            <v>간단의120%</v>
          </cell>
          <cell r="D207">
            <v>1</v>
          </cell>
          <cell r="E207" t="str">
            <v>식</v>
          </cell>
          <cell r="G207" t="str">
            <v xml:space="preserve"> </v>
          </cell>
          <cell r="H207">
            <v>0</v>
          </cell>
          <cell r="I207">
            <v>0</v>
          </cell>
          <cell r="K207">
            <v>0</v>
          </cell>
          <cell r="L207">
            <v>62</v>
          </cell>
          <cell r="M207">
            <v>74.400000000000006</v>
          </cell>
        </row>
        <row r="208">
          <cell r="B208" t="str">
            <v>소   계</v>
          </cell>
          <cell r="G208">
            <v>2641</v>
          </cell>
          <cell r="H208">
            <v>0</v>
          </cell>
          <cell r="I208">
            <v>346</v>
          </cell>
          <cell r="J208">
            <v>0</v>
          </cell>
          <cell r="K208">
            <v>2221</v>
          </cell>
          <cell r="M208">
            <v>74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M209">
            <v>0</v>
          </cell>
        </row>
        <row r="210">
          <cell r="B210">
            <v>126</v>
          </cell>
          <cell r="C210" t="str">
            <v>잡철물 제작설치 ( 스텐,복잡 )</v>
          </cell>
          <cell r="G210" t="str">
            <v>kg당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M210">
            <v>0</v>
          </cell>
        </row>
        <row r="211">
          <cell r="B211" t="str">
            <v>재   료   비</v>
          </cell>
          <cell r="C211" t="str">
            <v>간단의140%</v>
          </cell>
          <cell r="D211">
            <v>1</v>
          </cell>
          <cell r="E211" t="str">
            <v>식</v>
          </cell>
          <cell r="G211" t="str">
            <v xml:space="preserve"> </v>
          </cell>
          <cell r="H211">
            <v>289</v>
          </cell>
          <cell r="I211">
            <v>404.6</v>
          </cell>
          <cell r="M211">
            <v>0</v>
          </cell>
        </row>
        <row r="212">
          <cell r="B212" t="str">
            <v>노   무   비</v>
          </cell>
          <cell r="C212" t="str">
            <v>간단의140%</v>
          </cell>
          <cell r="D212">
            <v>1</v>
          </cell>
          <cell r="E212" t="str">
            <v>식</v>
          </cell>
          <cell r="G212" t="str">
            <v xml:space="preserve"> </v>
          </cell>
          <cell r="J212">
            <v>1851</v>
          </cell>
          <cell r="K212">
            <v>2591.4</v>
          </cell>
          <cell r="M212">
            <v>0</v>
          </cell>
        </row>
        <row r="213">
          <cell r="B213" t="str">
            <v>경        비</v>
          </cell>
          <cell r="C213" t="str">
            <v>간단의140%</v>
          </cell>
          <cell r="D213">
            <v>1</v>
          </cell>
          <cell r="E213" t="str">
            <v>식</v>
          </cell>
          <cell r="G213" t="str">
            <v xml:space="preserve"> </v>
          </cell>
          <cell r="H213">
            <v>0</v>
          </cell>
          <cell r="I213">
            <v>0</v>
          </cell>
          <cell r="K213">
            <v>0</v>
          </cell>
          <cell r="L213">
            <v>62</v>
          </cell>
          <cell r="M213">
            <v>86.8</v>
          </cell>
        </row>
        <row r="214">
          <cell r="B214" t="str">
            <v>소   계</v>
          </cell>
          <cell r="G214">
            <v>3081</v>
          </cell>
          <cell r="H214">
            <v>0</v>
          </cell>
          <cell r="I214">
            <v>404</v>
          </cell>
          <cell r="J214">
            <v>0</v>
          </cell>
          <cell r="K214">
            <v>2591</v>
          </cell>
          <cell r="M214">
            <v>86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M215">
            <v>0</v>
          </cell>
        </row>
        <row r="216">
          <cell r="B216">
            <v>127</v>
          </cell>
          <cell r="C216" t="str">
            <v>와이어메쉬 바닥깔기 (#8*150*150)</v>
          </cell>
          <cell r="G216" t="str">
            <v>m2당</v>
          </cell>
          <cell r="I216" t="str">
            <v xml:space="preserve"> </v>
          </cell>
          <cell r="J216">
            <v>0</v>
          </cell>
          <cell r="K216">
            <v>0</v>
          </cell>
          <cell r="M216">
            <v>0</v>
          </cell>
        </row>
        <row r="217">
          <cell r="B217" t="str">
            <v>와이어메쉬</v>
          </cell>
          <cell r="C217" t="str">
            <v>#8x150x150</v>
          </cell>
          <cell r="D217">
            <v>1.1659999999999999</v>
          </cell>
          <cell r="E217" t="str">
            <v>M2</v>
          </cell>
          <cell r="G217" t="str">
            <v xml:space="preserve"> </v>
          </cell>
          <cell r="H217">
            <v>700</v>
          </cell>
          <cell r="I217">
            <v>816.2</v>
          </cell>
          <cell r="K217">
            <v>0</v>
          </cell>
          <cell r="M217">
            <v>0</v>
          </cell>
        </row>
        <row r="218">
          <cell r="B218" t="str">
            <v>철      선</v>
          </cell>
          <cell r="C218" t="str">
            <v>#20(Φ0.9mm)</v>
          </cell>
          <cell r="D218">
            <v>0.05</v>
          </cell>
          <cell r="E218" t="str">
            <v>kg</v>
          </cell>
          <cell r="G218" t="str">
            <v xml:space="preserve"> </v>
          </cell>
          <cell r="H218">
            <v>616</v>
          </cell>
          <cell r="I218">
            <v>30.8</v>
          </cell>
          <cell r="J218">
            <v>0</v>
          </cell>
          <cell r="K218">
            <v>0</v>
          </cell>
          <cell r="M218">
            <v>0</v>
          </cell>
        </row>
        <row r="219">
          <cell r="B219" t="str">
            <v>철근공</v>
          </cell>
          <cell r="D219">
            <v>1.2E-2</v>
          </cell>
          <cell r="E219" t="str">
            <v>인</v>
          </cell>
          <cell r="G219" t="str">
            <v xml:space="preserve"> </v>
          </cell>
          <cell r="I219">
            <v>0</v>
          </cell>
          <cell r="J219">
            <v>66745</v>
          </cell>
          <cell r="K219">
            <v>800.9</v>
          </cell>
          <cell r="M219">
            <v>0</v>
          </cell>
        </row>
        <row r="220">
          <cell r="B220" t="str">
            <v>소    계</v>
          </cell>
          <cell r="G220">
            <v>1647</v>
          </cell>
          <cell r="I220">
            <v>847</v>
          </cell>
          <cell r="K220">
            <v>800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M221">
            <v>0</v>
          </cell>
        </row>
        <row r="222">
          <cell r="B222">
            <v>128</v>
          </cell>
          <cell r="C222" t="str">
            <v>시멘트액체방수(C종)</v>
          </cell>
          <cell r="G222" t="str">
            <v>m2당</v>
          </cell>
          <cell r="J222">
            <v>0</v>
          </cell>
        </row>
        <row r="223">
          <cell r="B223" t="str">
            <v>시 멘 트</v>
          </cell>
          <cell r="C223" t="str">
            <v>40KG/포</v>
          </cell>
          <cell r="D223">
            <v>13.05</v>
          </cell>
          <cell r="E223" t="str">
            <v>kg</v>
          </cell>
          <cell r="G223" t="str">
            <v xml:space="preserve"> </v>
          </cell>
          <cell r="H223">
            <v>62.7</v>
          </cell>
          <cell r="I223">
            <v>818</v>
          </cell>
          <cell r="K223">
            <v>0</v>
          </cell>
          <cell r="M223">
            <v>0</v>
          </cell>
        </row>
        <row r="224">
          <cell r="B224" t="str">
            <v>모     래</v>
          </cell>
          <cell r="C224">
            <v>0</v>
          </cell>
          <cell r="D224">
            <v>1.7000000000000001E-2</v>
          </cell>
          <cell r="E224" t="str">
            <v>m3</v>
          </cell>
          <cell r="G224" t="str">
            <v xml:space="preserve"> </v>
          </cell>
          <cell r="H224">
            <v>12000</v>
          </cell>
          <cell r="I224">
            <v>204</v>
          </cell>
          <cell r="K224">
            <v>0</v>
          </cell>
          <cell r="M224">
            <v>0</v>
          </cell>
        </row>
        <row r="225">
          <cell r="B225" t="str">
            <v>방  수  액</v>
          </cell>
          <cell r="C225" t="str">
            <v>Prolapin 031</v>
          </cell>
          <cell r="D225">
            <v>0.65500000000000003</v>
          </cell>
          <cell r="E225" t="str">
            <v>ℓ</v>
          </cell>
          <cell r="H225">
            <v>2100</v>
          </cell>
          <cell r="I225">
            <v>1375</v>
          </cell>
        </row>
        <row r="226">
          <cell r="B226" t="str">
            <v>방수공</v>
          </cell>
          <cell r="C226" t="str">
            <v xml:space="preserve"> </v>
          </cell>
          <cell r="D226">
            <v>0.1</v>
          </cell>
          <cell r="E226" t="str">
            <v>인</v>
          </cell>
          <cell r="G226" t="str">
            <v xml:space="preserve"> </v>
          </cell>
          <cell r="I226">
            <v>0</v>
          </cell>
          <cell r="J226">
            <v>48704</v>
          </cell>
          <cell r="K226">
            <v>4870.3999999999996</v>
          </cell>
          <cell r="M226">
            <v>0</v>
          </cell>
        </row>
        <row r="227">
          <cell r="B227" t="str">
            <v>미장공</v>
          </cell>
          <cell r="C227" t="str">
            <v xml:space="preserve"> </v>
          </cell>
          <cell r="D227">
            <v>6.7000000000000004E-2</v>
          </cell>
          <cell r="E227" t="str">
            <v>인</v>
          </cell>
          <cell r="G227" t="str">
            <v xml:space="preserve"> </v>
          </cell>
          <cell r="I227">
            <v>0</v>
          </cell>
          <cell r="J227">
            <v>58263</v>
          </cell>
          <cell r="K227">
            <v>3903.6</v>
          </cell>
          <cell r="M227">
            <v>0</v>
          </cell>
        </row>
        <row r="228">
          <cell r="B228" t="str">
            <v>보통인부</v>
          </cell>
          <cell r="C228" t="str">
            <v xml:space="preserve"> </v>
          </cell>
          <cell r="D228">
            <v>0.17499999999999999</v>
          </cell>
          <cell r="E228" t="str">
            <v>인</v>
          </cell>
          <cell r="G228" t="str">
            <v xml:space="preserve"> </v>
          </cell>
          <cell r="I228">
            <v>0</v>
          </cell>
          <cell r="J228">
            <v>37052</v>
          </cell>
          <cell r="K228">
            <v>6484.1</v>
          </cell>
          <cell r="M228">
            <v>0</v>
          </cell>
        </row>
        <row r="229">
          <cell r="B229" t="str">
            <v>소   계</v>
          </cell>
          <cell r="G229">
            <v>17655</v>
          </cell>
          <cell r="H229">
            <v>0</v>
          </cell>
          <cell r="I229">
            <v>2397</v>
          </cell>
          <cell r="J229">
            <v>0</v>
          </cell>
          <cell r="K229">
            <v>15258</v>
          </cell>
          <cell r="M229">
            <v>0</v>
          </cell>
        </row>
        <row r="231">
          <cell r="B231">
            <v>129</v>
          </cell>
          <cell r="C231" t="str">
            <v>점토벽돌바닥깔기(평깔기,기존형)</v>
          </cell>
          <cell r="G231" t="str">
            <v>m2당</v>
          </cell>
          <cell r="J231">
            <v>0</v>
          </cell>
        </row>
        <row r="232">
          <cell r="B232" t="str">
            <v>점토벽돌</v>
          </cell>
          <cell r="C232" t="str">
            <v>230x114x60</v>
          </cell>
          <cell r="D232">
            <v>43</v>
          </cell>
          <cell r="E232" t="str">
            <v>매</v>
          </cell>
          <cell r="G232" t="str">
            <v xml:space="preserve"> </v>
          </cell>
          <cell r="H232">
            <v>670</v>
          </cell>
          <cell r="I232">
            <v>28810</v>
          </cell>
          <cell r="J232">
            <v>0</v>
          </cell>
          <cell r="K232">
            <v>0</v>
          </cell>
          <cell r="M232">
            <v>0</v>
          </cell>
        </row>
        <row r="233">
          <cell r="B233" t="str">
            <v>몰탈</v>
          </cell>
          <cell r="C233" t="str">
            <v>1:3</v>
          </cell>
          <cell r="D233">
            <v>3.1E-2</v>
          </cell>
          <cell r="E233" t="str">
            <v>M3</v>
          </cell>
          <cell r="G233" t="str">
            <v xml:space="preserve"> </v>
          </cell>
          <cell r="H233">
            <v>45177</v>
          </cell>
          <cell r="I233">
            <v>1400.4</v>
          </cell>
          <cell r="J233">
            <v>37052</v>
          </cell>
          <cell r="K233">
            <v>1148.5999999999999</v>
          </cell>
          <cell r="L233">
            <v>0</v>
          </cell>
          <cell r="M233">
            <v>0</v>
          </cell>
        </row>
        <row r="234">
          <cell r="B234" t="str">
            <v>시 멘 트</v>
          </cell>
          <cell r="C234" t="str">
            <v>40KG/포</v>
          </cell>
          <cell r="D234">
            <v>16.32</v>
          </cell>
          <cell r="E234" t="str">
            <v>kg</v>
          </cell>
          <cell r="G234" t="str">
            <v xml:space="preserve"> </v>
          </cell>
          <cell r="H234">
            <v>62.7</v>
          </cell>
          <cell r="I234">
            <v>1023.2</v>
          </cell>
          <cell r="K234">
            <v>0</v>
          </cell>
          <cell r="M234">
            <v>0</v>
          </cell>
        </row>
        <row r="235">
          <cell r="B235" t="str">
            <v>모     래</v>
          </cell>
          <cell r="C235">
            <v>0</v>
          </cell>
          <cell r="D235">
            <v>3.5000000000000003E-2</v>
          </cell>
          <cell r="E235" t="str">
            <v>m3</v>
          </cell>
          <cell r="G235" t="str">
            <v xml:space="preserve"> </v>
          </cell>
          <cell r="H235">
            <v>12000</v>
          </cell>
          <cell r="I235">
            <v>420</v>
          </cell>
          <cell r="K235">
            <v>0</v>
          </cell>
          <cell r="M235">
            <v>0</v>
          </cell>
        </row>
        <row r="236">
          <cell r="B236" t="str">
            <v>조적공</v>
          </cell>
          <cell r="C236" t="str">
            <v>모로세워깔기</v>
          </cell>
          <cell r="D236">
            <v>0.12</v>
          </cell>
          <cell r="E236" t="str">
            <v>인</v>
          </cell>
          <cell r="G236" t="str">
            <v xml:space="preserve"> </v>
          </cell>
          <cell r="I236">
            <v>0</v>
          </cell>
          <cell r="J236">
            <v>56969</v>
          </cell>
          <cell r="K236">
            <v>6836.2</v>
          </cell>
          <cell r="M236">
            <v>0</v>
          </cell>
        </row>
        <row r="237">
          <cell r="B237" t="str">
            <v>보통인부</v>
          </cell>
          <cell r="C237" t="str">
            <v>"</v>
          </cell>
          <cell r="D237">
            <v>0.04</v>
          </cell>
          <cell r="E237" t="str">
            <v>인</v>
          </cell>
          <cell r="G237" t="str">
            <v xml:space="preserve"> </v>
          </cell>
          <cell r="I237">
            <v>0</v>
          </cell>
          <cell r="J237">
            <v>37052</v>
          </cell>
          <cell r="K237">
            <v>1482</v>
          </cell>
          <cell r="M237">
            <v>0</v>
          </cell>
        </row>
        <row r="238">
          <cell r="B238" t="str">
            <v>소   계</v>
          </cell>
          <cell r="G238">
            <v>41119</v>
          </cell>
          <cell r="H238">
            <v>0</v>
          </cell>
          <cell r="I238">
            <v>31653</v>
          </cell>
          <cell r="J238">
            <v>0</v>
          </cell>
          <cell r="K238">
            <v>9466</v>
          </cell>
          <cell r="M238">
            <v>0</v>
          </cell>
        </row>
        <row r="240">
          <cell r="B240">
            <v>130</v>
          </cell>
          <cell r="C240" t="str">
            <v>벽돌바닥깔기(무늬깔기)</v>
          </cell>
          <cell r="G240" t="str">
            <v>m2당</v>
          </cell>
          <cell r="J240">
            <v>0</v>
          </cell>
        </row>
        <row r="241">
          <cell r="B241" t="str">
            <v>몰탈</v>
          </cell>
          <cell r="C241" t="str">
            <v>1:3</v>
          </cell>
          <cell r="D241">
            <v>4.1000000000000002E-2</v>
          </cell>
          <cell r="E241" t="str">
            <v>M3</v>
          </cell>
          <cell r="G241" t="str">
            <v xml:space="preserve"> </v>
          </cell>
          <cell r="H241">
            <v>45177</v>
          </cell>
          <cell r="I241">
            <v>1852.2</v>
          </cell>
          <cell r="J241">
            <v>37052</v>
          </cell>
          <cell r="K241">
            <v>1519.1</v>
          </cell>
          <cell r="L241">
            <v>0</v>
          </cell>
          <cell r="M241">
            <v>0</v>
          </cell>
        </row>
        <row r="242">
          <cell r="B242" t="str">
            <v>조적공</v>
          </cell>
          <cell r="C242" t="str">
            <v>모로세워깔기</v>
          </cell>
          <cell r="D242">
            <v>0.2</v>
          </cell>
          <cell r="E242" t="str">
            <v>인</v>
          </cell>
          <cell r="G242" t="str">
            <v xml:space="preserve"> </v>
          </cell>
          <cell r="I242">
            <v>0</v>
          </cell>
          <cell r="J242">
            <v>56969</v>
          </cell>
          <cell r="K242">
            <v>11393.8</v>
          </cell>
          <cell r="M242">
            <v>0</v>
          </cell>
        </row>
        <row r="243">
          <cell r="B243" t="str">
            <v>보통인부</v>
          </cell>
          <cell r="C243" t="str">
            <v>"</v>
          </cell>
          <cell r="D243">
            <v>7.0000000000000007E-2</v>
          </cell>
          <cell r="E243" t="str">
            <v>인</v>
          </cell>
          <cell r="G243" t="str">
            <v xml:space="preserve"> </v>
          </cell>
          <cell r="I243">
            <v>0</v>
          </cell>
          <cell r="J243">
            <v>37052</v>
          </cell>
          <cell r="K243">
            <v>2593.6</v>
          </cell>
          <cell r="M243">
            <v>0</v>
          </cell>
        </row>
        <row r="244">
          <cell r="B244" t="str">
            <v>소   계</v>
          </cell>
          <cell r="G244">
            <v>17358</v>
          </cell>
          <cell r="H244">
            <v>0</v>
          </cell>
          <cell r="I244">
            <v>1852</v>
          </cell>
          <cell r="J244">
            <v>0</v>
          </cell>
          <cell r="K244">
            <v>15506</v>
          </cell>
          <cell r="M244">
            <v>0</v>
          </cell>
        </row>
        <row r="246">
          <cell r="B246">
            <v>131</v>
          </cell>
          <cell r="C246" t="str">
            <v>점토벽돌쌓기(0.5B)</v>
          </cell>
          <cell r="G246" t="str">
            <v>m2당</v>
          </cell>
          <cell r="J246">
            <v>0</v>
          </cell>
        </row>
        <row r="247">
          <cell r="B247" t="str">
            <v>점토벽돌</v>
          </cell>
          <cell r="C247" t="str">
            <v>230x114x60</v>
          </cell>
          <cell r="D247">
            <v>61</v>
          </cell>
          <cell r="E247" t="str">
            <v>매</v>
          </cell>
          <cell r="G247" t="str">
            <v xml:space="preserve"> </v>
          </cell>
          <cell r="H247">
            <v>670</v>
          </cell>
          <cell r="I247">
            <v>40870</v>
          </cell>
          <cell r="J247">
            <v>0</v>
          </cell>
          <cell r="K247">
            <v>0</v>
          </cell>
          <cell r="M247">
            <v>0</v>
          </cell>
        </row>
        <row r="248">
          <cell r="B248" t="str">
            <v>몰탈</v>
          </cell>
          <cell r="C248" t="str">
            <v>1:3</v>
          </cell>
          <cell r="D248">
            <v>1.4999999999999999E-2</v>
          </cell>
          <cell r="E248" t="str">
            <v>M3</v>
          </cell>
          <cell r="G248" t="str">
            <v xml:space="preserve"> </v>
          </cell>
          <cell r="H248">
            <v>45177</v>
          </cell>
          <cell r="I248">
            <v>677.6</v>
          </cell>
          <cell r="J248">
            <v>37052</v>
          </cell>
          <cell r="K248">
            <v>555.70000000000005</v>
          </cell>
          <cell r="L248">
            <v>0</v>
          </cell>
          <cell r="M248">
            <v>0</v>
          </cell>
        </row>
        <row r="249">
          <cell r="B249" t="str">
            <v>시 멘 트</v>
          </cell>
          <cell r="C249" t="str">
            <v>40KG/포</v>
          </cell>
          <cell r="D249">
            <v>7.5220000000000002</v>
          </cell>
          <cell r="E249" t="str">
            <v>kg</v>
          </cell>
          <cell r="G249" t="str">
            <v xml:space="preserve"> </v>
          </cell>
          <cell r="H249">
            <v>62.7</v>
          </cell>
          <cell r="I249">
            <v>471.6</v>
          </cell>
          <cell r="K249">
            <v>0</v>
          </cell>
          <cell r="M249">
            <v>0</v>
          </cell>
        </row>
        <row r="250">
          <cell r="B250" t="str">
            <v>모     래</v>
          </cell>
          <cell r="C250">
            <v>0</v>
          </cell>
          <cell r="D250">
            <v>1.6E-2</v>
          </cell>
          <cell r="E250" t="str">
            <v>m3</v>
          </cell>
          <cell r="G250" t="str">
            <v xml:space="preserve"> </v>
          </cell>
          <cell r="H250">
            <v>12000</v>
          </cell>
          <cell r="I250">
            <v>192</v>
          </cell>
          <cell r="K250">
            <v>0</v>
          </cell>
          <cell r="M250">
            <v>0</v>
          </cell>
        </row>
        <row r="251">
          <cell r="B251" t="str">
            <v>조적공</v>
          </cell>
          <cell r="C251" t="str">
            <v>모로세워깔기</v>
          </cell>
          <cell r="D251">
            <v>0.106</v>
          </cell>
          <cell r="E251" t="str">
            <v>인</v>
          </cell>
          <cell r="G251" t="str">
            <v xml:space="preserve"> </v>
          </cell>
          <cell r="I251">
            <v>0</v>
          </cell>
          <cell r="J251">
            <v>56969</v>
          </cell>
          <cell r="K251">
            <v>6038.7</v>
          </cell>
          <cell r="M251">
            <v>0</v>
          </cell>
        </row>
        <row r="252">
          <cell r="B252" t="str">
            <v>보통인부</v>
          </cell>
          <cell r="C252" t="str">
            <v>"</v>
          </cell>
          <cell r="D252">
            <v>5.8999999999999997E-2</v>
          </cell>
          <cell r="E252" t="str">
            <v>인</v>
          </cell>
          <cell r="G252" t="str">
            <v xml:space="preserve"> </v>
          </cell>
          <cell r="I252">
            <v>0</v>
          </cell>
          <cell r="J252">
            <v>37052</v>
          </cell>
          <cell r="K252">
            <v>2186</v>
          </cell>
          <cell r="M252">
            <v>0</v>
          </cell>
        </row>
        <row r="253">
          <cell r="B253" t="str">
            <v>소   계</v>
          </cell>
          <cell r="G253">
            <v>50991</v>
          </cell>
          <cell r="H253">
            <v>0</v>
          </cell>
          <cell r="I253">
            <v>42211</v>
          </cell>
          <cell r="J253">
            <v>0</v>
          </cell>
          <cell r="K253">
            <v>8780</v>
          </cell>
          <cell r="M253">
            <v>0</v>
          </cell>
        </row>
        <row r="255">
          <cell r="B255">
            <v>132</v>
          </cell>
          <cell r="C255" t="str">
            <v>시멘트벽돌쌓기(0.5B,표준형)</v>
          </cell>
          <cell r="G255" t="str">
            <v>m2당</v>
          </cell>
          <cell r="J255">
            <v>0</v>
          </cell>
        </row>
        <row r="256">
          <cell r="B256" t="str">
            <v>시멘트벽돌</v>
          </cell>
          <cell r="C256" t="str">
            <v>190x90x57</v>
          </cell>
          <cell r="D256">
            <v>79</v>
          </cell>
          <cell r="E256" t="str">
            <v>매</v>
          </cell>
          <cell r="G256" t="str">
            <v xml:space="preserve"> </v>
          </cell>
          <cell r="H256">
            <v>40</v>
          </cell>
          <cell r="I256">
            <v>3160</v>
          </cell>
          <cell r="J256">
            <v>0</v>
          </cell>
          <cell r="K256">
            <v>0</v>
          </cell>
          <cell r="M256">
            <v>0</v>
          </cell>
        </row>
        <row r="257">
          <cell r="B257" t="str">
            <v>몰탈</v>
          </cell>
          <cell r="C257" t="str">
            <v>1:3</v>
          </cell>
          <cell r="D257">
            <v>1.9E-2</v>
          </cell>
          <cell r="E257" t="str">
            <v>M3</v>
          </cell>
          <cell r="G257" t="str">
            <v xml:space="preserve"> </v>
          </cell>
          <cell r="H257">
            <v>45177</v>
          </cell>
          <cell r="I257">
            <v>858.3</v>
          </cell>
          <cell r="J257">
            <v>37052</v>
          </cell>
          <cell r="K257">
            <v>703.9</v>
          </cell>
          <cell r="L257">
            <v>0</v>
          </cell>
          <cell r="M257">
            <v>0</v>
          </cell>
        </row>
        <row r="258">
          <cell r="B258" t="str">
            <v>시 멘 트</v>
          </cell>
          <cell r="C258" t="str">
            <v>40KG/포</v>
          </cell>
          <cell r="D258">
            <v>9.5619999999999994</v>
          </cell>
          <cell r="E258" t="str">
            <v>kg</v>
          </cell>
          <cell r="G258" t="str">
            <v xml:space="preserve"> </v>
          </cell>
          <cell r="H258">
            <v>62.7</v>
          </cell>
          <cell r="I258">
            <v>599.5</v>
          </cell>
          <cell r="K258">
            <v>0</v>
          </cell>
          <cell r="M258">
            <v>0</v>
          </cell>
        </row>
        <row r="259">
          <cell r="B259" t="str">
            <v>모     래</v>
          </cell>
          <cell r="C259">
            <v>0</v>
          </cell>
          <cell r="D259">
            <v>0.02</v>
          </cell>
          <cell r="E259" t="str">
            <v>m3</v>
          </cell>
          <cell r="G259" t="str">
            <v xml:space="preserve"> </v>
          </cell>
          <cell r="H259">
            <v>12000</v>
          </cell>
          <cell r="I259">
            <v>240</v>
          </cell>
          <cell r="K259">
            <v>0</v>
          </cell>
          <cell r="M259">
            <v>0</v>
          </cell>
        </row>
        <row r="260">
          <cell r="B260" t="str">
            <v>조적공</v>
          </cell>
          <cell r="C260" t="str">
            <v>모로세워깔기</v>
          </cell>
          <cell r="D260">
            <v>0.13500000000000001</v>
          </cell>
          <cell r="E260" t="str">
            <v>인</v>
          </cell>
          <cell r="G260" t="str">
            <v xml:space="preserve"> </v>
          </cell>
          <cell r="I260">
            <v>0</v>
          </cell>
          <cell r="J260">
            <v>56969</v>
          </cell>
          <cell r="K260">
            <v>7690.8</v>
          </cell>
          <cell r="M260">
            <v>0</v>
          </cell>
        </row>
        <row r="261">
          <cell r="B261" t="str">
            <v>보통인부</v>
          </cell>
          <cell r="C261" t="str">
            <v>"</v>
          </cell>
          <cell r="D261">
            <v>7.4999999999999997E-2</v>
          </cell>
          <cell r="E261" t="str">
            <v>인</v>
          </cell>
          <cell r="G261" t="str">
            <v xml:space="preserve"> </v>
          </cell>
          <cell r="I261">
            <v>0</v>
          </cell>
          <cell r="J261">
            <v>37052</v>
          </cell>
          <cell r="K261">
            <v>2778.9</v>
          </cell>
          <cell r="M261">
            <v>0</v>
          </cell>
        </row>
        <row r="262">
          <cell r="B262" t="str">
            <v>소   계</v>
          </cell>
          <cell r="G262">
            <v>16030</v>
          </cell>
          <cell r="H262">
            <v>0</v>
          </cell>
          <cell r="I262">
            <v>4857</v>
          </cell>
          <cell r="J262">
            <v>0</v>
          </cell>
          <cell r="K262">
            <v>11173</v>
          </cell>
          <cell r="M262">
            <v>0</v>
          </cell>
        </row>
        <row r="264">
          <cell r="B264">
            <v>133</v>
          </cell>
          <cell r="C264" t="str">
            <v>시멘트벽돌쌓기(1.0B,표준형)</v>
          </cell>
          <cell r="G264" t="str">
            <v>m2당</v>
          </cell>
          <cell r="J264">
            <v>0</v>
          </cell>
        </row>
        <row r="265">
          <cell r="B265" t="str">
            <v>시멘트벽돌</v>
          </cell>
          <cell r="C265" t="str">
            <v>190x90x57</v>
          </cell>
          <cell r="D265">
            <v>149</v>
          </cell>
          <cell r="E265" t="str">
            <v>매</v>
          </cell>
          <cell r="G265" t="str">
            <v xml:space="preserve"> </v>
          </cell>
          <cell r="H265">
            <v>40</v>
          </cell>
          <cell r="I265">
            <v>5960</v>
          </cell>
          <cell r="J265">
            <v>0</v>
          </cell>
          <cell r="K265">
            <v>0</v>
          </cell>
          <cell r="M265">
            <v>0</v>
          </cell>
        </row>
        <row r="266">
          <cell r="B266" t="str">
            <v>몰탈</v>
          </cell>
          <cell r="C266" t="str">
            <v>1:3</v>
          </cell>
          <cell r="D266">
            <v>4.9000000000000002E-2</v>
          </cell>
          <cell r="E266" t="str">
            <v>M3</v>
          </cell>
          <cell r="G266" t="str">
            <v xml:space="preserve"> </v>
          </cell>
          <cell r="H266">
            <v>45177</v>
          </cell>
          <cell r="I266">
            <v>2213.6</v>
          </cell>
          <cell r="J266">
            <v>37052</v>
          </cell>
          <cell r="K266">
            <v>1815.5</v>
          </cell>
          <cell r="L266">
            <v>0</v>
          </cell>
          <cell r="M266">
            <v>0</v>
          </cell>
        </row>
        <row r="267">
          <cell r="B267" t="str">
            <v>시 멘 트</v>
          </cell>
          <cell r="C267" t="str">
            <v>40KG/포</v>
          </cell>
          <cell r="D267">
            <v>25.077000000000002</v>
          </cell>
          <cell r="E267" t="str">
            <v>kg</v>
          </cell>
          <cell r="G267" t="str">
            <v xml:space="preserve"> </v>
          </cell>
          <cell r="H267">
            <v>62.7</v>
          </cell>
          <cell r="I267">
            <v>1572.3</v>
          </cell>
          <cell r="K267">
            <v>0</v>
          </cell>
          <cell r="M267">
            <v>0</v>
          </cell>
        </row>
        <row r="268">
          <cell r="B268" t="str">
            <v>모     래</v>
          </cell>
          <cell r="C268">
            <v>0</v>
          </cell>
          <cell r="D268">
            <v>5.3999999999999999E-2</v>
          </cell>
          <cell r="E268" t="str">
            <v>m3</v>
          </cell>
          <cell r="G268" t="str">
            <v xml:space="preserve"> </v>
          </cell>
          <cell r="H268">
            <v>12000</v>
          </cell>
          <cell r="I268">
            <v>648</v>
          </cell>
          <cell r="K268">
            <v>0</v>
          </cell>
          <cell r="M268">
            <v>0</v>
          </cell>
        </row>
        <row r="269">
          <cell r="B269" t="str">
            <v>조적공</v>
          </cell>
          <cell r="C269" t="str">
            <v>모로세워깔기</v>
          </cell>
          <cell r="D269">
            <v>0.23799999999999999</v>
          </cell>
          <cell r="E269" t="str">
            <v>인</v>
          </cell>
          <cell r="G269" t="str">
            <v xml:space="preserve"> </v>
          </cell>
          <cell r="I269">
            <v>0</v>
          </cell>
          <cell r="J269">
            <v>56969</v>
          </cell>
          <cell r="K269">
            <v>13558.6</v>
          </cell>
          <cell r="M269">
            <v>0</v>
          </cell>
        </row>
        <row r="270">
          <cell r="B270" t="str">
            <v>보통인부</v>
          </cell>
          <cell r="C270" t="str">
            <v>"</v>
          </cell>
          <cell r="D270">
            <v>0.13400000000000001</v>
          </cell>
          <cell r="E270" t="str">
            <v>인</v>
          </cell>
          <cell r="G270" t="str">
            <v xml:space="preserve"> </v>
          </cell>
          <cell r="I270">
            <v>0</v>
          </cell>
          <cell r="J270">
            <v>37052</v>
          </cell>
          <cell r="K270">
            <v>4964.8999999999996</v>
          </cell>
          <cell r="M270">
            <v>0</v>
          </cell>
        </row>
        <row r="271">
          <cell r="B271" t="str">
            <v>소   계</v>
          </cell>
          <cell r="G271">
            <v>30732</v>
          </cell>
          <cell r="H271">
            <v>0</v>
          </cell>
          <cell r="I271">
            <v>10393</v>
          </cell>
          <cell r="J271">
            <v>0</v>
          </cell>
          <cell r="K271">
            <v>20339</v>
          </cell>
          <cell r="M271">
            <v>0</v>
          </cell>
        </row>
        <row r="273">
          <cell r="B273">
            <v>134</v>
          </cell>
          <cell r="C273" t="str">
            <v>치장줄눈(1.5B)</v>
          </cell>
          <cell r="G273" t="str">
            <v>m2당</v>
          </cell>
          <cell r="J273">
            <v>0</v>
          </cell>
        </row>
        <row r="274">
          <cell r="B274" t="str">
            <v>몰탈</v>
          </cell>
          <cell r="C274" t="str">
            <v>1:1</v>
          </cell>
          <cell r="D274">
            <v>3.0000000000000001E-3</v>
          </cell>
          <cell r="E274" t="str">
            <v>M3</v>
          </cell>
          <cell r="H274">
            <v>77891</v>
          </cell>
          <cell r="I274">
            <v>233.6</v>
          </cell>
          <cell r="J274">
            <v>37052</v>
          </cell>
          <cell r="K274">
            <v>111.1</v>
          </cell>
          <cell r="L274">
            <v>0</v>
          </cell>
          <cell r="M274">
            <v>0</v>
          </cell>
        </row>
        <row r="275">
          <cell r="B275" t="str">
            <v>시 멘 트</v>
          </cell>
          <cell r="C275" t="str">
            <v>40KG/포</v>
          </cell>
          <cell r="D275">
            <v>3.1789999999999998</v>
          </cell>
          <cell r="E275" t="str">
            <v>kg</v>
          </cell>
          <cell r="G275" t="str">
            <v xml:space="preserve"> </v>
          </cell>
          <cell r="H275">
            <v>62.7</v>
          </cell>
          <cell r="I275">
            <v>199.3</v>
          </cell>
          <cell r="K275">
            <v>0</v>
          </cell>
          <cell r="M275">
            <v>0</v>
          </cell>
        </row>
        <row r="276">
          <cell r="B276" t="str">
            <v>모     래</v>
          </cell>
          <cell r="C276">
            <v>0</v>
          </cell>
          <cell r="D276">
            <v>2E-3</v>
          </cell>
          <cell r="E276" t="str">
            <v>M3</v>
          </cell>
          <cell r="G276" t="str">
            <v xml:space="preserve"> </v>
          </cell>
          <cell r="H276">
            <v>12000</v>
          </cell>
          <cell r="I276">
            <v>24</v>
          </cell>
          <cell r="K276">
            <v>0</v>
          </cell>
          <cell r="M276">
            <v>0</v>
          </cell>
        </row>
        <row r="277">
          <cell r="B277" t="str">
            <v>줄눈공</v>
          </cell>
          <cell r="C277" t="str">
            <v xml:space="preserve"> </v>
          </cell>
          <cell r="D277">
            <v>6.7000000000000004E-2</v>
          </cell>
          <cell r="E277" t="str">
            <v>인</v>
          </cell>
          <cell r="G277" t="str">
            <v xml:space="preserve"> </v>
          </cell>
          <cell r="I277">
            <v>0</v>
          </cell>
          <cell r="J277">
            <v>53392</v>
          </cell>
          <cell r="K277">
            <v>3577.2</v>
          </cell>
          <cell r="M277">
            <v>0</v>
          </cell>
        </row>
        <row r="278">
          <cell r="B278" t="str">
            <v>소   계</v>
          </cell>
          <cell r="G278">
            <v>4144</v>
          </cell>
          <cell r="H278">
            <v>0</v>
          </cell>
          <cell r="I278">
            <v>456</v>
          </cell>
          <cell r="K278">
            <v>3688</v>
          </cell>
          <cell r="M278">
            <v>0</v>
          </cell>
        </row>
        <row r="279">
          <cell r="H279">
            <v>0</v>
          </cell>
          <cell r="J279">
            <v>0</v>
          </cell>
        </row>
        <row r="280">
          <cell r="B280">
            <v>135</v>
          </cell>
          <cell r="C280" t="str">
            <v>타일붙임(바닥,24mm,정사각형,100X100)</v>
          </cell>
          <cell r="G280" t="str">
            <v>m2당</v>
          </cell>
          <cell r="H280">
            <v>0</v>
          </cell>
        </row>
        <row r="281">
          <cell r="B281" t="str">
            <v>타일공</v>
          </cell>
          <cell r="C281" t="str">
            <v>0.25*80%</v>
          </cell>
          <cell r="D281">
            <v>0.2</v>
          </cell>
          <cell r="E281" t="str">
            <v>인</v>
          </cell>
          <cell r="G281" t="str">
            <v xml:space="preserve"> </v>
          </cell>
          <cell r="J281">
            <v>56154</v>
          </cell>
          <cell r="K281">
            <v>11230.8</v>
          </cell>
          <cell r="M281">
            <v>0</v>
          </cell>
        </row>
        <row r="282">
          <cell r="B282" t="str">
            <v>줄눈공</v>
          </cell>
          <cell r="C282" t="str">
            <v>0.02*80%</v>
          </cell>
          <cell r="D282">
            <v>1.6E-2</v>
          </cell>
          <cell r="E282" t="str">
            <v>인</v>
          </cell>
          <cell r="G282" t="str">
            <v xml:space="preserve"> </v>
          </cell>
          <cell r="J282">
            <v>53392</v>
          </cell>
          <cell r="K282">
            <v>854.2</v>
          </cell>
          <cell r="M282">
            <v>0</v>
          </cell>
        </row>
        <row r="283">
          <cell r="B283" t="str">
            <v>보통인부</v>
          </cell>
          <cell r="C283" t="str">
            <v>붙임,0.12*80%</v>
          </cell>
          <cell r="D283">
            <v>9.6000000000000002E-2</v>
          </cell>
          <cell r="E283" t="str">
            <v>인</v>
          </cell>
          <cell r="G283" t="str">
            <v xml:space="preserve"> </v>
          </cell>
          <cell r="J283">
            <v>37052</v>
          </cell>
          <cell r="K283">
            <v>3556.9</v>
          </cell>
          <cell r="M283">
            <v>0</v>
          </cell>
        </row>
        <row r="284">
          <cell r="B284" t="str">
            <v>보통인부</v>
          </cell>
          <cell r="C284" t="str">
            <v>청소+소운반 0.03*80%+0.06</v>
          </cell>
          <cell r="D284">
            <v>8.4000000000000005E-2</v>
          </cell>
          <cell r="E284" t="str">
            <v>인</v>
          </cell>
          <cell r="G284" t="str">
            <v xml:space="preserve"> </v>
          </cell>
          <cell r="J284">
            <v>37052</v>
          </cell>
          <cell r="K284">
            <v>3112.3</v>
          </cell>
          <cell r="M284">
            <v>0</v>
          </cell>
        </row>
        <row r="285">
          <cell r="B285" t="str">
            <v>공구손료</v>
          </cell>
          <cell r="C285" t="str">
            <v>품의 3%</v>
          </cell>
          <cell r="D285">
            <v>1</v>
          </cell>
          <cell r="E285" t="str">
            <v>식</v>
          </cell>
          <cell r="G285" t="str">
            <v xml:space="preserve"> </v>
          </cell>
          <cell r="I285">
            <v>0</v>
          </cell>
          <cell r="K285">
            <v>0</v>
          </cell>
          <cell r="L285">
            <v>18754</v>
          </cell>
          <cell r="M285">
            <v>562.6</v>
          </cell>
        </row>
        <row r="286">
          <cell r="B286" t="str">
            <v>소   계</v>
          </cell>
          <cell r="G286">
            <v>19316</v>
          </cell>
          <cell r="H286">
            <v>0</v>
          </cell>
          <cell r="I286">
            <v>0</v>
          </cell>
          <cell r="K286">
            <v>18754</v>
          </cell>
          <cell r="M286">
            <v>562</v>
          </cell>
        </row>
        <row r="287">
          <cell r="H287">
            <v>0</v>
          </cell>
          <cell r="J287">
            <v>0</v>
          </cell>
        </row>
        <row r="288">
          <cell r="B288">
            <v>136</v>
          </cell>
          <cell r="C288" t="str">
            <v>타일붙임(벽,24mm,정사각형,100X100)</v>
          </cell>
          <cell r="G288" t="str">
            <v>m2당</v>
          </cell>
          <cell r="H288">
            <v>0</v>
          </cell>
        </row>
        <row r="289">
          <cell r="B289" t="str">
            <v>타일공</v>
          </cell>
          <cell r="D289">
            <v>0.25</v>
          </cell>
          <cell r="E289" t="str">
            <v>인</v>
          </cell>
          <cell r="G289" t="str">
            <v xml:space="preserve"> </v>
          </cell>
          <cell r="I289">
            <v>0</v>
          </cell>
          <cell r="J289">
            <v>56154</v>
          </cell>
          <cell r="K289">
            <v>14038.5</v>
          </cell>
          <cell r="M289">
            <v>0</v>
          </cell>
        </row>
        <row r="290">
          <cell r="B290" t="str">
            <v>줄눈공</v>
          </cell>
          <cell r="D290">
            <v>0.02</v>
          </cell>
          <cell r="E290" t="str">
            <v>인</v>
          </cell>
          <cell r="G290" t="str">
            <v xml:space="preserve"> </v>
          </cell>
          <cell r="I290">
            <v>0</v>
          </cell>
          <cell r="J290">
            <v>53392</v>
          </cell>
          <cell r="K290">
            <v>1067.8</v>
          </cell>
          <cell r="M290">
            <v>0</v>
          </cell>
        </row>
        <row r="291">
          <cell r="B291" t="str">
            <v>보통인부</v>
          </cell>
          <cell r="C291" t="str">
            <v>붙임</v>
          </cell>
          <cell r="D291">
            <v>0.12</v>
          </cell>
          <cell r="E291" t="str">
            <v>인</v>
          </cell>
          <cell r="G291" t="str">
            <v xml:space="preserve"> </v>
          </cell>
          <cell r="I291">
            <v>0</v>
          </cell>
          <cell r="J291">
            <v>37052</v>
          </cell>
          <cell r="K291">
            <v>4446.2</v>
          </cell>
          <cell r="M291">
            <v>0</v>
          </cell>
        </row>
        <row r="292">
          <cell r="B292" t="str">
            <v>보통인부</v>
          </cell>
          <cell r="C292" t="str">
            <v>청소+소운반</v>
          </cell>
          <cell r="D292">
            <v>0.09</v>
          </cell>
          <cell r="E292" t="str">
            <v>인</v>
          </cell>
          <cell r="G292" t="str">
            <v xml:space="preserve"> </v>
          </cell>
          <cell r="I292">
            <v>0</v>
          </cell>
          <cell r="J292">
            <v>37052</v>
          </cell>
          <cell r="K292">
            <v>3334.6</v>
          </cell>
          <cell r="M292">
            <v>0</v>
          </cell>
        </row>
        <row r="293">
          <cell r="B293" t="str">
            <v>공구손료</v>
          </cell>
          <cell r="C293" t="str">
            <v>품의 3%</v>
          </cell>
          <cell r="D293">
            <v>1</v>
          </cell>
          <cell r="E293" t="str">
            <v>식</v>
          </cell>
          <cell r="G293" t="str">
            <v xml:space="preserve"> </v>
          </cell>
          <cell r="I293">
            <v>0</v>
          </cell>
          <cell r="K293">
            <v>0</v>
          </cell>
          <cell r="L293">
            <v>22887</v>
          </cell>
          <cell r="M293">
            <v>686.6</v>
          </cell>
        </row>
        <row r="294">
          <cell r="B294" t="str">
            <v>소   계</v>
          </cell>
          <cell r="G294">
            <v>23573</v>
          </cell>
          <cell r="H294">
            <v>0</v>
          </cell>
          <cell r="I294">
            <v>0</v>
          </cell>
          <cell r="K294">
            <v>22887</v>
          </cell>
          <cell r="M294">
            <v>686</v>
          </cell>
        </row>
        <row r="295">
          <cell r="H295">
            <v>0</v>
          </cell>
          <cell r="J295">
            <v>0</v>
          </cell>
        </row>
        <row r="296">
          <cell r="B296">
            <v>137</v>
          </cell>
          <cell r="C296" t="str">
            <v>석재판붙임(습식,화강석,바닥)</v>
          </cell>
          <cell r="G296" t="str">
            <v>m2당</v>
          </cell>
          <cell r="J296">
            <v>0</v>
          </cell>
        </row>
        <row r="297">
          <cell r="B297" t="str">
            <v>석공</v>
          </cell>
          <cell r="C297" t="str">
            <v xml:space="preserve"> </v>
          </cell>
          <cell r="D297">
            <v>0.49</v>
          </cell>
          <cell r="E297" t="str">
            <v>인</v>
          </cell>
          <cell r="G297" t="str">
            <v xml:space="preserve"> </v>
          </cell>
          <cell r="I297">
            <v>0</v>
          </cell>
          <cell r="J297">
            <v>64890</v>
          </cell>
          <cell r="K297">
            <v>31796.1</v>
          </cell>
          <cell r="M297">
            <v>0</v>
          </cell>
        </row>
        <row r="298">
          <cell r="B298" t="str">
            <v>보통인부</v>
          </cell>
          <cell r="C298" t="str">
            <v xml:space="preserve"> </v>
          </cell>
          <cell r="D298">
            <v>0.25</v>
          </cell>
          <cell r="E298" t="str">
            <v>인</v>
          </cell>
          <cell r="G298" t="str">
            <v xml:space="preserve"> </v>
          </cell>
          <cell r="I298">
            <v>0</v>
          </cell>
          <cell r="J298">
            <v>37052</v>
          </cell>
          <cell r="K298">
            <v>9263</v>
          </cell>
          <cell r="M298">
            <v>0</v>
          </cell>
        </row>
        <row r="299">
          <cell r="B299" t="str">
            <v>소   계</v>
          </cell>
          <cell r="G299">
            <v>41059</v>
          </cell>
          <cell r="H299">
            <v>0</v>
          </cell>
          <cell r="I299">
            <v>0</v>
          </cell>
          <cell r="J299">
            <v>0</v>
          </cell>
          <cell r="K299">
            <v>41059</v>
          </cell>
          <cell r="M299">
            <v>0</v>
          </cell>
        </row>
        <row r="301">
          <cell r="B301">
            <v>138</v>
          </cell>
          <cell r="C301" t="str">
            <v>석재판붙임(습식,화강석,평벽)</v>
          </cell>
          <cell r="G301" t="str">
            <v>m2당</v>
          </cell>
          <cell r="J301">
            <v>0</v>
          </cell>
        </row>
        <row r="302">
          <cell r="B302" t="str">
            <v>석공</v>
          </cell>
          <cell r="C302" t="str">
            <v xml:space="preserve"> </v>
          </cell>
          <cell r="D302">
            <v>0.56999999999999995</v>
          </cell>
          <cell r="E302" t="str">
            <v>인</v>
          </cell>
          <cell r="G302" t="str">
            <v xml:space="preserve"> </v>
          </cell>
          <cell r="I302">
            <v>0</v>
          </cell>
          <cell r="J302">
            <v>64890</v>
          </cell>
          <cell r="K302">
            <v>36987.300000000003</v>
          </cell>
          <cell r="M302">
            <v>0</v>
          </cell>
        </row>
        <row r="303">
          <cell r="B303" t="str">
            <v>보통인부</v>
          </cell>
          <cell r="C303" t="str">
            <v xml:space="preserve"> </v>
          </cell>
          <cell r="D303">
            <v>0.46</v>
          </cell>
          <cell r="E303" t="str">
            <v>인</v>
          </cell>
          <cell r="G303" t="str">
            <v xml:space="preserve"> </v>
          </cell>
          <cell r="I303">
            <v>0</v>
          </cell>
          <cell r="J303">
            <v>37052</v>
          </cell>
          <cell r="K303">
            <v>17043.900000000001</v>
          </cell>
          <cell r="M303">
            <v>0</v>
          </cell>
        </row>
        <row r="304">
          <cell r="B304" t="str">
            <v>소   계</v>
          </cell>
          <cell r="G304">
            <v>54031</v>
          </cell>
          <cell r="H304">
            <v>0</v>
          </cell>
          <cell r="I304">
            <v>0</v>
          </cell>
          <cell r="J304">
            <v>0</v>
          </cell>
          <cell r="K304">
            <v>54031</v>
          </cell>
          <cell r="M304">
            <v>0</v>
          </cell>
        </row>
        <row r="306">
          <cell r="B306">
            <v>139</v>
          </cell>
          <cell r="C306" t="str">
            <v>화강석설치 (마름돌설치 준용)</v>
          </cell>
          <cell r="G306" t="str">
            <v>M3당</v>
          </cell>
          <cell r="I306" t="str">
            <v xml:space="preserve"> </v>
          </cell>
          <cell r="J306">
            <v>0</v>
          </cell>
          <cell r="K306">
            <v>0</v>
          </cell>
          <cell r="M306">
            <v>0</v>
          </cell>
        </row>
        <row r="307">
          <cell r="B307" t="str">
            <v>석공</v>
          </cell>
          <cell r="C307" t="str">
            <v xml:space="preserve"> </v>
          </cell>
          <cell r="D307">
            <v>6.5</v>
          </cell>
          <cell r="E307" t="str">
            <v>인</v>
          </cell>
          <cell r="G307" t="str">
            <v xml:space="preserve"> </v>
          </cell>
          <cell r="I307">
            <v>0</v>
          </cell>
          <cell r="J307">
            <v>64890</v>
          </cell>
          <cell r="K307">
            <v>421785</v>
          </cell>
          <cell r="M307">
            <v>0</v>
          </cell>
        </row>
        <row r="308">
          <cell r="B308" t="str">
            <v>보통인부</v>
          </cell>
          <cell r="C308" t="str">
            <v xml:space="preserve"> </v>
          </cell>
          <cell r="D308">
            <v>10</v>
          </cell>
          <cell r="E308" t="str">
            <v>인</v>
          </cell>
          <cell r="G308" t="str">
            <v xml:space="preserve"> </v>
          </cell>
          <cell r="I308">
            <v>0</v>
          </cell>
          <cell r="J308">
            <v>37052</v>
          </cell>
          <cell r="K308">
            <v>370520</v>
          </cell>
          <cell r="M308">
            <v>0</v>
          </cell>
        </row>
        <row r="309">
          <cell r="B309" t="str">
            <v>소    계</v>
          </cell>
          <cell r="G309">
            <v>792305</v>
          </cell>
          <cell r="I309">
            <v>0</v>
          </cell>
          <cell r="K309">
            <v>792305</v>
          </cell>
          <cell r="M309">
            <v>0</v>
          </cell>
        </row>
        <row r="310">
          <cell r="B310">
            <v>140</v>
          </cell>
          <cell r="C310" t="str">
            <v>목재가공조립및설치 (보통구조,하)</v>
          </cell>
          <cell r="G310" t="str">
            <v>M2당</v>
          </cell>
          <cell r="I310" t="str">
            <v xml:space="preserve"> </v>
          </cell>
          <cell r="J310">
            <v>0</v>
          </cell>
          <cell r="K310">
            <v>0</v>
          </cell>
          <cell r="M310">
            <v>0</v>
          </cell>
        </row>
        <row r="311">
          <cell r="B311" t="str">
            <v>건축목공</v>
          </cell>
          <cell r="C311" t="str">
            <v xml:space="preserve"> </v>
          </cell>
          <cell r="D311">
            <v>1.65</v>
          </cell>
          <cell r="E311" t="str">
            <v>인</v>
          </cell>
          <cell r="G311" t="str">
            <v xml:space="preserve"> </v>
          </cell>
          <cell r="I311">
            <v>0</v>
          </cell>
          <cell r="J311">
            <v>61692</v>
          </cell>
          <cell r="K311">
            <v>101791.8</v>
          </cell>
          <cell r="M311">
            <v>0</v>
          </cell>
        </row>
        <row r="312">
          <cell r="B312" t="str">
            <v>보통인부</v>
          </cell>
          <cell r="C312" t="str">
            <v xml:space="preserve"> </v>
          </cell>
          <cell r="D312">
            <v>0.15</v>
          </cell>
          <cell r="E312" t="str">
            <v>인</v>
          </cell>
          <cell r="G312" t="str">
            <v xml:space="preserve"> </v>
          </cell>
          <cell r="I312">
            <v>0</v>
          </cell>
          <cell r="J312">
            <v>37052</v>
          </cell>
          <cell r="K312">
            <v>5557.8</v>
          </cell>
          <cell r="M312">
            <v>0</v>
          </cell>
        </row>
        <row r="313">
          <cell r="B313" t="str">
            <v>소    계</v>
          </cell>
          <cell r="G313">
            <v>107349</v>
          </cell>
          <cell r="I313">
            <v>0</v>
          </cell>
          <cell r="K313">
            <v>107349</v>
          </cell>
          <cell r="M313">
            <v>0</v>
          </cell>
        </row>
        <row r="315">
          <cell r="B315">
            <v>141</v>
          </cell>
          <cell r="C315" t="str">
            <v>유공관 접합&amp;부설 (Φ150 소케트접합)</v>
          </cell>
          <cell r="G315" t="str">
            <v>m당</v>
          </cell>
        </row>
        <row r="316">
          <cell r="B316" t="str">
            <v>HDPE유공관</v>
          </cell>
          <cell r="C316" t="str">
            <v>Φ150 x 4M</v>
          </cell>
          <cell r="D316">
            <v>1.05</v>
          </cell>
          <cell r="E316" t="str">
            <v>M</v>
          </cell>
          <cell r="G316" t="str">
            <v xml:space="preserve"> </v>
          </cell>
          <cell r="H316">
            <v>9600</v>
          </cell>
          <cell r="I316">
            <v>10080</v>
          </cell>
          <cell r="K316">
            <v>0</v>
          </cell>
          <cell r="M316">
            <v>0</v>
          </cell>
        </row>
        <row r="317">
          <cell r="B317" t="str">
            <v>배관공</v>
          </cell>
          <cell r="C317" t="str">
            <v xml:space="preserve"> </v>
          </cell>
          <cell r="D317">
            <v>3.0000000000000001E-3</v>
          </cell>
          <cell r="E317" t="str">
            <v>인</v>
          </cell>
          <cell r="G317" t="str">
            <v xml:space="preserve"> </v>
          </cell>
          <cell r="I317">
            <v>0</v>
          </cell>
          <cell r="J317">
            <v>49542</v>
          </cell>
          <cell r="K317">
            <v>148.6</v>
          </cell>
          <cell r="M317">
            <v>0</v>
          </cell>
        </row>
        <row r="318">
          <cell r="B318" t="str">
            <v>특별인부</v>
          </cell>
          <cell r="C318" t="str">
            <v xml:space="preserve"> </v>
          </cell>
          <cell r="D318">
            <v>3.0000000000000001E-3</v>
          </cell>
          <cell r="E318" t="str">
            <v>인</v>
          </cell>
          <cell r="G318" t="str">
            <v xml:space="preserve"> </v>
          </cell>
          <cell r="I318">
            <v>0</v>
          </cell>
          <cell r="J318">
            <v>51490</v>
          </cell>
          <cell r="K318">
            <v>154.4</v>
          </cell>
          <cell r="M318">
            <v>0</v>
          </cell>
        </row>
        <row r="319">
          <cell r="B319" t="str">
            <v>소   계</v>
          </cell>
          <cell r="G319">
            <v>10383</v>
          </cell>
          <cell r="H319">
            <v>0</v>
          </cell>
          <cell r="I319">
            <v>10080</v>
          </cell>
          <cell r="J319">
            <v>0</v>
          </cell>
          <cell r="K319">
            <v>303</v>
          </cell>
          <cell r="M319">
            <v>0</v>
          </cell>
        </row>
        <row r="321">
          <cell r="B321">
            <v>142</v>
          </cell>
          <cell r="C321" t="str">
            <v>유공관 접합&amp;부설 (Φ200 소케트접합)</v>
          </cell>
          <cell r="G321" t="str">
            <v>m당</v>
          </cell>
        </row>
        <row r="322">
          <cell r="B322" t="str">
            <v>HDPE유공관</v>
          </cell>
          <cell r="C322" t="str">
            <v>Φ200 x 4M</v>
          </cell>
          <cell r="D322">
            <v>1.05</v>
          </cell>
          <cell r="E322" t="str">
            <v>M</v>
          </cell>
          <cell r="G322" t="str">
            <v xml:space="preserve"> </v>
          </cell>
          <cell r="H322">
            <v>14400</v>
          </cell>
          <cell r="I322">
            <v>15120</v>
          </cell>
          <cell r="K322">
            <v>0</v>
          </cell>
          <cell r="M322">
            <v>0</v>
          </cell>
        </row>
        <row r="323">
          <cell r="B323" t="str">
            <v>배관공</v>
          </cell>
          <cell r="C323" t="str">
            <v xml:space="preserve"> </v>
          </cell>
          <cell r="D323">
            <v>4.0000000000000001E-3</v>
          </cell>
          <cell r="E323" t="str">
            <v>인</v>
          </cell>
          <cell r="G323" t="str">
            <v xml:space="preserve"> </v>
          </cell>
          <cell r="I323">
            <v>0</v>
          </cell>
          <cell r="J323">
            <v>49542</v>
          </cell>
          <cell r="K323">
            <v>198.1</v>
          </cell>
          <cell r="M323">
            <v>0</v>
          </cell>
        </row>
        <row r="324">
          <cell r="B324" t="str">
            <v>특별인부</v>
          </cell>
          <cell r="C324" t="str">
            <v xml:space="preserve"> </v>
          </cell>
          <cell r="D324">
            <v>4.0000000000000001E-3</v>
          </cell>
          <cell r="E324" t="str">
            <v>인</v>
          </cell>
          <cell r="G324" t="str">
            <v xml:space="preserve"> </v>
          </cell>
          <cell r="I324">
            <v>0</v>
          </cell>
          <cell r="J324">
            <v>51490</v>
          </cell>
          <cell r="K324">
            <v>205.9</v>
          </cell>
          <cell r="M324">
            <v>0</v>
          </cell>
        </row>
        <row r="325">
          <cell r="B325" t="str">
            <v>소   계</v>
          </cell>
          <cell r="G325">
            <v>15524</v>
          </cell>
          <cell r="H325">
            <v>0</v>
          </cell>
          <cell r="I325">
            <v>15120</v>
          </cell>
          <cell r="J325">
            <v>0</v>
          </cell>
          <cell r="K325">
            <v>404</v>
          </cell>
          <cell r="M325">
            <v>0</v>
          </cell>
        </row>
        <row r="327">
          <cell r="B327">
            <v>143</v>
          </cell>
          <cell r="C327" t="str">
            <v>토목섬유부설</v>
          </cell>
          <cell r="G327" t="str">
            <v>M2 당</v>
          </cell>
        </row>
        <row r="328">
          <cell r="B328" t="str">
            <v>토 목  섬 유</v>
          </cell>
          <cell r="C328" t="str">
            <v>TG200</v>
          </cell>
          <cell r="D328">
            <v>1.1000000000000001</v>
          </cell>
          <cell r="E328" t="str">
            <v>M2</v>
          </cell>
          <cell r="G328" t="str">
            <v xml:space="preserve"> </v>
          </cell>
          <cell r="H328">
            <v>800</v>
          </cell>
          <cell r="I328">
            <v>880</v>
          </cell>
          <cell r="K328">
            <v>0</v>
          </cell>
          <cell r="M328">
            <v>0</v>
          </cell>
        </row>
        <row r="329">
          <cell r="B329" t="str">
            <v>보통인부</v>
          </cell>
          <cell r="C329" t="str">
            <v xml:space="preserve"> </v>
          </cell>
          <cell r="D329">
            <v>3.0000000000000001E-3</v>
          </cell>
          <cell r="E329" t="str">
            <v>인</v>
          </cell>
          <cell r="G329" t="str">
            <v xml:space="preserve"> </v>
          </cell>
          <cell r="I329">
            <v>0</v>
          </cell>
          <cell r="J329">
            <v>37052</v>
          </cell>
          <cell r="K329">
            <v>111.1</v>
          </cell>
          <cell r="M329">
            <v>0</v>
          </cell>
        </row>
        <row r="330">
          <cell r="B330" t="str">
            <v>소   계</v>
          </cell>
          <cell r="G330">
            <v>991</v>
          </cell>
          <cell r="H330">
            <v>0</v>
          </cell>
          <cell r="I330">
            <v>880</v>
          </cell>
          <cell r="J330">
            <v>0</v>
          </cell>
          <cell r="K330">
            <v>111</v>
          </cell>
          <cell r="M330">
            <v>0</v>
          </cell>
        </row>
        <row r="331">
          <cell r="B331">
            <v>1</v>
          </cell>
          <cell r="C331" t="str">
            <v>자연석쌓기</v>
          </cell>
          <cell r="G331" t="str">
            <v>ton당</v>
          </cell>
        </row>
        <row r="332">
          <cell r="B332" t="str">
            <v>자   연   석</v>
          </cell>
          <cell r="C332" t="str">
            <v>500x600x700</v>
          </cell>
          <cell r="D332">
            <v>1</v>
          </cell>
          <cell r="E332" t="str">
            <v>ton</v>
          </cell>
          <cell r="G332" t="str">
            <v xml:space="preserve"> </v>
          </cell>
          <cell r="H332">
            <v>95000</v>
          </cell>
          <cell r="I332">
            <v>95000</v>
          </cell>
          <cell r="K332">
            <v>0</v>
          </cell>
          <cell r="M332">
            <v>0</v>
          </cell>
        </row>
        <row r="333">
          <cell r="B333" t="str">
            <v>조경공</v>
          </cell>
          <cell r="C333" t="str">
            <v xml:space="preserve"> </v>
          </cell>
          <cell r="D333">
            <v>2.5</v>
          </cell>
          <cell r="E333" t="str">
            <v>인</v>
          </cell>
          <cell r="G333" t="str">
            <v xml:space="preserve"> </v>
          </cell>
          <cell r="I333">
            <v>0</v>
          </cell>
          <cell r="J333">
            <v>53468</v>
          </cell>
          <cell r="K333">
            <v>133670</v>
          </cell>
          <cell r="M333">
            <v>0</v>
          </cell>
        </row>
        <row r="334">
          <cell r="B334" t="str">
            <v>보통인부</v>
          </cell>
          <cell r="C334" t="str">
            <v xml:space="preserve"> </v>
          </cell>
          <cell r="D334">
            <v>2.5</v>
          </cell>
          <cell r="E334" t="str">
            <v>인</v>
          </cell>
          <cell r="G334" t="str">
            <v xml:space="preserve"> </v>
          </cell>
          <cell r="I334">
            <v>0</v>
          </cell>
          <cell r="J334">
            <v>37052</v>
          </cell>
          <cell r="K334">
            <v>92630</v>
          </cell>
          <cell r="M334">
            <v>0</v>
          </cell>
        </row>
        <row r="335">
          <cell r="B335" t="str">
            <v>소   계</v>
          </cell>
          <cell r="G335">
            <v>321300</v>
          </cell>
          <cell r="H335">
            <v>0</v>
          </cell>
          <cell r="I335">
            <v>95000</v>
          </cell>
          <cell r="J335">
            <v>0</v>
          </cell>
          <cell r="K335">
            <v>226300</v>
          </cell>
          <cell r="M335">
            <v>0</v>
          </cell>
        </row>
        <row r="337">
          <cell r="B337">
            <v>1</v>
          </cell>
          <cell r="C337" t="str">
            <v>자연석놓기</v>
          </cell>
          <cell r="G337" t="str">
            <v>ton당</v>
          </cell>
        </row>
        <row r="338">
          <cell r="B338" t="str">
            <v>자   연   석</v>
          </cell>
          <cell r="C338" t="str">
            <v>500x600x700</v>
          </cell>
          <cell r="D338">
            <v>1</v>
          </cell>
          <cell r="E338" t="str">
            <v>ton</v>
          </cell>
          <cell r="G338" t="str">
            <v xml:space="preserve"> </v>
          </cell>
          <cell r="H338">
            <v>95000</v>
          </cell>
          <cell r="I338">
            <v>95000</v>
          </cell>
          <cell r="K338">
            <v>0</v>
          </cell>
          <cell r="M338">
            <v>0</v>
          </cell>
        </row>
        <row r="339">
          <cell r="B339" t="str">
            <v>조경공</v>
          </cell>
          <cell r="C339" t="str">
            <v xml:space="preserve"> </v>
          </cell>
          <cell r="D339">
            <v>2</v>
          </cell>
          <cell r="E339" t="str">
            <v>인</v>
          </cell>
          <cell r="G339" t="str">
            <v xml:space="preserve"> </v>
          </cell>
          <cell r="I339">
            <v>0</v>
          </cell>
          <cell r="J339">
            <v>53468</v>
          </cell>
          <cell r="K339">
            <v>106936</v>
          </cell>
          <cell r="M339">
            <v>0</v>
          </cell>
        </row>
        <row r="340">
          <cell r="B340" t="str">
            <v>보통인부</v>
          </cell>
          <cell r="C340" t="str">
            <v xml:space="preserve"> </v>
          </cell>
          <cell r="D340">
            <v>2</v>
          </cell>
          <cell r="E340" t="str">
            <v>인</v>
          </cell>
          <cell r="G340" t="str">
            <v xml:space="preserve"> </v>
          </cell>
          <cell r="I340">
            <v>0</v>
          </cell>
          <cell r="J340">
            <v>37052</v>
          </cell>
          <cell r="K340">
            <v>74104</v>
          </cell>
          <cell r="M340">
            <v>0</v>
          </cell>
        </row>
        <row r="341">
          <cell r="B341" t="str">
            <v>소   계</v>
          </cell>
          <cell r="G341">
            <v>276040</v>
          </cell>
          <cell r="H341">
            <v>0</v>
          </cell>
          <cell r="I341">
            <v>95000</v>
          </cell>
          <cell r="J341">
            <v>0</v>
          </cell>
          <cell r="K341">
            <v>181040</v>
          </cell>
          <cell r="M341">
            <v>0</v>
          </cell>
        </row>
        <row r="343">
          <cell r="B343">
            <v>144</v>
          </cell>
          <cell r="C343" t="str">
            <v>잡석뒷채움</v>
          </cell>
          <cell r="G343" t="str">
            <v>m3당</v>
          </cell>
        </row>
        <row r="344">
          <cell r="B344" t="str">
            <v>잡     석</v>
          </cell>
          <cell r="C344" t="str">
            <v>#467(Φ40mm)</v>
          </cell>
          <cell r="D344">
            <v>1.06</v>
          </cell>
          <cell r="E344" t="str">
            <v>m3</v>
          </cell>
          <cell r="G344" t="str">
            <v xml:space="preserve"> </v>
          </cell>
          <cell r="H344">
            <v>9000</v>
          </cell>
          <cell r="I344">
            <v>9540</v>
          </cell>
          <cell r="K344">
            <v>0</v>
          </cell>
          <cell r="M344">
            <v>0</v>
          </cell>
        </row>
        <row r="345">
          <cell r="B345" t="str">
            <v>보통인부</v>
          </cell>
          <cell r="C345" t="str">
            <v xml:space="preserve"> </v>
          </cell>
          <cell r="D345">
            <v>0.13</v>
          </cell>
          <cell r="E345" t="str">
            <v>인</v>
          </cell>
          <cell r="G345" t="str">
            <v xml:space="preserve"> </v>
          </cell>
          <cell r="I345">
            <v>0</v>
          </cell>
          <cell r="J345">
            <v>37052</v>
          </cell>
          <cell r="K345">
            <v>4816.7</v>
          </cell>
          <cell r="M345">
            <v>0</v>
          </cell>
        </row>
        <row r="346">
          <cell r="B346" t="str">
            <v>소   계</v>
          </cell>
          <cell r="G346">
            <v>14356</v>
          </cell>
          <cell r="H346">
            <v>0</v>
          </cell>
          <cell r="I346">
            <v>9540</v>
          </cell>
          <cell r="J346">
            <v>0</v>
          </cell>
          <cell r="K346">
            <v>4816</v>
          </cell>
          <cell r="M346">
            <v>0</v>
          </cell>
        </row>
        <row r="348">
          <cell r="B348">
            <v>145</v>
          </cell>
          <cell r="C348" t="str">
            <v>담장기와잇기</v>
          </cell>
          <cell r="G348" t="str">
            <v>m당</v>
          </cell>
        </row>
        <row r="349">
          <cell r="B349" t="str">
            <v>시 멘 트</v>
          </cell>
          <cell r="C349" t="str">
            <v>40KG/포</v>
          </cell>
          <cell r="D349">
            <v>4.08</v>
          </cell>
          <cell r="E349" t="str">
            <v>kg</v>
          </cell>
          <cell r="G349" t="str">
            <v xml:space="preserve"> </v>
          </cell>
          <cell r="H349">
            <v>62.7</v>
          </cell>
          <cell r="I349">
            <v>255.8</v>
          </cell>
          <cell r="K349">
            <v>0</v>
          </cell>
          <cell r="M349">
            <v>0</v>
          </cell>
        </row>
        <row r="350">
          <cell r="B350" t="str">
            <v>모     래</v>
          </cell>
          <cell r="C350">
            <v>0</v>
          </cell>
          <cell r="D350">
            <v>8.9999999999999993E-3</v>
          </cell>
          <cell r="E350" t="str">
            <v>m3</v>
          </cell>
          <cell r="G350" t="str">
            <v xml:space="preserve"> </v>
          </cell>
          <cell r="H350">
            <v>12000</v>
          </cell>
          <cell r="I350">
            <v>108</v>
          </cell>
          <cell r="K350">
            <v>0</v>
          </cell>
          <cell r="M350">
            <v>0</v>
          </cell>
        </row>
        <row r="351">
          <cell r="B351" t="str">
            <v>한식와공</v>
          </cell>
          <cell r="C351" t="str">
            <v xml:space="preserve"> </v>
          </cell>
          <cell r="D351">
            <v>0.1</v>
          </cell>
          <cell r="E351" t="str">
            <v>인</v>
          </cell>
          <cell r="G351" t="str">
            <v xml:space="preserve"> </v>
          </cell>
          <cell r="I351">
            <v>0</v>
          </cell>
          <cell r="J351">
            <v>138273</v>
          </cell>
          <cell r="K351">
            <v>13827.3</v>
          </cell>
          <cell r="M351">
            <v>0</v>
          </cell>
        </row>
        <row r="352">
          <cell r="B352" t="str">
            <v>한식와공조공</v>
          </cell>
          <cell r="C352" t="str">
            <v xml:space="preserve"> </v>
          </cell>
          <cell r="D352">
            <v>0.13</v>
          </cell>
          <cell r="E352" t="str">
            <v>인</v>
          </cell>
          <cell r="G352" t="str">
            <v xml:space="preserve"> </v>
          </cell>
          <cell r="I352">
            <v>0</v>
          </cell>
          <cell r="J352">
            <v>88063</v>
          </cell>
          <cell r="K352">
            <v>11448.1</v>
          </cell>
          <cell r="M352">
            <v>0</v>
          </cell>
        </row>
        <row r="353">
          <cell r="B353" t="str">
            <v>보통인부</v>
          </cell>
          <cell r="C353" t="str">
            <v xml:space="preserve"> </v>
          </cell>
          <cell r="D353">
            <v>0.2</v>
          </cell>
          <cell r="E353" t="str">
            <v>인</v>
          </cell>
          <cell r="G353" t="str">
            <v xml:space="preserve"> </v>
          </cell>
          <cell r="I353">
            <v>0</v>
          </cell>
          <cell r="J353">
            <v>37052</v>
          </cell>
          <cell r="K353">
            <v>7410.4</v>
          </cell>
          <cell r="M353">
            <v>0</v>
          </cell>
        </row>
        <row r="354">
          <cell r="B354" t="str">
            <v>소   계</v>
          </cell>
          <cell r="G354">
            <v>33048</v>
          </cell>
          <cell r="H354">
            <v>0</v>
          </cell>
          <cell r="I354">
            <v>363</v>
          </cell>
          <cell r="J354">
            <v>0</v>
          </cell>
          <cell r="K354">
            <v>32685</v>
          </cell>
          <cell r="M354">
            <v>0</v>
          </cell>
        </row>
        <row r="355">
          <cell r="M355" t="str">
            <v xml:space="preserve"> </v>
          </cell>
        </row>
        <row r="356">
          <cell r="B356">
            <v>146</v>
          </cell>
          <cell r="C356" t="str">
            <v>앵카볼트설치(볼트경,Φ16)</v>
          </cell>
          <cell r="G356" t="str">
            <v>개소당</v>
          </cell>
        </row>
        <row r="357">
          <cell r="B357" t="str">
            <v>철골공</v>
          </cell>
          <cell r="C357" t="str">
            <v xml:space="preserve"> </v>
          </cell>
          <cell r="D357">
            <v>7.0000000000000007E-2</v>
          </cell>
          <cell r="E357" t="str">
            <v>인</v>
          </cell>
          <cell r="G357" t="str">
            <v xml:space="preserve"> </v>
          </cell>
          <cell r="I357">
            <v>0</v>
          </cell>
          <cell r="J357">
            <v>64572</v>
          </cell>
          <cell r="K357">
            <v>4520</v>
          </cell>
          <cell r="M357">
            <v>0</v>
          </cell>
        </row>
        <row r="358">
          <cell r="B358" t="str">
            <v>소   계</v>
          </cell>
          <cell r="G358">
            <v>4520</v>
          </cell>
          <cell r="H358">
            <v>0</v>
          </cell>
          <cell r="I358">
            <v>0</v>
          </cell>
          <cell r="J358">
            <v>0</v>
          </cell>
          <cell r="K358">
            <v>4520</v>
          </cell>
          <cell r="M358">
            <v>0</v>
          </cell>
        </row>
        <row r="359">
          <cell r="M359" t="str">
            <v xml:space="preserve"> </v>
          </cell>
        </row>
      </sheetData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갑지"/>
      <sheetName val="집계표"/>
      <sheetName val="부표총괄"/>
      <sheetName val="원가계산서 "/>
      <sheetName val="고용보험료"/>
      <sheetName val="예산내역서"/>
      <sheetName val="9509"/>
      <sheetName val="이름정의"/>
      <sheetName val="대로근거"/>
      <sheetName val="중로근거"/>
      <sheetName val="투찰금액"/>
      <sheetName val="직재"/>
      <sheetName val="여과지동"/>
      <sheetName val="기초자료"/>
      <sheetName val="설계 갑지"/>
      <sheetName val="SORCE1"/>
      <sheetName val="BOX"/>
      <sheetName val="Sheet1"/>
      <sheetName val="가도공"/>
      <sheetName val="접속도로1"/>
      <sheetName val="납부서"/>
      <sheetName val="선로정수계산"/>
      <sheetName val="내역"/>
      <sheetName val="기초일위"/>
      <sheetName val="시설일위"/>
      <sheetName val="조명일위"/>
      <sheetName val="NY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설물총괄"/>
      <sheetName val="단위수량산출"/>
      <sheetName val="9811"/>
    </sheetNames>
    <sheetDataSet>
      <sheetData sheetId="0"/>
      <sheetData sheetId="1"/>
      <sheetData sheetId="2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관리비"/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Sheet1"/>
      <sheetName val="집계표"/>
      <sheetName val="관급"/>
      <sheetName val="#REF"/>
      <sheetName val="건축공사실행"/>
    </sheetNames>
    <sheetDataSet>
      <sheetData sheetId="0" refreshError="1">
        <row r="12">
          <cell r="F12">
            <v>40</v>
          </cell>
          <cell r="G12">
            <v>4299000</v>
          </cell>
          <cell r="H12">
            <v>171960000</v>
          </cell>
          <cell r="J12">
            <v>40</v>
          </cell>
          <cell r="K12">
            <v>4299000</v>
          </cell>
          <cell r="L12">
            <v>171960000</v>
          </cell>
        </row>
        <row r="13">
          <cell r="F13">
            <v>40</v>
          </cell>
          <cell r="G13">
            <v>4077000</v>
          </cell>
          <cell r="H13">
            <v>163080000</v>
          </cell>
          <cell r="J13">
            <v>40</v>
          </cell>
          <cell r="K13">
            <v>4077000</v>
          </cell>
          <cell r="L13">
            <v>163080000</v>
          </cell>
        </row>
        <row r="14">
          <cell r="F14">
            <v>60</v>
          </cell>
          <cell r="G14">
            <v>3698000</v>
          </cell>
          <cell r="H14">
            <v>221880000</v>
          </cell>
          <cell r="J14">
            <v>60</v>
          </cell>
          <cell r="K14">
            <v>3698000</v>
          </cell>
          <cell r="L14">
            <v>221880000</v>
          </cell>
        </row>
        <row r="15">
          <cell r="F15">
            <v>92</v>
          </cell>
          <cell r="G15">
            <v>2985000</v>
          </cell>
          <cell r="H15">
            <v>274620000</v>
          </cell>
          <cell r="J15">
            <v>92</v>
          </cell>
          <cell r="K15">
            <v>2985000</v>
          </cell>
          <cell r="L15">
            <v>274620000</v>
          </cell>
        </row>
        <row r="16">
          <cell r="F16">
            <v>40</v>
          </cell>
          <cell r="G16">
            <v>2935000</v>
          </cell>
          <cell r="H16">
            <v>117400000</v>
          </cell>
          <cell r="J16">
            <v>40</v>
          </cell>
          <cell r="K16">
            <v>2935000</v>
          </cell>
          <cell r="L16">
            <v>117400000</v>
          </cell>
        </row>
        <row r="17">
          <cell r="F17">
            <v>160</v>
          </cell>
          <cell r="G17">
            <v>1638000</v>
          </cell>
          <cell r="H17">
            <v>262080000</v>
          </cell>
          <cell r="J17">
            <v>160</v>
          </cell>
          <cell r="K17">
            <v>1638000</v>
          </cell>
          <cell r="L17">
            <v>262080000</v>
          </cell>
        </row>
        <row r="18">
          <cell r="F18">
            <v>0</v>
          </cell>
          <cell r="G18">
            <v>1588000</v>
          </cell>
          <cell r="H18">
            <v>0</v>
          </cell>
          <cell r="J18">
            <v>0</v>
          </cell>
          <cell r="K18">
            <v>1588000</v>
          </cell>
          <cell r="L18">
            <v>0</v>
          </cell>
        </row>
        <row r="19">
          <cell r="F19">
            <v>184</v>
          </cell>
          <cell r="G19">
            <v>1253000</v>
          </cell>
          <cell r="H19">
            <v>230552000</v>
          </cell>
          <cell r="J19">
            <v>184</v>
          </cell>
          <cell r="K19">
            <v>1253000</v>
          </cell>
          <cell r="L19">
            <v>230552000</v>
          </cell>
        </row>
        <row r="20">
          <cell r="F20">
            <v>0</v>
          </cell>
          <cell r="G20">
            <v>1203000</v>
          </cell>
          <cell r="H20">
            <v>0</v>
          </cell>
          <cell r="J20">
            <v>0</v>
          </cell>
          <cell r="K20">
            <v>1203000</v>
          </cell>
          <cell r="L20">
            <v>0</v>
          </cell>
        </row>
        <row r="21">
          <cell r="K21">
            <v>0</v>
          </cell>
        </row>
        <row r="22">
          <cell r="F22">
            <v>616</v>
          </cell>
          <cell r="H22">
            <v>1441572000</v>
          </cell>
          <cell r="J22">
            <v>616</v>
          </cell>
          <cell r="K22">
            <v>0</v>
          </cell>
          <cell r="L22">
            <v>1441572000</v>
          </cell>
        </row>
        <row r="23">
          <cell r="K23">
            <v>0</v>
          </cell>
        </row>
        <row r="24">
          <cell r="K24">
            <v>0</v>
          </cell>
        </row>
        <row r="25">
          <cell r="K25">
            <v>0</v>
          </cell>
        </row>
        <row r="26">
          <cell r="F26">
            <v>54</v>
          </cell>
          <cell r="G26">
            <v>1736000</v>
          </cell>
          <cell r="H26">
            <v>93744000</v>
          </cell>
          <cell r="J26">
            <v>54</v>
          </cell>
          <cell r="K26">
            <v>1736000</v>
          </cell>
          <cell r="L26">
            <v>93744000</v>
          </cell>
        </row>
        <row r="27">
          <cell r="F27">
            <v>62</v>
          </cell>
          <cell r="G27">
            <v>1296750</v>
          </cell>
          <cell r="H27">
            <v>80398500</v>
          </cell>
          <cell r="J27">
            <v>62</v>
          </cell>
          <cell r="K27">
            <v>1296750</v>
          </cell>
          <cell r="L27">
            <v>80398500</v>
          </cell>
        </row>
        <row r="28">
          <cell r="K28">
            <v>0</v>
          </cell>
        </row>
        <row r="29">
          <cell r="H29">
            <v>174142500</v>
          </cell>
          <cell r="K29">
            <v>0</v>
          </cell>
          <cell r="L29">
            <v>174142500</v>
          </cell>
        </row>
        <row r="30">
          <cell r="K30">
            <v>0</v>
          </cell>
        </row>
        <row r="31">
          <cell r="K31">
            <v>0</v>
          </cell>
        </row>
        <row r="32">
          <cell r="F32">
            <v>80</v>
          </cell>
          <cell r="G32">
            <v>1300000</v>
          </cell>
          <cell r="H32">
            <v>104000000</v>
          </cell>
          <cell r="J32">
            <v>80</v>
          </cell>
          <cell r="K32">
            <v>1300000</v>
          </cell>
          <cell r="L32">
            <v>104000000</v>
          </cell>
        </row>
        <row r="33">
          <cell r="F33">
            <v>32</v>
          </cell>
          <cell r="G33">
            <v>1200000</v>
          </cell>
          <cell r="H33">
            <v>38400000</v>
          </cell>
          <cell r="J33">
            <v>32</v>
          </cell>
          <cell r="K33">
            <v>1200000</v>
          </cell>
          <cell r="L33">
            <v>38400000</v>
          </cell>
        </row>
        <row r="34">
          <cell r="F34">
            <v>32</v>
          </cell>
          <cell r="G34">
            <v>1200000</v>
          </cell>
          <cell r="H34">
            <v>38400000</v>
          </cell>
          <cell r="J34">
            <v>32</v>
          </cell>
          <cell r="K34">
            <v>1200000</v>
          </cell>
          <cell r="L34">
            <v>38400000</v>
          </cell>
        </row>
        <row r="35">
          <cell r="F35">
            <v>32</v>
          </cell>
          <cell r="G35">
            <v>1100000</v>
          </cell>
          <cell r="H35">
            <v>35200000</v>
          </cell>
          <cell r="J35">
            <v>32</v>
          </cell>
          <cell r="K35">
            <v>1100000</v>
          </cell>
          <cell r="L35">
            <v>35200000</v>
          </cell>
        </row>
        <row r="36">
          <cell r="F36">
            <v>32</v>
          </cell>
          <cell r="G36">
            <v>1100000</v>
          </cell>
          <cell r="H36">
            <v>35200000</v>
          </cell>
          <cell r="J36">
            <v>32</v>
          </cell>
          <cell r="K36">
            <v>1100000</v>
          </cell>
          <cell r="L36">
            <v>35200000</v>
          </cell>
        </row>
        <row r="37">
          <cell r="F37">
            <v>80</v>
          </cell>
          <cell r="G37">
            <v>600000</v>
          </cell>
          <cell r="H37">
            <v>48000000</v>
          </cell>
          <cell r="J37">
            <v>80</v>
          </cell>
          <cell r="K37">
            <v>600000</v>
          </cell>
          <cell r="L37">
            <v>48000000</v>
          </cell>
        </row>
        <row r="38">
          <cell r="F38">
            <v>28</v>
          </cell>
          <cell r="G38">
            <v>900000</v>
          </cell>
          <cell r="H38">
            <v>25200000</v>
          </cell>
          <cell r="J38">
            <v>28</v>
          </cell>
          <cell r="K38">
            <v>900000</v>
          </cell>
          <cell r="L38">
            <v>25200000</v>
          </cell>
        </row>
        <row r="39">
          <cell r="F39">
            <v>40</v>
          </cell>
          <cell r="G39">
            <v>600000</v>
          </cell>
          <cell r="H39">
            <v>24000000</v>
          </cell>
          <cell r="J39">
            <v>40</v>
          </cell>
          <cell r="K39">
            <v>600000</v>
          </cell>
          <cell r="L39">
            <v>24000000</v>
          </cell>
        </row>
        <row r="40">
          <cell r="F40">
            <v>20</v>
          </cell>
          <cell r="G40">
            <v>1000000</v>
          </cell>
          <cell r="H40">
            <v>20000000</v>
          </cell>
          <cell r="J40">
            <v>20</v>
          </cell>
          <cell r="K40">
            <v>1000000</v>
          </cell>
          <cell r="L40">
            <v>20000000</v>
          </cell>
        </row>
        <row r="41">
          <cell r="F41">
            <v>120</v>
          </cell>
          <cell r="G41">
            <v>730000</v>
          </cell>
          <cell r="H41">
            <v>87600000</v>
          </cell>
          <cell r="J41">
            <v>120</v>
          </cell>
          <cell r="K41">
            <v>730000</v>
          </cell>
          <cell r="L41">
            <v>87600000</v>
          </cell>
        </row>
        <row r="43">
          <cell r="F43">
            <v>496</v>
          </cell>
          <cell r="H43">
            <v>456000000</v>
          </cell>
          <cell r="J43">
            <v>496</v>
          </cell>
          <cell r="K43">
            <v>0</v>
          </cell>
          <cell r="L43">
            <v>456000000</v>
          </cell>
        </row>
        <row r="44">
          <cell r="K44">
            <v>0</v>
          </cell>
        </row>
        <row r="45">
          <cell r="K45">
            <v>0</v>
          </cell>
        </row>
        <row r="46">
          <cell r="F46">
            <v>1</v>
          </cell>
          <cell r="G46">
            <v>62628000.000000007</v>
          </cell>
          <cell r="H46">
            <v>62628000.000000007</v>
          </cell>
          <cell r="J46">
            <v>1</v>
          </cell>
          <cell r="K46">
            <v>62628000.000000007</v>
          </cell>
          <cell r="L46">
            <v>62628000.000000007</v>
          </cell>
        </row>
        <row r="47">
          <cell r="F47">
            <v>1</v>
          </cell>
          <cell r="G47">
            <v>35919000</v>
          </cell>
          <cell r="H47">
            <v>35919000</v>
          </cell>
          <cell r="J47">
            <v>1</v>
          </cell>
          <cell r="K47">
            <v>35919000</v>
          </cell>
          <cell r="L47">
            <v>35919000</v>
          </cell>
        </row>
        <row r="48">
          <cell r="F48">
            <v>1</v>
          </cell>
          <cell r="G48">
            <v>15000000</v>
          </cell>
          <cell r="H48">
            <v>15000000</v>
          </cell>
          <cell r="J48">
            <v>1</v>
          </cell>
          <cell r="K48">
            <v>15000000</v>
          </cell>
          <cell r="L48">
            <v>15000000</v>
          </cell>
        </row>
        <row r="50">
          <cell r="H50">
            <v>113547000</v>
          </cell>
          <cell r="L50">
            <v>113547000</v>
          </cell>
        </row>
        <row r="53">
          <cell r="F53">
            <v>1072</v>
          </cell>
          <cell r="G53">
            <v>229500</v>
          </cell>
          <cell r="H53">
            <v>246024000</v>
          </cell>
          <cell r="J53">
            <v>1072</v>
          </cell>
          <cell r="K53">
            <v>229500</v>
          </cell>
          <cell r="L53">
            <v>246024000</v>
          </cell>
        </row>
        <row r="54">
          <cell r="F54">
            <v>992</v>
          </cell>
          <cell r="G54">
            <v>40000</v>
          </cell>
          <cell r="H54">
            <v>39680000</v>
          </cell>
          <cell r="J54">
            <v>992</v>
          </cell>
          <cell r="K54">
            <v>40000</v>
          </cell>
          <cell r="L54">
            <v>39680000</v>
          </cell>
        </row>
        <row r="55">
          <cell r="F55">
            <v>42</v>
          </cell>
          <cell r="G55">
            <v>97000</v>
          </cell>
          <cell r="H55">
            <v>4074000</v>
          </cell>
          <cell r="J55">
            <v>42</v>
          </cell>
          <cell r="K55">
            <v>97000</v>
          </cell>
          <cell r="L55">
            <v>4074000</v>
          </cell>
        </row>
        <row r="56">
          <cell r="F56">
            <v>42</v>
          </cell>
          <cell r="G56">
            <v>70000</v>
          </cell>
          <cell r="H56">
            <v>2940000</v>
          </cell>
          <cell r="J56">
            <v>42</v>
          </cell>
          <cell r="K56">
            <v>70000</v>
          </cell>
          <cell r="L56">
            <v>2940000</v>
          </cell>
        </row>
        <row r="57">
          <cell r="F57">
            <v>1</v>
          </cell>
          <cell r="G57">
            <v>40934000</v>
          </cell>
          <cell r="H57">
            <v>40934000</v>
          </cell>
          <cell r="J57">
            <v>1</v>
          </cell>
          <cell r="K57">
            <v>40934000</v>
          </cell>
          <cell r="L57">
            <v>40934000</v>
          </cell>
        </row>
        <row r="58">
          <cell r="F58">
            <v>1</v>
          </cell>
          <cell r="G58">
            <v>27149000</v>
          </cell>
          <cell r="H58">
            <v>27149000</v>
          </cell>
          <cell r="J58">
            <v>1</v>
          </cell>
          <cell r="K58">
            <v>27149000</v>
          </cell>
          <cell r="L58">
            <v>27149000</v>
          </cell>
        </row>
        <row r="60">
          <cell r="H60">
            <v>360801000</v>
          </cell>
          <cell r="L60">
            <v>360801000</v>
          </cell>
        </row>
        <row r="64">
          <cell r="F64">
            <v>40</v>
          </cell>
          <cell r="G64">
            <v>240000</v>
          </cell>
          <cell r="H64">
            <v>9600000</v>
          </cell>
          <cell r="J64">
            <v>40</v>
          </cell>
          <cell r="K64">
            <v>240000</v>
          </cell>
          <cell r="L64">
            <v>9600000</v>
          </cell>
        </row>
        <row r="65">
          <cell r="F65">
            <v>40</v>
          </cell>
          <cell r="G65">
            <v>150000</v>
          </cell>
          <cell r="H65">
            <v>6000000</v>
          </cell>
          <cell r="J65">
            <v>40</v>
          </cell>
          <cell r="K65">
            <v>150000</v>
          </cell>
          <cell r="L65">
            <v>6000000</v>
          </cell>
        </row>
        <row r="66">
          <cell r="F66">
            <v>40</v>
          </cell>
          <cell r="G66">
            <v>303200</v>
          </cell>
          <cell r="H66">
            <v>12128000</v>
          </cell>
          <cell r="J66">
            <v>40</v>
          </cell>
          <cell r="K66">
            <v>303200</v>
          </cell>
          <cell r="L66">
            <v>12128000</v>
          </cell>
        </row>
        <row r="67">
          <cell r="F67">
            <v>40</v>
          </cell>
          <cell r="G67">
            <v>1299456</v>
          </cell>
          <cell r="H67">
            <v>51978240</v>
          </cell>
          <cell r="J67">
            <v>40</v>
          </cell>
          <cell r="K67">
            <v>1299456</v>
          </cell>
          <cell r="L67">
            <v>51978240</v>
          </cell>
        </row>
        <row r="69">
          <cell r="H69">
            <v>79706240</v>
          </cell>
          <cell r="L69">
            <v>79706240</v>
          </cell>
        </row>
        <row r="72">
          <cell r="F72">
            <v>1</v>
          </cell>
          <cell r="G72">
            <v>1471400</v>
          </cell>
          <cell r="H72">
            <v>1471400</v>
          </cell>
          <cell r="J72">
            <v>1</v>
          </cell>
          <cell r="K72">
            <v>866600</v>
          </cell>
          <cell r="L72">
            <v>1471400</v>
          </cell>
        </row>
        <row r="73">
          <cell r="F73">
            <v>40</v>
          </cell>
          <cell r="G73">
            <v>528000</v>
          </cell>
          <cell r="H73">
            <v>21120000</v>
          </cell>
          <cell r="J73">
            <v>40</v>
          </cell>
          <cell r="K73">
            <v>528000</v>
          </cell>
          <cell r="L73">
            <v>21120000</v>
          </cell>
        </row>
        <row r="75">
          <cell r="H75">
            <v>22591400</v>
          </cell>
          <cell r="L75">
            <v>22591400</v>
          </cell>
        </row>
        <row r="78">
          <cell r="F78">
            <v>4</v>
          </cell>
          <cell r="G78">
            <v>50000</v>
          </cell>
          <cell r="H78">
            <v>200000</v>
          </cell>
          <cell r="J78">
            <v>4</v>
          </cell>
          <cell r="K78">
            <v>50000</v>
          </cell>
          <cell r="L78">
            <v>200000</v>
          </cell>
        </row>
        <row r="79">
          <cell r="F79">
            <v>1</v>
          </cell>
          <cell r="G79">
            <v>27300000</v>
          </cell>
          <cell r="H79">
            <v>27300000</v>
          </cell>
          <cell r="J79">
            <v>1</v>
          </cell>
          <cell r="K79">
            <v>27300000</v>
          </cell>
          <cell r="L79">
            <v>27300000</v>
          </cell>
        </row>
        <row r="81">
          <cell r="H81">
            <v>27500000</v>
          </cell>
          <cell r="L81">
            <v>27500000</v>
          </cell>
        </row>
        <row r="84">
          <cell r="F84">
            <v>1</v>
          </cell>
          <cell r="G84">
            <v>6800000</v>
          </cell>
          <cell r="H84">
            <v>6800000</v>
          </cell>
          <cell r="J84">
            <v>1</v>
          </cell>
          <cell r="K84">
            <v>0</v>
          </cell>
          <cell r="L84">
            <v>6800000</v>
          </cell>
        </row>
        <row r="85">
          <cell r="F85">
            <v>616</v>
          </cell>
          <cell r="G85">
            <v>25000</v>
          </cell>
          <cell r="H85">
            <v>15400000</v>
          </cell>
          <cell r="J85">
            <v>616</v>
          </cell>
          <cell r="K85">
            <v>25000</v>
          </cell>
          <cell r="L85">
            <v>15400000</v>
          </cell>
        </row>
        <row r="86">
          <cell r="F86">
            <v>40</v>
          </cell>
          <cell r="G86">
            <v>60000</v>
          </cell>
          <cell r="H86">
            <v>2400000</v>
          </cell>
          <cell r="J86">
            <v>40</v>
          </cell>
          <cell r="K86">
            <v>60000</v>
          </cell>
          <cell r="L86">
            <v>2400000</v>
          </cell>
        </row>
        <row r="87">
          <cell r="F87">
            <v>40</v>
          </cell>
          <cell r="G87">
            <v>470500</v>
          </cell>
          <cell r="H87">
            <v>18820000</v>
          </cell>
          <cell r="J87">
            <v>40</v>
          </cell>
          <cell r="K87">
            <v>470500</v>
          </cell>
          <cell r="L87">
            <v>18820000</v>
          </cell>
        </row>
        <row r="88">
          <cell r="F88">
            <v>40</v>
          </cell>
          <cell r="G88">
            <v>500000</v>
          </cell>
          <cell r="H88">
            <v>20000000</v>
          </cell>
          <cell r="J88">
            <v>40</v>
          </cell>
          <cell r="K88">
            <v>500000</v>
          </cell>
          <cell r="L88">
            <v>20000000</v>
          </cell>
        </row>
        <row r="89">
          <cell r="F89">
            <v>1</v>
          </cell>
          <cell r="G89">
            <v>4000000</v>
          </cell>
          <cell r="H89">
            <v>4000000</v>
          </cell>
          <cell r="J89">
            <v>1</v>
          </cell>
          <cell r="K89">
            <v>0</v>
          </cell>
          <cell r="L89">
            <v>4000000</v>
          </cell>
        </row>
        <row r="91">
          <cell r="H91">
            <v>67420000</v>
          </cell>
          <cell r="L91">
            <v>67420000</v>
          </cell>
        </row>
        <row r="94">
          <cell r="F94">
            <v>616</v>
          </cell>
          <cell r="G94">
            <v>25000</v>
          </cell>
          <cell r="H94">
            <v>15400000</v>
          </cell>
          <cell r="J94">
            <v>616</v>
          </cell>
          <cell r="K94">
            <v>25000</v>
          </cell>
          <cell r="L94">
            <v>15400000</v>
          </cell>
        </row>
        <row r="96">
          <cell r="H96">
            <v>15400000</v>
          </cell>
          <cell r="L96">
            <v>15400000</v>
          </cell>
        </row>
        <row r="99">
          <cell r="F99">
            <v>1</v>
          </cell>
          <cell r="G99">
            <v>7727999.9999999991</v>
          </cell>
          <cell r="H99">
            <v>7727999.9999999991</v>
          </cell>
          <cell r="J99">
            <v>1</v>
          </cell>
          <cell r="K99">
            <v>7727999.9999999991</v>
          </cell>
          <cell r="L99">
            <v>7727999.9999999991</v>
          </cell>
        </row>
        <row r="100">
          <cell r="F100">
            <v>24</v>
          </cell>
          <cell r="G100">
            <v>1512000</v>
          </cell>
          <cell r="H100">
            <v>36288000</v>
          </cell>
          <cell r="J100">
            <v>24</v>
          </cell>
          <cell r="K100">
            <v>1512000</v>
          </cell>
          <cell r="L100">
            <v>36288000</v>
          </cell>
        </row>
        <row r="101">
          <cell r="F101">
            <v>24</v>
          </cell>
          <cell r="G101">
            <v>428000</v>
          </cell>
          <cell r="H101">
            <v>10272000</v>
          </cell>
          <cell r="J101">
            <v>24</v>
          </cell>
          <cell r="K101">
            <v>428000</v>
          </cell>
          <cell r="L101">
            <v>10272000</v>
          </cell>
        </row>
        <row r="103">
          <cell r="H103">
            <v>54288000</v>
          </cell>
          <cell r="L103">
            <v>54288000</v>
          </cell>
        </row>
        <row r="106">
          <cell r="F106">
            <v>1</v>
          </cell>
          <cell r="G106">
            <v>31561000</v>
          </cell>
          <cell r="H106">
            <v>31561000</v>
          </cell>
          <cell r="J106">
            <v>1</v>
          </cell>
          <cell r="K106">
            <v>31561000</v>
          </cell>
          <cell r="L106">
            <v>31561000</v>
          </cell>
        </row>
        <row r="107">
          <cell r="F107">
            <v>1</v>
          </cell>
          <cell r="G107">
            <v>9359999.9999999981</v>
          </cell>
          <cell r="H107">
            <v>9359999.9999999981</v>
          </cell>
          <cell r="J107">
            <v>1</v>
          </cell>
          <cell r="K107">
            <v>9359999.9999999981</v>
          </cell>
          <cell r="L107">
            <v>9359999.9999999981</v>
          </cell>
        </row>
        <row r="108">
          <cell r="F108">
            <v>40</v>
          </cell>
          <cell r="G108">
            <v>119800</v>
          </cell>
          <cell r="H108">
            <v>4792000</v>
          </cell>
          <cell r="J108">
            <v>40</v>
          </cell>
          <cell r="K108">
            <v>119800</v>
          </cell>
          <cell r="L108">
            <v>4792000</v>
          </cell>
        </row>
        <row r="110">
          <cell r="H110">
            <v>45713000</v>
          </cell>
          <cell r="L110">
            <v>45713000</v>
          </cell>
        </row>
        <row r="113">
          <cell r="F113">
            <v>40</v>
          </cell>
          <cell r="G113">
            <v>500000</v>
          </cell>
          <cell r="H113">
            <v>20000000</v>
          </cell>
          <cell r="J113">
            <v>40</v>
          </cell>
          <cell r="K113">
            <v>500000</v>
          </cell>
          <cell r="L113">
            <v>20000000</v>
          </cell>
        </row>
        <row r="115">
          <cell r="H115">
            <v>20000000</v>
          </cell>
          <cell r="L115">
            <v>20000000</v>
          </cell>
        </row>
        <row r="118">
          <cell r="F118">
            <v>40</v>
          </cell>
          <cell r="G118">
            <v>1500000</v>
          </cell>
          <cell r="H118">
            <v>60000000</v>
          </cell>
          <cell r="J118">
            <v>40</v>
          </cell>
          <cell r="K118">
            <v>1500000</v>
          </cell>
          <cell r="L118">
            <v>60000000</v>
          </cell>
        </row>
        <row r="120">
          <cell r="H120">
            <v>60000000</v>
          </cell>
          <cell r="L120">
            <v>60000000</v>
          </cell>
        </row>
        <row r="123">
          <cell r="F123">
            <v>1</v>
          </cell>
          <cell r="G123">
            <v>13154400</v>
          </cell>
          <cell r="H123">
            <v>13154400</v>
          </cell>
          <cell r="J123">
            <v>1</v>
          </cell>
          <cell r="K123">
            <v>13154400</v>
          </cell>
          <cell r="L123">
            <v>13154400</v>
          </cell>
        </row>
        <row r="125">
          <cell r="H125">
            <v>13154400</v>
          </cell>
          <cell r="L125">
            <v>13154400</v>
          </cell>
        </row>
        <row r="127">
          <cell r="H127">
            <v>2951835540</v>
          </cell>
          <cell r="L127">
            <v>2951835540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TOTAL1 "/>
      <sheetName val="TOTAL2  "/>
      <sheetName val="TOTAL3"/>
      <sheetName val="3지구단위"/>
      <sheetName val="상수구조화편집부표"/>
      <sheetName val="5지구단위"/>
      <sheetName val="단가"/>
      <sheetName val="기기리스트"/>
      <sheetName val="물가시세표지"/>
      <sheetName val="물가시세표"/>
      <sheetName val="물가시세비교"/>
      <sheetName val="노임단가표지"/>
      <sheetName val="노임단가"/>
      <sheetName val="일위대가조견표"/>
      <sheetName val="일위대가"/>
      <sheetName val="100만평"/>
      <sheetName val="직접인건비"/>
      <sheetName val="직접경비"/>
      <sheetName val="적용건축"/>
      <sheetName val="설계명세"/>
      <sheetName val="9509"/>
      <sheetName val="터파기및재료"/>
      <sheetName val="Sheet2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-old"/>
      <sheetName val="------"/>
      <sheetName val="laroux"/>
      <sheetName val="임산1교-교각1"/>
      <sheetName val="임산1교-교각2"/>
      <sheetName val="임산3교-교각1"/>
      <sheetName val="임산3교-교각2"/>
      <sheetName val="논남기교-교각1"/>
      <sheetName val="논남기교-교각2"/>
      <sheetName val="논남기교-교각3"/>
      <sheetName val="논남기교-교각4"/>
      <sheetName val="조종천교-교각1"/>
      <sheetName val="조종천교-교각2"/>
      <sheetName val="귀목1교-교각1"/>
      <sheetName val="귀목1교-교각2"/>
      <sheetName val="귀목2교-교각1"/>
      <sheetName val="귀목2교-교각2 "/>
      <sheetName val=" T형교각수량"/>
      <sheetName val="ⴭⴭⴭⴭⴭ"/>
      <sheetName val="TOTAL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데이타 "/>
      <sheetName val="SUNGDAE"/>
      <sheetName val="식재"/>
      <sheetName val="시설물"/>
      <sheetName val="식재출력용"/>
      <sheetName val="유지관리"/>
      <sheetName val="단가"/>
      <sheetName val="3지구단위"/>
    </sheetNames>
    <sheetDataSet>
      <sheetData sheetId="0" refreshError="1">
        <row r="3">
          <cell r="A3" t="str">
            <v>코드</v>
          </cell>
          <cell r="B3" t="str">
            <v>수목명</v>
          </cell>
          <cell r="C3" t="str">
            <v>규 격</v>
          </cell>
          <cell r="D3" t="str">
            <v>97'단가</v>
          </cell>
        </row>
        <row r="4">
          <cell r="A4" t="str">
            <v>겹벚R6</v>
          </cell>
          <cell r="B4" t="str">
            <v>겹벚나무</v>
          </cell>
          <cell r="C4" t="str">
            <v>H2.5*R6</v>
          </cell>
          <cell r="D4">
            <v>24300</v>
          </cell>
        </row>
        <row r="5">
          <cell r="A5" t="str">
            <v>겹벚R8</v>
          </cell>
          <cell r="B5" t="str">
            <v>겹벚나무</v>
          </cell>
          <cell r="C5" t="str">
            <v>H3.0*R8</v>
          </cell>
          <cell r="D5">
            <v>71170</v>
          </cell>
        </row>
        <row r="6">
          <cell r="A6" t="str">
            <v>꽃사과R4</v>
          </cell>
          <cell r="B6" t="str">
            <v>꽃사과</v>
          </cell>
          <cell r="C6" t="str">
            <v>H2.0*R4</v>
          </cell>
          <cell r="D6">
            <v>13200</v>
          </cell>
        </row>
        <row r="7">
          <cell r="A7" t="str">
            <v>꽃사과R6</v>
          </cell>
          <cell r="B7" t="str">
            <v>꽃사과</v>
          </cell>
          <cell r="C7" t="str">
            <v>H2.5*R6</v>
          </cell>
          <cell r="D7">
            <v>44200</v>
          </cell>
        </row>
        <row r="8">
          <cell r="A8" t="str">
            <v>꽃사과R8</v>
          </cell>
          <cell r="B8" t="str">
            <v>꽃사과</v>
          </cell>
          <cell r="C8" t="str">
            <v>H2.5*R8</v>
          </cell>
          <cell r="D8">
            <v>50100</v>
          </cell>
        </row>
        <row r="9">
          <cell r="A9" t="str">
            <v>꽃사과R10</v>
          </cell>
          <cell r="B9" t="str">
            <v>꽃사과</v>
          </cell>
          <cell r="C9" t="str">
            <v>H2.5*R10</v>
          </cell>
          <cell r="D9">
            <v>81600</v>
          </cell>
        </row>
        <row r="10">
          <cell r="A10" t="str">
            <v>가래B6</v>
          </cell>
          <cell r="B10" t="str">
            <v>가래나무</v>
          </cell>
          <cell r="C10" t="str">
            <v>H3.0*B6</v>
          </cell>
          <cell r="D10">
            <v>17580</v>
          </cell>
        </row>
        <row r="11">
          <cell r="A11" t="str">
            <v>가래B8</v>
          </cell>
          <cell r="B11" t="str">
            <v>가래나무</v>
          </cell>
          <cell r="C11" t="str">
            <v>H3.5*B8</v>
          </cell>
          <cell r="D11">
            <v>26250</v>
          </cell>
        </row>
        <row r="12">
          <cell r="A12" t="str">
            <v>가래B10</v>
          </cell>
          <cell r="B12" t="str">
            <v>가래나무</v>
          </cell>
          <cell r="C12" t="str">
            <v>H4.0*B10</v>
          </cell>
          <cell r="D12">
            <v>47250</v>
          </cell>
        </row>
        <row r="13">
          <cell r="A13" t="str">
            <v>가래B12</v>
          </cell>
          <cell r="B13" t="str">
            <v>가래나무</v>
          </cell>
          <cell r="C13" t="str">
            <v>H5.0*B12</v>
          </cell>
          <cell r="D13">
            <v>90000</v>
          </cell>
        </row>
        <row r="14">
          <cell r="A14" t="str">
            <v>가래B15</v>
          </cell>
          <cell r="B14" t="str">
            <v>가래나무</v>
          </cell>
          <cell r="C14" t="str">
            <v>H6.0*B15</v>
          </cell>
          <cell r="D14">
            <v>160000</v>
          </cell>
        </row>
        <row r="15">
          <cell r="A15" t="str">
            <v>감R5</v>
          </cell>
          <cell r="B15" t="str">
            <v>감나무</v>
          </cell>
          <cell r="C15" t="str">
            <v>H2.0*R5</v>
          </cell>
          <cell r="D15">
            <v>21700</v>
          </cell>
        </row>
        <row r="16">
          <cell r="A16" t="str">
            <v>감R6</v>
          </cell>
          <cell r="B16" t="str">
            <v>감나무</v>
          </cell>
          <cell r="C16" t="str">
            <v>H2.0*R6</v>
          </cell>
          <cell r="D16">
            <v>50400</v>
          </cell>
        </row>
        <row r="17">
          <cell r="A17" t="str">
            <v>감R7</v>
          </cell>
          <cell r="B17" t="str">
            <v>감나무</v>
          </cell>
          <cell r="C17" t="str">
            <v>H2.5*R7</v>
          </cell>
          <cell r="D17">
            <v>47500</v>
          </cell>
        </row>
        <row r="18">
          <cell r="A18" t="str">
            <v>감R8</v>
          </cell>
          <cell r="B18" t="str">
            <v>감나무</v>
          </cell>
          <cell r="C18" t="str">
            <v>H2.5*R8</v>
          </cell>
          <cell r="D18">
            <v>81900</v>
          </cell>
        </row>
        <row r="19">
          <cell r="A19" t="str">
            <v>감R10</v>
          </cell>
          <cell r="B19" t="str">
            <v>감나무</v>
          </cell>
          <cell r="C19" t="str">
            <v>H3.0*R10</v>
          </cell>
          <cell r="D19">
            <v>84000</v>
          </cell>
        </row>
        <row r="20">
          <cell r="A20" t="str">
            <v>감R12</v>
          </cell>
          <cell r="B20" t="str">
            <v>감나무</v>
          </cell>
          <cell r="C20" t="str">
            <v>H3.5*R12</v>
          </cell>
          <cell r="D20">
            <v>189000</v>
          </cell>
        </row>
        <row r="21">
          <cell r="A21" t="str">
            <v>감R15</v>
          </cell>
          <cell r="B21" t="str">
            <v>감나무</v>
          </cell>
          <cell r="C21" t="str">
            <v>H4.0*R15</v>
          </cell>
          <cell r="D21">
            <v>158000</v>
          </cell>
        </row>
        <row r="22">
          <cell r="A22" t="str">
            <v>계수R5</v>
          </cell>
          <cell r="B22" t="str">
            <v>계수나무</v>
          </cell>
          <cell r="C22" t="str">
            <v>H2.5*R5</v>
          </cell>
          <cell r="D22">
            <v>25400</v>
          </cell>
        </row>
        <row r="23">
          <cell r="A23" t="str">
            <v>계수R6</v>
          </cell>
          <cell r="B23" t="str">
            <v>계수나무</v>
          </cell>
          <cell r="C23" t="str">
            <v>H3.0*R6</v>
          </cell>
          <cell r="D23">
            <v>30800</v>
          </cell>
        </row>
        <row r="24">
          <cell r="A24" t="str">
            <v>계수R8</v>
          </cell>
          <cell r="B24" t="str">
            <v>계수나무</v>
          </cell>
          <cell r="C24" t="str">
            <v>H3.5*R8</v>
          </cell>
          <cell r="D24">
            <v>89800</v>
          </cell>
        </row>
        <row r="25">
          <cell r="A25" t="str">
            <v>계수R10</v>
          </cell>
          <cell r="B25" t="str">
            <v>계수나무</v>
          </cell>
          <cell r="C25" t="str">
            <v>H4.0*R10</v>
          </cell>
          <cell r="D25">
            <v>108900</v>
          </cell>
        </row>
        <row r="26">
          <cell r="A26" t="str">
            <v>계수R12</v>
          </cell>
          <cell r="B26" t="str">
            <v>계수나무</v>
          </cell>
          <cell r="C26" t="str">
            <v>H4.5*R12</v>
          </cell>
          <cell r="D26">
            <v>169400</v>
          </cell>
        </row>
        <row r="27">
          <cell r="A27" t="str">
            <v>고로쇠R5</v>
          </cell>
          <cell r="B27" t="str">
            <v>고로쇠</v>
          </cell>
          <cell r="C27" t="str">
            <v>H3.0*R5</v>
          </cell>
          <cell r="D27">
            <v>15000</v>
          </cell>
        </row>
        <row r="28">
          <cell r="A28" t="str">
            <v>고로쇠R6</v>
          </cell>
          <cell r="B28" t="str">
            <v>고로쇠</v>
          </cell>
          <cell r="C28" t="str">
            <v>H3.0*R6</v>
          </cell>
          <cell r="D28">
            <v>22000</v>
          </cell>
        </row>
        <row r="29">
          <cell r="A29" t="str">
            <v>고로쇠R8</v>
          </cell>
          <cell r="B29" t="str">
            <v>고로쇠</v>
          </cell>
          <cell r="C29" t="str">
            <v>H3.5*R8</v>
          </cell>
          <cell r="D29">
            <v>40000</v>
          </cell>
        </row>
        <row r="30">
          <cell r="A30" t="str">
            <v>고로쇠R10</v>
          </cell>
          <cell r="B30" t="str">
            <v>고로쇠</v>
          </cell>
          <cell r="C30" t="str">
            <v>H4.0*R10</v>
          </cell>
          <cell r="D30">
            <v>80000</v>
          </cell>
        </row>
        <row r="31">
          <cell r="A31" t="str">
            <v>고로쇠R12</v>
          </cell>
          <cell r="B31" t="str">
            <v>고로쇠</v>
          </cell>
          <cell r="C31" t="str">
            <v>H4.5*R12</v>
          </cell>
          <cell r="D31">
            <v>130000</v>
          </cell>
        </row>
        <row r="32">
          <cell r="A32" t="str">
            <v>고로쇠R15</v>
          </cell>
          <cell r="B32" t="str">
            <v>고로쇠</v>
          </cell>
          <cell r="C32" t="str">
            <v>H4.5*R15</v>
          </cell>
          <cell r="D32">
            <v>250000</v>
          </cell>
        </row>
        <row r="33">
          <cell r="A33" t="str">
            <v>꽃복숭아R3</v>
          </cell>
          <cell r="B33" t="str">
            <v>꽃복숭아</v>
          </cell>
          <cell r="C33" t="str">
            <v>H1.5*R3</v>
          </cell>
          <cell r="D33">
            <v>13500</v>
          </cell>
        </row>
        <row r="34">
          <cell r="A34" t="str">
            <v>꽃복숭아R4</v>
          </cell>
          <cell r="B34" t="str">
            <v>꽃복숭아</v>
          </cell>
          <cell r="C34" t="str">
            <v>H2.0*R4</v>
          </cell>
          <cell r="D34">
            <v>25600</v>
          </cell>
        </row>
        <row r="35">
          <cell r="A35" t="str">
            <v>꽃복숭아R5</v>
          </cell>
          <cell r="B35" t="str">
            <v>꽃복숭아</v>
          </cell>
          <cell r="C35" t="str">
            <v>H2.5*R5</v>
          </cell>
          <cell r="D35">
            <v>55600</v>
          </cell>
        </row>
        <row r="36">
          <cell r="A36" t="str">
            <v>꽃아그배R4</v>
          </cell>
          <cell r="B36" t="str">
            <v>꽃아그배</v>
          </cell>
          <cell r="C36" t="str">
            <v>H2.5*R4</v>
          </cell>
          <cell r="D36">
            <v>18900</v>
          </cell>
        </row>
        <row r="37">
          <cell r="A37" t="str">
            <v>꽃아그배R6</v>
          </cell>
          <cell r="B37" t="str">
            <v>꽃아그배</v>
          </cell>
          <cell r="C37" t="str">
            <v>H2.5*R6</v>
          </cell>
          <cell r="D37">
            <v>52600</v>
          </cell>
        </row>
        <row r="38">
          <cell r="A38" t="str">
            <v>꽃아그배R8</v>
          </cell>
          <cell r="B38" t="str">
            <v>꽃아그배</v>
          </cell>
          <cell r="C38" t="str">
            <v>H3.0*R8</v>
          </cell>
          <cell r="D38">
            <v>98600</v>
          </cell>
        </row>
        <row r="39">
          <cell r="A39" t="str">
            <v>꽃아그배R10</v>
          </cell>
          <cell r="B39" t="str">
            <v>꽃아그배</v>
          </cell>
          <cell r="C39" t="str">
            <v>H3.5*R10</v>
          </cell>
          <cell r="D39">
            <v>148200</v>
          </cell>
        </row>
        <row r="40">
          <cell r="A40" t="str">
            <v>꽃산딸R5</v>
          </cell>
          <cell r="B40" t="str">
            <v>꽃산딸나무</v>
          </cell>
          <cell r="C40" t="str">
            <v>H2.0*R5</v>
          </cell>
          <cell r="D40">
            <v>35000</v>
          </cell>
        </row>
        <row r="41">
          <cell r="A41" t="str">
            <v>꽃산딸R7</v>
          </cell>
          <cell r="B41" t="str">
            <v>꽃산딸나무</v>
          </cell>
          <cell r="C41" t="str">
            <v>H2.5*R7</v>
          </cell>
          <cell r="D41">
            <v>60000</v>
          </cell>
        </row>
        <row r="42">
          <cell r="A42" t="str">
            <v>꽃산딸R8</v>
          </cell>
          <cell r="B42" t="str">
            <v>꽃산딸나무</v>
          </cell>
          <cell r="C42" t="str">
            <v>H3.0*R8</v>
          </cell>
          <cell r="D42">
            <v>100000</v>
          </cell>
        </row>
        <row r="43">
          <cell r="A43" t="str">
            <v>꽃산딸R10</v>
          </cell>
          <cell r="B43" t="str">
            <v>꽃산딸나무</v>
          </cell>
          <cell r="C43" t="str">
            <v>H3.5*R10</v>
          </cell>
          <cell r="D43">
            <v>180000</v>
          </cell>
        </row>
        <row r="44">
          <cell r="A44" t="str">
            <v>귀롱R6</v>
          </cell>
          <cell r="B44" t="str">
            <v>귀롱나무</v>
          </cell>
          <cell r="C44" t="str">
            <v>H3.0*R6</v>
          </cell>
          <cell r="D44">
            <v>39000</v>
          </cell>
        </row>
        <row r="45">
          <cell r="A45" t="str">
            <v>귀롱R8</v>
          </cell>
          <cell r="B45" t="str">
            <v>귀롱나무</v>
          </cell>
          <cell r="C45" t="str">
            <v>H3.0*R8</v>
          </cell>
          <cell r="D45">
            <v>70000</v>
          </cell>
        </row>
        <row r="46">
          <cell r="A46" t="str">
            <v>귀롱R10</v>
          </cell>
          <cell r="B46" t="str">
            <v>귀롱나무</v>
          </cell>
          <cell r="C46" t="str">
            <v>H3.5*R10</v>
          </cell>
          <cell r="D46">
            <v>115000</v>
          </cell>
        </row>
        <row r="47">
          <cell r="A47" t="str">
            <v>귀롱R12</v>
          </cell>
          <cell r="B47" t="str">
            <v>귀롱나무</v>
          </cell>
          <cell r="C47" t="str">
            <v>H3.5*R12</v>
          </cell>
          <cell r="D47">
            <v>180000</v>
          </cell>
        </row>
        <row r="48">
          <cell r="A48" t="str">
            <v>낙우송R5</v>
          </cell>
          <cell r="B48" t="str">
            <v>낙우송</v>
          </cell>
          <cell r="C48" t="str">
            <v>H2.5*R5</v>
          </cell>
          <cell r="D48">
            <v>16000</v>
          </cell>
        </row>
        <row r="49">
          <cell r="A49" t="str">
            <v>낙우송R6</v>
          </cell>
          <cell r="B49" t="str">
            <v>낙우송</v>
          </cell>
          <cell r="C49" t="str">
            <v>H3.0*R6</v>
          </cell>
          <cell r="D49">
            <v>24600</v>
          </cell>
        </row>
        <row r="50">
          <cell r="A50" t="str">
            <v>낙우송R8</v>
          </cell>
          <cell r="B50" t="str">
            <v>낙우송</v>
          </cell>
          <cell r="C50" t="str">
            <v>H3.5*R8</v>
          </cell>
          <cell r="D50">
            <v>43500</v>
          </cell>
        </row>
        <row r="51">
          <cell r="A51" t="str">
            <v>낙우송R10</v>
          </cell>
          <cell r="B51" t="str">
            <v>낙우송</v>
          </cell>
          <cell r="C51" t="str">
            <v>H4.0*R10</v>
          </cell>
          <cell r="D51">
            <v>83400</v>
          </cell>
        </row>
        <row r="52">
          <cell r="A52" t="str">
            <v>낙우송R12</v>
          </cell>
          <cell r="B52" t="str">
            <v>낙우송</v>
          </cell>
          <cell r="C52" t="str">
            <v>H4.0*R12</v>
          </cell>
          <cell r="D52">
            <v>244540</v>
          </cell>
        </row>
        <row r="53">
          <cell r="A53" t="str">
            <v>노각R4</v>
          </cell>
          <cell r="B53" t="str">
            <v>노각나무</v>
          </cell>
          <cell r="C53" t="str">
            <v>H2.0*R4</v>
          </cell>
          <cell r="D53">
            <v>31000</v>
          </cell>
        </row>
        <row r="54">
          <cell r="A54" t="str">
            <v>노각R6</v>
          </cell>
          <cell r="B54" t="str">
            <v>노각나무</v>
          </cell>
          <cell r="C54" t="str">
            <v>H2.5*R6</v>
          </cell>
          <cell r="D54">
            <v>50000</v>
          </cell>
        </row>
        <row r="55">
          <cell r="A55" t="str">
            <v>노각R8</v>
          </cell>
          <cell r="B55" t="str">
            <v>노각나무</v>
          </cell>
          <cell r="C55" t="str">
            <v>H3.0*R8</v>
          </cell>
          <cell r="D55">
            <v>130000</v>
          </cell>
        </row>
        <row r="56">
          <cell r="A56" t="str">
            <v>노각R10</v>
          </cell>
          <cell r="B56" t="str">
            <v>노각나무</v>
          </cell>
          <cell r="C56" t="str">
            <v>H3.5*R10</v>
          </cell>
          <cell r="D56">
            <v>290000</v>
          </cell>
        </row>
        <row r="57">
          <cell r="A57" t="str">
            <v>노각R12</v>
          </cell>
          <cell r="B57" t="str">
            <v>노각나무</v>
          </cell>
          <cell r="C57" t="str">
            <v>H3.5*R12</v>
          </cell>
          <cell r="D57">
            <v>430000</v>
          </cell>
        </row>
        <row r="58">
          <cell r="A58" t="str">
            <v>노각R15</v>
          </cell>
          <cell r="B58" t="str">
            <v>노각나무</v>
          </cell>
          <cell r="C58" t="str">
            <v>H4.0*R15</v>
          </cell>
          <cell r="D58">
            <v>800000</v>
          </cell>
        </row>
        <row r="59">
          <cell r="A59" t="str">
            <v>노르웨이단풍R4</v>
          </cell>
          <cell r="B59" t="str">
            <v>노르웨이단풍</v>
          </cell>
          <cell r="C59" t="str">
            <v>H2.5*R4</v>
          </cell>
          <cell r="D59">
            <v>24800</v>
          </cell>
        </row>
        <row r="60">
          <cell r="A60" t="str">
            <v>노르웨이단풍R5</v>
          </cell>
          <cell r="B60" t="str">
            <v>노르웨이단풍</v>
          </cell>
          <cell r="C60" t="str">
            <v>H3.0*R5</v>
          </cell>
          <cell r="D60">
            <v>36600</v>
          </cell>
        </row>
        <row r="61">
          <cell r="A61" t="str">
            <v>노르웨이단풍R6</v>
          </cell>
          <cell r="B61" t="str">
            <v>노르웨이단풍</v>
          </cell>
          <cell r="C61" t="str">
            <v>H3.0*R6</v>
          </cell>
          <cell r="D61">
            <v>54300</v>
          </cell>
        </row>
        <row r="62">
          <cell r="A62" t="str">
            <v>노르웨이단풍R8</v>
          </cell>
          <cell r="B62" t="str">
            <v>노르웨이단풍</v>
          </cell>
          <cell r="C62" t="str">
            <v>H3.5*R8</v>
          </cell>
          <cell r="D62">
            <v>85200</v>
          </cell>
        </row>
        <row r="63">
          <cell r="A63" t="str">
            <v>노르웨이단풍R10</v>
          </cell>
          <cell r="B63" t="str">
            <v>노르웨이단풍</v>
          </cell>
          <cell r="C63" t="str">
            <v>H4.0*R10</v>
          </cell>
          <cell r="D63">
            <v>120500</v>
          </cell>
        </row>
        <row r="64">
          <cell r="A64" t="str">
            <v>노르웨이단풍R12</v>
          </cell>
          <cell r="B64" t="str">
            <v>노르웨이단풍</v>
          </cell>
          <cell r="C64" t="str">
            <v>H4.0*R12</v>
          </cell>
          <cell r="D64">
            <v>220600</v>
          </cell>
        </row>
        <row r="65">
          <cell r="A65" t="str">
            <v>노르웨이단풍R15</v>
          </cell>
          <cell r="B65" t="str">
            <v>노르웨이단풍</v>
          </cell>
          <cell r="C65" t="str">
            <v>H4.5*R15</v>
          </cell>
          <cell r="D65">
            <v>367400</v>
          </cell>
        </row>
        <row r="66">
          <cell r="A66" t="str">
            <v>느릅R4</v>
          </cell>
          <cell r="B66" t="str">
            <v>느릅나무</v>
          </cell>
          <cell r="C66" t="str">
            <v>H2.5*R4</v>
          </cell>
          <cell r="D66">
            <v>13900</v>
          </cell>
        </row>
        <row r="67">
          <cell r="A67" t="str">
            <v>느릅R5</v>
          </cell>
          <cell r="B67" t="str">
            <v>느릅나무</v>
          </cell>
          <cell r="C67" t="str">
            <v>H3.0*R5</v>
          </cell>
          <cell r="D67">
            <v>22800</v>
          </cell>
        </row>
        <row r="68">
          <cell r="A68" t="str">
            <v>느릅R8</v>
          </cell>
          <cell r="B68" t="str">
            <v>느릅나무</v>
          </cell>
          <cell r="C68" t="str">
            <v>H3.5*R8</v>
          </cell>
          <cell r="D68">
            <v>40200</v>
          </cell>
        </row>
        <row r="69">
          <cell r="A69" t="str">
            <v>느릅R10</v>
          </cell>
          <cell r="B69" t="str">
            <v>느릅나무</v>
          </cell>
          <cell r="C69" t="str">
            <v>H4.0*R10</v>
          </cell>
          <cell r="D69">
            <v>81200</v>
          </cell>
        </row>
        <row r="70">
          <cell r="A70" t="str">
            <v>느티R5</v>
          </cell>
          <cell r="B70" t="str">
            <v>느티나무</v>
          </cell>
          <cell r="C70" t="str">
            <v>H3.0*R5</v>
          </cell>
          <cell r="D70">
            <v>21500</v>
          </cell>
        </row>
        <row r="71">
          <cell r="A71" t="str">
            <v>느티R6</v>
          </cell>
          <cell r="B71" t="str">
            <v>느티나무</v>
          </cell>
          <cell r="C71" t="str">
            <v>H3.0*R6</v>
          </cell>
          <cell r="D71">
            <v>32400</v>
          </cell>
        </row>
        <row r="72">
          <cell r="A72" t="str">
            <v>느티R8</v>
          </cell>
          <cell r="B72" t="str">
            <v>느티나무</v>
          </cell>
          <cell r="C72" t="str">
            <v>H3.5*R8</v>
          </cell>
          <cell r="D72">
            <v>65700</v>
          </cell>
        </row>
        <row r="73">
          <cell r="A73" t="str">
            <v>느티R10</v>
          </cell>
          <cell r="B73" t="str">
            <v>느티나무</v>
          </cell>
          <cell r="C73" t="str">
            <v>H3.5*R10</v>
          </cell>
          <cell r="D73">
            <v>119000</v>
          </cell>
        </row>
        <row r="74">
          <cell r="A74" t="str">
            <v>느티R12</v>
          </cell>
          <cell r="B74" t="str">
            <v>느티나무</v>
          </cell>
          <cell r="C74" t="str">
            <v>H4.0*R12</v>
          </cell>
          <cell r="D74">
            <v>180000</v>
          </cell>
        </row>
        <row r="75">
          <cell r="A75" t="str">
            <v>느티R15</v>
          </cell>
          <cell r="B75" t="str">
            <v>느티나무</v>
          </cell>
          <cell r="C75" t="str">
            <v>H4.0*R15</v>
          </cell>
          <cell r="D75">
            <v>374000</v>
          </cell>
        </row>
        <row r="76">
          <cell r="A76" t="str">
            <v>느티R18</v>
          </cell>
          <cell r="B76" t="str">
            <v>느티나무</v>
          </cell>
          <cell r="C76" t="str">
            <v>H4.0*R18</v>
          </cell>
          <cell r="D76">
            <v>533300</v>
          </cell>
        </row>
        <row r="77">
          <cell r="A77" t="str">
            <v>느티R20</v>
          </cell>
          <cell r="B77" t="str">
            <v>느티나무</v>
          </cell>
          <cell r="C77" t="str">
            <v>H4.0*R20</v>
          </cell>
          <cell r="D77">
            <v>730000</v>
          </cell>
        </row>
        <row r="78">
          <cell r="A78" t="str">
            <v>느티R25</v>
          </cell>
          <cell r="B78" t="str">
            <v>느티나무</v>
          </cell>
          <cell r="C78" t="str">
            <v>H4.0*R25</v>
          </cell>
          <cell r="D78">
            <v>926000</v>
          </cell>
        </row>
        <row r="79">
          <cell r="A79" t="str">
            <v>느티R30</v>
          </cell>
          <cell r="B79" t="str">
            <v>느티나무</v>
          </cell>
          <cell r="C79" t="str">
            <v>H5.0*R30</v>
          </cell>
          <cell r="D79">
            <v>2491500</v>
          </cell>
        </row>
        <row r="80">
          <cell r="A80" t="str">
            <v>능소화R2</v>
          </cell>
          <cell r="B80" t="str">
            <v>능소화</v>
          </cell>
          <cell r="C80" t="str">
            <v>H2.0*R2</v>
          </cell>
          <cell r="D80">
            <v>23600</v>
          </cell>
        </row>
        <row r="81">
          <cell r="A81" t="str">
            <v>능소화R4</v>
          </cell>
          <cell r="B81" t="str">
            <v>능소화</v>
          </cell>
          <cell r="C81" t="str">
            <v>H2.5*R4</v>
          </cell>
          <cell r="D81">
            <v>72600</v>
          </cell>
        </row>
        <row r="82">
          <cell r="A82" t="str">
            <v>능소화R6</v>
          </cell>
          <cell r="B82" t="str">
            <v>능소화</v>
          </cell>
          <cell r="C82" t="str">
            <v>H3.0*R6</v>
          </cell>
          <cell r="D82">
            <v>175300</v>
          </cell>
        </row>
        <row r="83">
          <cell r="A83" t="str">
            <v>다릅R4</v>
          </cell>
          <cell r="B83" t="str">
            <v>다릅나무</v>
          </cell>
          <cell r="C83" t="str">
            <v>H2.5*R4</v>
          </cell>
          <cell r="D83">
            <v>24000</v>
          </cell>
        </row>
        <row r="84">
          <cell r="A84" t="str">
            <v>다릅R6</v>
          </cell>
          <cell r="B84" t="str">
            <v>다릅나무</v>
          </cell>
          <cell r="C84" t="str">
            <v>H3.0*R6</v>
          </cell>
          <cell r="D84">
            <v>33000</v>
          </cell>
        </row>
        <row r="85">
          <cell r="A85" t="str">
            <v>다릅R8</v>
          </cell>
          <cell r="B85" t="str">
            <v>다릅나무</v>
          </cell>
          <cell r="C85" t="str">
            <v>H3.5*R8</v>
          </cell>
          <cell r="D85">
            <v>68000</v>
          </cell>
        </row>
        <row r="86">
          <cell r="A86" t="str">
            <v>다릅R10</v>
          </cell>
          <cell r="B86" t="str">
            <v>다릅나무</v>
          </cell>
          <cell r="C86" t="str">
            <v>H4.0*R10</v>
          </cell>
          <cell r="D86">
            <v>126000</v>
          </cell>
        </row>
        <row r="87">
          <cell r="A87" t="str">
            <v>대왕참R5</v>
          </cell>
          <cell r="B87" t="str">
            <v>대왕참나무</v>
          </cell>
          <cell r="C87" t="str">
            <v>H2.5*R5</v>
          </cell>
          <cell r="D87">
            <v>39600</v>
          </cell>
        </row>
        <row r="88">
          <cell r="A88" t="str">
            <v>대왕참R6</v>
          </cell>
          <cell r="B88" t="str">
            <v>대왕참나무</v>
          </cell>
          <cell r="C88" t="str">
            <v>H3.0*R6</v>
          </cell>
          <cell r="D88">
            <v>82300</v>
          </cell>
        </row>
        <row r="89">
          <cell r="A89" t="str">
            <v>대왕참R8</v>
          </cell>
          <cell r="B89" t="str">
            <v>대왕참나무</v>
          </cell>
          <cell r="C89" t="str">
            <v>H3.0*R8</v>
          </cell>
          <cell r="D89">
            <v>116000</v>
          </cell>
        </row>
        <row r="90">
          <cell r="A90" t="str">
            <v>대왕참R10</v>
          </cell>
          <cell r="B90" t="str">
            <v>대왕참나무</v>
          </cell>
          <cell r="C90" t="str">
            <v>H3.0*R10</v>
          </cell>
          <cell r="D90">
            <v>172000</v>
          </cell>
        </row>
        <row r="91">
          <cell r="A91" t="str">
            <v>대왕참R12</v>
          </cell>
          <cell r="B91" t="str">
            <v>대왕참나무</v>
          </cell>
          <cell r="C91" t="str">
            <v>H3.5*R12</v>
          </cell>
          <cell r="D91">
            <v>240000</v>
          </cell>
        </row>
        <row r="92">
          <cell r="A92" t="str">
            <v>대왕참R15</v>
          </cell>
          <cell r="B92" t="str">
            <v>대왕참나무</v>
          </cell>
          <cell r="C92" t="str">
            <v>H3.5*R15</v>
          </cell>
          <cell r="D92">
            <v>309000</v>
          </cell>
        </row>
        <row r="93">
          <cell r="A93" t="str">
            <v>대왕참R18</v>
          </cell>
          <cell r="B93" t="str">
            <v>대왕참나무</v>
          </cell>
          <cell r="C93" t="str">
            <v>H4.0*R18</v>
          </cell>
          <cell r="D93">
            <v>450000</v>
          </cell>
        </row>
        <row r="94">
          <cell r="A94" t="str">
            <v>대왕참R20</v>
          </cell>
          <cell r="B94" t="str">
            <v>대왕참나무</v>
          </cell>
          <cell r="C94" t="str">
            <v>H4.0*R20</v>
          </cell>
          <cell r="D94">
            <v>600000</v>
          </cell>
        </row>
        <row r="95">
          <cell r="A95" t="str">
            <v>대추R4</v>
          </cell>
          <cell r="B95" t="str">
            <v>대추나무</v>
          </cell>
          <cell r="C95" t="str">
            <v>H2.5*R4</v>
          </cell>
          <cell r="D95">
            <v>12200</v>
          </cell>
        </row>
        <row r="96">
          <cell r="A96" t="str">
            <v>대추R5</v>
          </cell>
          <cell r="B96" t="str">
            <v>대추나무</v>
          </cell>
          <cell r="C96" t="str">
            <v>H2.5*R5</v>
          </cell>
          <cell r="D96">
            <v>25200</v>
          </cell>
        </row>
        <row r="97">
          <cell r="A97" t="str">
            <v>대추R6</v>
          </cell>
          <cell r="B97" t="str">
            <v>대추나무</v>
          </cell>
          <cell r="C97" t="str">
            <v>H3.0*R6</v>
          </cell>
          <cell r="D97">
            <v>30200</v>
          </cell>
        </row>
        <row r="98">
          <cell r="A98" t="str">
            <v>대추R8</v>
          </cell>
          <cell r="B98" t="str">
            <v>대추나무</v>
          </cell>
          <cell r="C98" t="str">
            <v>H3.5*R8</v>
          </cell>
          <cell r="D98">
            <v>57200</v>
          </cell>
        </row>
        <row r="99">
          <cell r="A99" t="str">
            <v>대추R10</v>
          </cell>
          <cell r="B99" t="str">
            <v>대추나무</v>
          </cell>
          <cell r="C99" t="str">
            <v>H4.0*R10</v>
          </cell>
          <cell r="D99">
            <v>121000</v>
          </cell>
        </row>
        <row r="100">
          <cell r="A100" t="str">
            <v>때죽R4</v>
          </cell>
          <cell r="B100" t="str">
            <v>때죽나무</v>
          </cell>
          <cell r="C100" t="str">
            <v>H2.0*R4</v>
          </cell>
          <cell r="D100">
            <v>25400</v>
          </cell>
        </row>
        <row r="101">
          <cell r="A101" t="str">
            <v>때죽R6</v>
          </cell>
          <cell r="B101" t="str">
            <v>때죽나무</v>
          </cell>
          <cell r="C101" t="str">
            <v>H2.0*R6</v>
          </cell>
          <cell r="D101">
            <v>40300</v>
          </cell>
        </row>
        <row r="102">
          <cell r="A102" t="str">
            <v>때죽R8</v>
          </cell>
          <cell r="B102" t="str">
            <v>때죽나무</v>
          </cell>
          <cell r="C102" t="str">
            <v>H2.5*R8</v>
          </cell>
          <cell r="D102">
            <v>77700</v>
          </cell>
        </row>
        <row r="103">
          <cell r="A103" t="str">
            <v>때죽R10</v>
          </cell>
          <cell r="B103" t="str">
            <v>때죽나무</v>
          </cell>
          <cell r="C103" t="str">
            <v>H3.0*R10</v>
          </cell>
          <cell r="D103">
            <v>134000</v>
          </cell>
        </row>
        <row r="104">
          <cell r="A104" t="str">
            <v>두충R4</v>
          </cell>
          <cell r="B104" t="str">
            <v>두충나무</v>
          </cell>
          <cell r="C104" t="str">
            <v>H2.5*R4</v>
          </cell>
          <cell r="D104">
            <v>18800</v>
          </cell>
        </row>
        <row r="105">
          <cell r="A105" t="str">
            <v>두충R6</v>
          </cell>
          <cell r="B105" t="str">
            <v>두충나무</v>
          </cell>
          <cell r="C105" t="str">
            <v>H3.0*R6</v>
          </cell>
          <cell r="D105">
            <v>32300</v>
          </cell>
        </row>
        <row r="106">
          <cell r="A106" t="str">
            <v>두충R8</v>
          </cell>
          <cell r="B106" t="str">
            <v>두충나무</v>
          </cell>
          <cell r="C106" t="str">
            <v>H3.5*R8</v>
          </cell>
          <cell r="D106">
            <v>51400</v>
          </cell>
        </row>
        <row r="107">
          <cell r="A107" t="str">
            <v>두충R10</v>
          </cell>
          <cell r="B107" t="str">
            <v>두충나무</v>
          </cell>
          <cell r="C107" t="str">
            <v>H4.0*R10</v>
          </cell>
          <cell r="D107">
            <v>113100</v>
          </cell>
        </row>
        <row r="108">
          <cell r="A108" t="str">
            <v>두충R12</v>
          </cell>
          <cell r="B108" t="str">
            <v>두충나무</v>
          </cell>
          <cell r="C108" t="str">
            <v>H4.0*R12</v>
          </cell>
          <cell r="D108">
            <v>200000</v>
          </cell>
        </row>
        <row r="109">
          <cell r="A109" t="str">
            <v>두충R15</v>
          </cell>
          <cell r="B109" t="str">
            <v>두충나무</v>
          </cell>
          <cell r="C109" t="str">
            <v>H5.0*R15</v>
          </cell>
          <cell r="D109">
            <v>353100</v>
          </cell>
        </row>
        <row r="110">
          <cell r="A110" t="str">
            <v>들메R5</v>
          </cell>
          <cell r="B110" t="str">
            <v>들메나무</v>
          </cell>
          <cell r="C110" t="str">
            <v>H3.0*R5</v>
          </cell>
          <cell r="D110">
            <v>22000</v>
          </cell>
        </row>
        <row r="111">
          <cell r="A111" t="str">
            <v>들메R6</v>
          </cell>
          <cell r="B111" t="str">
            <v>들메나무</v>
          </cell>
          <cell r="C111" t="str">
            <v>H3.0*R6</v>
          </cell>
          <cell r="D111">
            <v>36000</v>
          </cell>
        </row>
        <row r="112">
          <cell r="A112" t="str">
            <v>들메R8</v>
          </cell>
          <cell r="B112" t="str">
            <v>들메나무</v>
          </cell>
          <cell r="C112" t="str">
            <v>H3.5*R8</v>
          </cell>
          <cell r="D112">
            <v>53000</v>
          </cell>
        </row>
        <row r="113">
          <cell r="A113" t="str">
            <v>루브라참R5</v>
          </cell>
          <cell r="B113" t="str">
            <v>루브라참나무</v>
          </cell>
          <cell r="C113" t="str">
            <v>H2.5*R5</v>
          </cell>
          <cell r="D113">
            <v>36900</v>
          </cell>
        </row>
        <row r="114">
          <cell r="A114" t="str">
            <v>루브라참R6</v>
          </cell>
          <cell r="B114" t="str">
            <v>루브라참나무</v>
          </cell>
          <cell r="C114" t="str">
            <v>H2.5*R6</v>
          </cell>
          <cell r="D114">
            <v>66700</v>
          </cell>
        </row>
        <row r="115">
          <cell r="A115" t="str">
            <v>루브라참R8</v>
          </cell>
          <cell r="B115" t="str">
            <v>루브라참나무</v>
          </cell>
          <cell r="C115" t="str">
            <v>H3.0*R8</v>
          </cell>
          <cell r="D115">
            <v>105000</v>
          </cell>
        </row>
        <row r="116">
          <cell r="A116" t="str">
            <v>루브라참R10</v>
          </cell>
          <cell r="B116" t="str">
            <v>루브라참나무</v>
          </cell>
          <cell r="C116" t="str">
            <v>H3.0*R10</v>
          </cell>
          <cell r="D116">
            <v>167000</v>
          </cell>
        </row>
        <row r="117">
          <cell r="A117" t="str">
            <v>루브라참R12</v>
          </cell>
          <cell r="B117" t="str">
            <v>루브라참나무</v>
          </cell>
          <cell r="C117" t="str">
            <v>H3.5*R12</v>
          </cell>
          <cell r="D117">
            <v>220000</v>
          </cell>
        </row>
        <row r="118">
          <cell r="A118" t="str">
            <v>루브라참R15</v>
          </cell>
          <cell r="B118" t="str">
            <v>루브라참나무</v>
          </cell>
          <cell r="C118" t="str">
            <v>H4.0*R15</v>
          </cell>
          <cell r="D118">
            <v>291000</v>
          </cell>
        </row>
        <row r="119">
          <cell r="A119" t="str">
            <v>마가R3</v>
          </cell>
          <cell r="B119" t="str">
            <v>마가목</v>
          </cell>
          <cell r="C119" t="str">
            <v>H2.0*R3</v>
          </cell>
          <cell r="D119">
            <v>14900</v>
          </cell>
        </row>
        <row r="120">
          <cell r="A120" t="str">
            <v>마가R5</v>
          </cell>
          <cell r="B120" t="str">
            <v>마가목</v>
          </cell>
          <cell r="C120" t="str">
            <v>H2.5*R5</v>
          </cell>
          <cell r="D120">
            <v>32200</v>
          </cell>
        </row>
        <row r="121">
          <cell r="A121" t="str">
            <v>마가R7</v>
          </cell>
          <cell r="B121" t="str">
            <v>마가목</v>
          </cell>
          <cell r="C121" t="str">
            <v>H3.0*R7</v>
          </cell>
          <cell r="D121">
            <v>131140</v>
          </cell>
        </row>
        <row r="122">
          <cell r="A122" t="str">
            <v>매화R4</v>
          </cell>
          <cell r="B122" t="str">
            <v>매화나무</v>
          </cell>
          <cell r="C122" t="str">
            <v>H2.0*R4</v>
          </cell>
          <cell r="D122">
            <v>10000</v>
          </cell>
        </row>
        <row r="123">
          <cell r="A123" t="str">
            <v>매화R6</v>
          </cell>
          <cell r="B123" t="str">
            <v>매화나무</v>
          </cell>
          <cell r="C123" t="str">
            <v>H3.0*R6</v>
          </cell>
          <cell r="D123">
            <v>24000</v>
          </cell>
        </row>
        <row r="124">
          <cell r="A124" t="str">
            <v>매화R8</v>
          </cell>
          <cell r="B124" t="str">
            <v>매화나무</v>
          </cell>
          <cell r="C124" t="str">
            <v>H3.0*R8</v>
          </cell>
          <cell r="D124">
            <v>35700</v>
          </cell>
        </row>
        <row r="125">
          <cell r="A125" t="str">
            <v>매화R10</v>
          </cell>
          <cell r="B125" t="str">
            <v>매화나무</v>
          </cell>
          <cell r="C125" t="str">
            <v>H3.5*R10</v>
          </cell>
          <cell r="D125">
            <v>162500</v>
          </cell>
        </row>
        <row r="126">
          <cell r="A126" t="str">
            <v>메타B4</v>
          </cell>
          <cell r="B126" t="str">
            <v>메타세콰이아</v>
          </cell>
          <cell r="C126" t="str">
            <v>H2.0*B4</v>
          </cell>
          <cell r="D126">
            <v>19950</v>
          </cell>
        </row>
        <row r="127">
          <cell r="A127" t="str">
            <v>메타B5</v>
          </cell>
          <cell r="B127" t="str">
            <v>메타세콰이아</v>
          </cell>
          <cell r="C127" t="str">
            <v>H2.5*B5</v>
          </cell>
          <cell r="D127">
            <v>28870</v>
          </cell>
        </row>
        <row r="128">
          <cell r="A128" t="str">
            <v>메타B6</v>
          </cell>
          <cell r="B128" t="str">
            <v>메타세콰이아</v>
          </cell>
          <cell r="C128" t="str">
            <v>H3.0*B6</v>
          </cell>
          <cell r="D128">
            <v>30200</v>
          </cell>
        </row>
        <row r="129">
          <cell r="A129" t="str">
            <v>메타B8</v>
          </cell>
          <cell r="B129" t="str">
            <v>메타세콰이아</v>
          </cell>
          <cell r="C129" t="str">
            <v>H3.5*B8</v>
          </cell>
          <cell r="D129">
            <v>98800</v>
          </cell>
        </row>
        <row r="130">
          <cell r="A130" t="str">
            <v>메타B10</v>
          </cell>
          <cell r="B130" t="str">
            <v>메타세콰이아</v>
          </cell>
          <cell r="C130" t="str">
            <v>H4.0*B10</v>
          </cell>
          <cell r="D130">
            <v>158000</v>
          </cell>
        </row>
        <row r="131">
          <cell r="A131" t="str">
            <v>메타B12</v>
          </cell>
          <cell r="B131" t="str">
            <v>메타세콰이아</v>
          </cell>
          <cell r="C131" t="str">
            <v>H4.5*B12</v>
          </cell>
          <cell r="D131">
            <v>202000</v>
          </cell>
        </row>
        <row r="132">
          <cell r="A132" t="str">
            <v>메타B15</v>
          </cell>
          <cell r="B132" t="str">
            <v>메타세콰이아</v>
          </cell>
          <cell r="C132" t="str">
            <v>H5.0*B15</v>
          </cell>
          <cell r="D132">
            <v>370750</v>
          </cell>
        </row>
        <row r="133">
          <cell r="A133" t="str">
            <v>메타B18</v>
          </cell>
          <cell r="B133" t="str">
            <v>메타세콰이아</v>
          </cell>
          <cell r="C133" t="str">
            <v>H5.5*B18</v>
          </cell>
          <cell r="D133">
            <v>617920</v>
          </cell>
        </row>
        <row r="134">
          <cell r="A134" t="str">
            <v>모감주R4</v>
          </cell>
          <cell r="B134" t="str">
            <v>모감주</v>
          </cell>
          <cell r="C134" t="str">
            <v>H2.5*R4</v>
          </cell>
          <cell r="D134">
            <v>24700</v>
          </cell>
        </row>
        <row r="135">
          <cell r="A135" t="str">
            <v>모감주R6</v>
          </cell>
          <cell r="B135" t="str">
            <v>모감주</v>
          </cell>
          <cell r="C135" t="str">
            <v>H3.0*R6</v>
          </cell>
          <cell r="D135">
            <v>50600</v>
          </cell>
        </row>
        <row r="136">
          <cell r="A136" t="str">
            <v>모감주R8</v>
          </cell>
          <cell r="B136" t="str">
            <v>모감주</v>
          </cell>
          <cell r="C136" t="str">
            <v>H3.0*R8</v>
          </cell>
          <cell r="D136">
            <v>88000</v>
          </cell>
        </row>
        <row r="137">
          <cell r="A137" t="str">
            <v>모감주R10</v>
          </cell>
          <cell r="B137" t="str">
            <v>모감주</v>
          </cell>
          <cell r="C137" t="str">
            <v>H3.0*R10</v>
          </cell>
          <cell r="D137">
            <v>176500</v>
          </cell>
        </row>
        <row r="138">
          <cell r="A138" t="str">
            <v>모과W0.5</v>
          </cell>
          <cell r="B138" t="str">
            <v>모과나무</v>
          </cell>
          <cell r="C138" t="str">
            <v>H2.0*W0.5</v>
          </cell>
          <cell r="D138">
            <v>18000</v>
          </cell>
        </row>
        <row r="139">
          <cell r="A139" t="str">
            <v>모과W0.7</v>
          </cell>
          <cell r="B139" t="str">
            <v>모과나무</v>
          </cell>
          <cell r="C139" t="str">
            <v>H2.5*W0.7</v>
          </cell>
          <cell r="D139">
            <v>22800</v>
          </cell>
        </row>
        <row r="140">
          <cell r="A140" t="str">
            <v>모과R5</v>
          </cell>
          <cell r="B140" t="str">
            <v>모과나무</v>
          </cell>
          <cell r="C140" t="str">
            <v>H3.0*R5</v>
          </cell>
          <cell r="D140">
            <v>28200</v>
          </cell>
        </row>
        <row r="141">
          <cell r="A141" t="str">
            <v>모과R8</v>
          </cell>
          <cell r="B141" t="str">
            <v>모과나무</v>
          </cell>
          <cell r="C141" t="str">
            <v>H3.0*R8</v>
          </cell>
          <cell r="D141">
            <v>100500</v>
          </cell>
        </row>
        <row r="142">
          <cell r="A142" t="str">
            <v>모과R10</v>
          </cell>
          <cell r="B142" t="str">
            <v>모과나무</v>
          </cell>
          <cell r="C142" t="str">
            <v>H3.5*R10</v>
          </cell>
          <cell r="D142">
            <v>101000</v>
          </cell>
        </row>
        <row r="143">
          <cell r="A143" t="str">
            <v>모과R12</v>
          </cell>
          <cell r="B143" t="str">
            <v>모과나무</v>
          </cell>
          <cell r="C143" t="str">
            <v>H3.5*R12</v>
          </cell>
          <cell r="D143">
            <v>149000</v>
          </cell>
        </row>
        <row r="144">
          <cell r="A144" t="str">
            <v>모과R15</v>
          </cell>
          <cell r="B144" t="str">
            <v>모과나무</v>
          </cell>
          <cell r="C144" t="str">
            <v>H4.0*R15</v>
          </cell>
          <cell r="D144">
            <v>292000</v>
          </cell>
        </row>
        <row r="145">
          <cell r="A145" t="str">
            <v>모과R20</v>
          </cell>
          <cell r="B145" t="str">
            <v>모과나무</v>
          </cell>
          <cell r="C145" t="str">
            <v>H4.0*R20</v>
          </cell>
          <cell r="D145">
            <v>552000</v>
          </cell>
        </row>
        <row r="146">
          <cell r="A146" t="str">
            <v>모과R25</v>
          </cell>
          <cell r="B146" t="str">
            <v>모과나무</v>
          </cell>
          <cell r="C146" t="str">
            <v>H5.0*R25</v>
          </cell>
          <cell r="D146">
            <v>1699000</v>
          </cell>
        </row>
        <row r="147">
          <cell r="A147" t="str">
            <v>백목련R4</v>
          </cell>
          <cell r="B147" t="str">
            <v>백목련</v>
          </cell>
          <cell r="C147" t="str">
            <v>H2.0*R4</v>
          </cell>
          <cell r="D147">
            <v>13000</v>
          </cell>
        </row>
        <row r="148">
          <cell r="A148" t="str">
            <v>백목련R5</v>
          </cell>
          <cell r="B148" t="str">
            <v>백목련</v>
          </cell>
          <cell r="C148" t="str">
            <v>H2.0*R5</v>
          </cell>
          <cell r="D148">
            <v>18300</v>
          </cell>
        </row>
        <row r="149">
          <cell r="A149" t="str">
            <v>백목련R6</v>
          </cell>
          <cell r="B149" t="str">
            <v>백목련</v>
          </cell>
          <cell r="C149" t="str">
            <v>H2.5*R6</v>
          </cell>
          <cell r="D149">
            <v>36100</v>
          </cell>
        </row>
        <row r="150">
          <cell r="A150" t="str">
            <v>백목련R8</v>
          </cell>
          <cell r="B150" t="str">
            <v>백목련</v>
          </cell>
          <cell r="C150" t="str">
            <v>H2.5*R8</v>
          </cell>
          <cell r="D150">
            <v>65600</v>
          </cell>
        </row>
        <row r="151">
          <cell r="A151" t="str">
            <v>백목련R10</v>
          </cell>
          <cell r="B151" t="str">
            <v>백목련</v>
          </cell>
          <cell r="C151" t="str">
            <v>H3.0*R10</v>
          </cell>
          <cell r="D151">
            <v>108800</v>
          </cell>
        </row>
        <row r="152">
          <cell r="A152" t="str">
            <v>백목련R12</v>
          </cell>
          <cell r="B152" t="str">
            <v>백목련</v>
          </cell>
          <cell r="C152" t="str">
            <v>H3.0*R12</v>
          </cell>
          <cell r="D152">
            <v>200000</v>
          </cell>
        </row>
        <row r="153">
          <cell r="A153" t="str">
            <v>백목련R15</v>
          </cell>
          <cell r="B153" t="str">
            <v>백목련</v>
          </cell>
          <cell r="C153" t="str">
            <v>H3.5*R15</v>
          </cell>
          <cell r="D153">
            <v>329500</v>
          </cell>
        </row>
        <row r="154">
          <cell r="A154" t="str">
            <v>백목련R20</v>
          </cell>
          <cell r="B154" t="str">
            <v>백목련</v>
          </cell>
          <cell r="C154" t="str">
            <v>H4.0*R20</v>
          </cell>
          <cell r="D154">
            <v>612000</v>
          </cell>
        </row>
        <row r="155">
          <cell r="A155" t="str">
            <v>목련R4</v>
          </cell>
          <cell r="B155" t="str">
            <v>목 련</v>
          </cell>
          <cell r="C155" t="str">
            <v>H2.0*R4</v>
          </cell>
          <cell r="D155">
            <v>9100</v>
          </cell>
        </row>
        <row r="156">
          <cell r="A156" t="str">
            <v>목련R5</v>
          </cell>
          <cell r="B156" t="str">
            <v>목 련</v>
          </cell>
          <cell r="C156" t="str">
            <v>H2.0*R5</v>
          </cell>
          <cell r="D156">
            <v>18400</v>
          </cell>
        </row>
        <row r="157">
          <cell r="A157" t="str">
            <v>목련R6</v>
          </cell>
          <cell r="B157" t="str">
            <v>목 련</v>
          </cell>
          <cell r="C157" t="str">
            <v>H2.5*R6</v>
          </cell>
          <cell r="D157">
            <v>35300</v>
          </cell>
        </row>
        <row r="158">
          <cell r="A158" t="str">
            <v>목련R8</v>
          </cell>
          <cell r="B158" t="str">
            <v>목 련</v>
          </cell>
          <cell r="C158" t="str">
            <v>H2.5*R8</v>
          </cell>
          <cell r="D158">
            <v>38800</v>
          </cell>
        </row>
        <row r="159">
          <cell r="A159" t="str">
            <v>목련R10</v>
          </cell>
          <cell r="B159" t="str">
            <v>목 련</v>
          </cell>
          <cell r="C159" t="str">
            <v>H3.0*R10</v>
          </cell>
          <cell r="D159">
            <v>109000</v>
          </cell>
        </row>
        <row r="160">
          <cell r="A160" t="str">
            <v>목련R12</v>
          </cell>
          <cell r="B160" t="str">
            <v>목 련</v>
          </cell>
          <cell r="C160" t="str">
            <v>H3.0*R12</v>
          </cell>
          <cell r="D160">
            <v>195000</v>
          </cell>
        </row>
        <row r="161">
          <cell r="A161" t="str">
            <v>물푸레R5</v>
          </cell>
          <cell r="B161" t="str">
            <v>물푸레나무</v>
          </cell>
          <cell r="C161" t="str">
            <v>H3.0*R5</v>
          </cell>
          <cell r="D161">
            <v>22300</v>
          </cell>
        </row>
        <row r="162">
          <cell r="A162" t="str">
            <v>물푸레R6</v>
          </cell>
          <cell r="B162" t="str">
            <v>물푸레나무</v>
          </cell>
          <cell r="C162" t="str">
            <v>H3.0*R6</v>
          </cell>
          <cell r="D162">
            <v>36400</v>
          </cell>
        </row>
        <row r="163">
          <cell r="A163" t="str">
            <v>물푸레R8</v>
          </cell>
          <cell r="B163" t="str">
            <v>물푸레나무</v>
          </cell>
          <cell r="C163" t="str">
            <v>H3.5*R8</v>
          </cell>
          <cell r="D163">
            <v>52900</v>
          </cell>
        </row>
        <row r="164">
          <cell r="A164" t="str">
            <v>밤R5</v>
          </cell>
          <cell r="B164" t="str">
            <v>밤나무</v>
          </cell>
          <cell r="C164" t="str">
            <v>H2.5*R5</v>
          </cell>
          <cell r="D164">
            <v>13900</v>
          </cell>
        </row>
        <row r="165">
          <cell r="A165" t="str">
            <v>밤R6</v>
          </cell>
          <cell r="B165" t="str">
            <v>밤나무</v>
          </cell>
          <cell r="C165" t="str">
            <v>H2.5*R6</v>
          </cell>
          <cell r="D165">
            <v>18300</v>
          </cell>
        </row>
        <row r="166">
          <cell r="A166" t="str">
            <v>밤R8</v>
          </cell>
          <cell r="B166" t="str">
            <v>밤나무</v>
          </cell>
          <cell r="C166" t="str">
            <v>H3.0*R8</v>
          </cell>
          <cell r="D166">
            <v>28500</v>
          </cell>
        </row>
        <row r="167">
          <cell r="A167" t="str">
            <v>밤R10</v>
          </cell>
          <cell r="B167" t="str">
            <v>밤나무</v>
          </cell>
          <cell r="C167" t="str">
            <v>H3.0*R10</v>
          </cell>
          <cell r="D167">
            <v>67500</v>
          </cell>
        </row>
        <row r="168">
          <cell r="A168" t="str">
            <v>밤R15</v>
          </cell>
          <cell r="B168" t="str">
            <v>밤나무</v>
          </cell>
          <cell r="C168" t="str">
            <v>H3.5*R15</v>
          </cell>
          <cell r="D168">
            <v>129000</v>
          </cell>
        </row>
        <row r="169">
          <cell r="A169" t="str">
            <v>배롱R1</v>
          </cell>
          <cell r="B169" t="str">
            <v>배롱나무</v>
          </cell>
          <cell r="C169" t="str">
            <v xml:space="preserve">H1.0*W0.6*R1 </v>
          </cell>
          <cell r="D169">
            <v>5200</v>
          </cell>
        </row>
        <row r="170">
          <cell r="A170" t="str">
            <v>배롱R2</v>
          </cell>
          <cell r="B170" t="str">
            <v>배롱나무</v>
          </cell>
          <cell r="C170" t="str">
            <v>H1.5*W0.9*R2</v>
          </cell>
          <cell r="D170">
            <v>11700</v>
          </cell>
        </row>
        <row r="171">
          <cell r="A171" t="str">
            <v>배롱R3</v>
          </cell>
          <cell r="B171" t="str">
            <v>배롱나무</v>
          </cell>
          <cell r="C171" t="str">
            <v>H2.0*W1.2*R3</v>
          </cell>
          <cell r="D171">
            <v>18300</v>
          </cell>
        </row>
        <row r="172">
          <cell r="A172" t="str">
            <v>배롱R5</v>
          </cell>
          <cell r="B172" t="str">
            <v>배롱나무</v>
          </cell>
          <cell r="C172" t="str">
            <v xml:space="preserve">H2.5*W1.5*R5 </v>
          </cell>
          <cell r="D172">
            <v>47200</v>
          </cell>
        </row>
        <row r="173">
          <cell r="A173" t="str">
            <v>배롱R7</v>
          </cell>
          <cell r="B173" t="str">
            <v>배롱나무</v>
          </cell>
          <cell r="C173" t="str">
            <v xml:space="preserve">H2.5*R7 </v>
          </cell>
          <cell r="D173">
            <v>153400</v>
          </cell>
        </row>
        <row r="174">
          <cell r="A174" t="str">
            <v>배롱R10</v>
          </cell>
          <cell r="B174" t="str">
            <v>배롱나무</v>
          </cell>
          <cell r="C174" t="str">
            <v>H3.0*R10</v>
          </cell>
          <cell r="D174">
            <v>177000</v>
          </cell>
        </row>
        <row r="175">
          <cell r="A175" t="str">
            <v>배롱R12</v>
          </cell>
          <cell r="B175" t="str">
            <v>배롱나무</v>
          </cell>
          <cell r="C175" t="str">
            <v>H3.0*R12</v>
          </cell>
          <cell r="D175">
            <v>564200</v>
          </cell>
        </row>
        <row r="176">
          <cell r="A176" t="str">
            <v>배롱R15</v>
          </cell>
          <cell r="B176" t="str">
            <v>배롱나무</v>
          </cell>
          <cell r="C176" t="str">
            <v>H3.5*R15</v>
          </cell>
          <cell r="D176">
            <v>552000</v>
          </cell>
        </row>
        <row r="177">
          <cell r="A177" t="str">
            <v>배롱R20</v>
          </cell>
          <cell r="B177" t="str">
            <v>배롱나무</v>
          </cell>
          <cell r="C177" t="str">
            <v>H3.5*R20</v>
          </cell>
          <cell r="D177">
            <v>730000</v>
          </cell>
        </row>
        <row r="178">
          <cell r="A178" t="str">
            <v>벽오동B5</v>
          </cell>
          <cell r="B178" t="str">
            <v>벽오동</v>
          </cell>
          <cell r="C178" t="str">
            <v>H3.0*B5</v>
          </cell>
          <cell r="D178">
            <v>10300</v>
          </cell>
        </row>
        <row r="179">
          <cell r="A179" t="str">
            <v>벽오동B6</v>
          </cell>
          <cell r="B179" t="str">
            <v>벽오동</v>
          </cell>
          <cell r="C179" t="str">
            <v>H3.5*B6</v>
          </cell>
          <cell r="D179">
            <v>13900</v>
          </cell>
        </row>
        <row r="180">
          <cell r="A180" t="str">
            <v>벽오동B8</v>
          </cell>
          <cell r="B180" t="str">
            <v>벽오동</v>
          </cell>
          <cell r="C180" t="str">
            <v>H4.0*B8</v>
          </cell>
          <cell r="D180">
            <v>26200</v>
          </cell>
        </row>
        <row r="181">
          <cell r="A181" t="str">
            <v>복자기R4</v>
          </cell>
          <cell r="B181" t="str">
            <v>복자기</v>
          </cell>
          <cell r="C181" t="str">
            <v>H2.0*R4</v>
          </cell>
          <cell r="D181">
            <v>23100</v>
          </cell>
        </row>
        <row r="182">
          <cell r="A182" t="str">
            <v>복자기R6</v>
          </cell>
          <cell r="B182" t="str">
            <v>복자기</v>
          </cell>
          <cell r="C182" t="str">
            <v>H2.5*R6</v>
          </cell>
          <cell r="D182">
            <v>38200</v>
          </cell>
        </row>
        <row r="183">
          <cell r="A183" t="str">
            <v>복자기R8</v>
          </cell>
          <cell r="B183" t="str">
            <v>복자기</v>
          </cell>
          <cell r="C183" t="str">
            <v>H3.0*R8</v>
          </cell>
          <cell r="D183">
            <v>99750</v>
          </cell>
        </row>
        <row r="184">
          <cell r="A184" t="str">
            <v>복자기R10</v>
          </cell>
          <cell r="B184" t="str">
            <v>복자기</v>
          </cell>
          <cell r="C184" t="str">
            <v>H3.5*R10</v>
          </cell>
          <cell r="D184">
            <v>120000</v>
          </cell>
        </row>
        <row r="185">
          <cell r="A185" t="str">
            <v>비목R4</v>
          </cell>
          <cell r="B185" t="str">
            <v>비목나무</v>
          </cell>
          <cell r="C185" t="str">
            <v>H2.0*R4</v>
          </cell>
          <cell r="D185">
            <v>24700</v>
          </cell>
        </row>
        <row r="186">
          <cell r="A186" t="str">
            <v>비목R6</v>
          </cell>
          <cell r="B186" t="str">
            <v>비목나무</v>
          </cell>
          <cell r="C186" t="str">
            <v>H2.0*R6</v>
          </cell>
          <cell r="D186">
            <v>50800</v>
          </cell>
        </row>
        <row r="187">
          <cell r="A187" t="str">
            <v>비목R8</v>
          </cell>
          <cell r="B187" t="str">
            <v>비목나무</v>
          </cell>
          <cell r="C187" t="str">
            <v>H2.5*R8</v>
          </cell>
          <cell r="D187">
            <v>88000</v>
          </cell>
        </row>
        <row r="188">
          <cell r="A188" t="str">
            <v>비목R10</v>
          </cell>
          <cell r="B188" t="str">
            <v>비목나무</v>
          </cell>
          <cell r="C188" t="str">
            <v>H3.0*R10</v>
          </cell>
          <cell r="D188">
            <v>176500</v>
          </cell>
        </row>
        <row r="189">
          <cell r="A189" t="str">
            <v>보리수R3</v>
          </cell>
          <cell r="B189" t="str">
            <v>보리수</v>
          </cell>
          <cell r="C189" t="str">
            <v>H1.5*R3</v>
          </cell>
          <cell r="D189">
            <v>9400</v>
          </cell>
        </row>
        <row r="190">
          <cell r="A190" t="str">
            <v>보리수R4</v>
          </cell>
          <cell r="B190" t="str">
            <v>보리수</v>
          </cell>
          <cell r="C190" t="str">
            <v>H2.0*R4</v>
          </cell>
          <cell r="D190">
            <v>19000</v>
          </cell>
        </row>
        <row r="191">
          <cell r="A191" t="str">
            <v>산사R4</v>
          </cell>
          <cell r="B191" t="str">
            <v>산사나무</v>
          </cell>
          <cell r="C191" t="str">
            <v>H2.0*R4</v>
          </cell>
          <cell r="D191">
            <v>22000</v>
          </cell>
        </row>
        <row r="192">
          <cell r="A192" t="str">
            <v>산사R5</v>
          </cell>
          <cell r="B192" t="str">
            <v>산사나무</v>
          </cell>
          <cell r="C192" t="str">
            <v>H2.0*R5</v>
          </cell>
          <cell r="D192">
            <v>41100</v>
          </cell>
        </row>
        <row r="193">
          <cell r="A193" t="str">
            <v>산사R6</v>
          </cell>
          <cell r="B193" t="str">
            <v>산사나무</v>
          </cell>
          <cell r="C193" t="str">
            <v>H2.5*R6</v>
          </cell>
          <cell r="D193">
            <v>58800</v>
          </cell>
        </row>
        <row r="194">
          <cell r="A194" t="str">
            <v>산사R8</v>
          </cell>
          <cell r="B194" t="str">
            <v>산사나무</v>
          </cell>
          <cell r="C194" t="str">
            <v>H3.0*R8</v>
          </cell>
          <cell r="D194">
            <v>95400</v>
          </cell>
        </row>
        <row r="195">
          <cell r="A195" t="str">
            <v>산딸R3</v>
          </cell>
          <cell r="B195" t="str">
            <v>산딸나무</v>
          </cell>
          <cell r="C195" t="str">
            <v>H1.5*R3</v>
          </cell>
          <cell r="D195">
            <v>7900</v>
          </cell>
        </row>
        <row r="196">
          <cell r="A196" t="str">
            <v>산딸R5</v>
          </cell>
          <cell r="B196" t="str">
            <v>산딸나무</v>
          </cell>
          <cell r="C196" t="str">
            <v>H2.0*R5</v>
          </cell>
          <cell r="D196">
            <v>16600</v>
          </cell>
        </row>
        <row r="197">
          <cell r="A197" t="str">
            <v>산딸R7</v>
          </cell>
          <cell r="B197" t="str">
            <v>산딸나무</v>
          </cell>
          <cell r="C197" t="str">
            <v>H2.5*R7</v>
          </cell>
          <cell r="D197">
            <v>48900</v>
          </cell>
        </row>
        <row r="198">
          <cell r="A198" t="str">
            <v>산딸R8</v>
          </cell>
          <cell r="B198" t="str">
            <v>산딸나무</v>
          </cell>
          <cell r="C198" t="str">
            <v>H3.0*R8</v>
          </cell>
          <cell r="D198">
            <v>114800</v>
          </cell>
        </row>
        <row r="199">
          <cell r="A199" t="str">
            <v>산딸R10</v>
          </cell>
          <cell r="B199" t="str">
            <v>산딸나무</v>
          </cell>
          <cell r="C199" t="str">
            <v>H3.5*R10</v>
          </cell>
          <cell r="D199">
            <v>180000</v>
          </cell>
        </row>
        <row r="200">
          <cell r="A200" t="str">
            <v>산벚B4</v>
          </cell>
          <cell r="B200" t="str">
            <v>산벚나무</v>
          </cell>
          <cell r="C200" t="str">
            <v>H2.0*B4</v>
          </cell>
          <cell r="D200">
            <v>33700</v>
          </cell>
        </row>
        <row r="201">
          <cell r="A201" t="str">
            <v>산벚B6</v>
          </cell>
          <cell r="B201" t="str">
            <v>산벚나무</v>
          </cell>
          <cell r="C201" t="str">
            <v>H2.5*B6</v>
          </cell>
          <cell r="D201">
            <v>56700</v>
          </cell>
        </row>
        <row r="202">
          <cell r="A202" t="str">
            <v>산벚B8</v>
          </cell>
          <cell r="B202" t="str">
            <v>산벚나무</v>
          </cell>
          <cell r="C202" t="str">
            <v>H3.0*B8</v>
          </cell>
          <cell r="D202">
            <v>78400</v>
          </cell>
        </row>
        <row r="203">
          <cell r="A203" t="str">
            <v>산수유R3</v>
          </cell>
          <cell r="B203" t="str">
            <v>산수유</v>
          </cell>
          <cell r="C203" t="str">
            <v>H1.2*W0.5*R3</v>
          </cell>
          <cell r="D203">
            <v>7400</v>
          </cell>
        </row>
        <row r="204">
          <cell r="A204" t="str">
            <v>산수유R5</v>
          </cell>
          <cell r="B204" t="str">
            <v>산수유</v>
          </cell>
          <cell r="C204" t="str">
            <v>H2.0*W0.9*R5</v>
          </cell>
          <cell r="D204">
            <v>20700</v>
          </cell>
        </row>
        <row r="205">
          <cell r="A205" t="str">
            <v>산수유R6</v>
          </cell>
          <cell r="B205" t="str">
            <v>산수유</v>
          </cell>
          <cell r="C205" t="str">
            <v>H2.5*R6</v>
          </cell>
          <cell r="D205">
            <v>62000</v>
          </cell>
        </row>
        <row r="206">
          <cell r="A206" t="str">
            <v>산수유R8</v>
          </cell>
          <cell r="B206" t="str">
            <v>산수유</v>
          </cell>
          <cell r="C206" t="str">
            <v>H2.5*R8</v>
          </cell>
          <cell r="D206">
            <v>113000</v>
          </cell>
        </row>
        <row r="207">
          <cell r="A207" t="str">
            <v>산수유R10</v>
          </cell>
          <cell r="B207" t="str">
            <v>산수유</v>
          </cell>
          <cell r="C207" t="str">
            <v>H3.0*R10</v>
          </cell>
          <cell r="D207">
            <v>202000</v>
          </cell>
        </row>
        <row r="208">
          <cell r="A208" t="str">
            <v>산수유R12</v>
          </cell>
          <cell r="B208" t="str">
            <v>산수유</v>
          </cell>
          <cell r="C208" t="str">
            <v>H3.0*R12</v>
          </cell>
          <cell r="D208">
            <v>374000</v>
          </cell>
        </row>
        <row r="209">
          <cell r="A209" t="str">
            <v>산단풍R4</v>
          </cell>
          <cell r="B209" t="str">
            <v>산단풍</v>
          </cell>
          <cell r="C209" t="str">
            <v>H2.0*R4</v>
          </cell>
          <cell r="D209">
            <v>16940</v>
          </cell>
        </row>
        <row r="210">
          <cell r="A210" t="str">
            <v>산단풍R5</v>
          </cell>
          <cell r="B210" t="str">
            <v>산단풍</v>
          </cell>
          <cell r="C210" t="str">
            <v>H2.0*R5</v>
          </cell>
          <cell r="D210">
            <v>27720</v>
          </cell>
        </row>
        <row r="211">
          <cell r="A211" t="str">
            <v>산단풍R6</v>
          </cell>
          <cell r="B211" t="str">
            <v>산단풍</v>
          </cell>
          <cell r="C211" t="str">
            <v>H2.0*R6</v>
          </cell>
          <cell r="D211">
            <v>41400</v>
          </cell>
        </row>
        <row r="212">
          <cell r="A212" t="str">
            <v>산단풍R8</v>
          </cell>
          <cell r="B212" t="str">
            <v>산단풍</v>
          </cell>
          <cell r="C212" t="str">
            <v>H2.5*R8</v>
          </cell>
          <cell r="D212">
            <v>79640</v>
          </cell>
        </row>
        <row r="213">
          <cell r="A213" t="str">
            <v>산단풍R10</v>
          </cell>
          <cell r="B213" t="str">
            <v>산단풍</v>
          </cell>
          <cell r="C213" t="str">
            <v>H3.0*R10</v>
          </cell>
          <cell r="D213">
            <v>162910</v>
          </cell>
        </row>
        <row r="214">
          <cell r="A214" t="str">
            <v>산단풍R12</v>
          </cell>
          <cell r="B214" t="str">
            <v>산단풍</v>
          </cell>
          <cell r="C214" t="str">
            <v>H3.5*R12</v>
          </cell>
          <cell r="D214">
            <v>250800</v>
          </cell>
        </row>
        <row r="215">
          <cell r="A215" t="str">
            <v>산단풍R15</v>
          </cell>
          <cell r="B215" t="str">
            <v>산단풍</v>
          </cell>
          <cell r="C215" t="str">
            <v>H3.5*R15</v>
          </cell>
          <cell r="D215">
            <v>453090</v>
          </cell>
        </row>
        <row r="216">
          <cell r="A216" t="str">
            <v>살구R6</v>
          </cell>
          <cell r="B216" t="str">
            <v>살구나무</v>
          </cell>
          <cell r="C216" t="str">
            <v>H2.5*R6</v>
          </cell>
          <cell r="D216">
            <v>18300</v>
          </cell>
        </row>
        <row r="217">
          <cell r="A217" t="str">
            <v>살구R8</v>
          </cell>
          <cell r="B217" t="str">
            <v>살구나무</v>
          </cell>
          <cell r="C217" t="str">
            <v>H3.0*R8</v>
          </cell>
          <cell r="D217">
            <v>31100</v>
          </cell>
        </row>
        <row r="218">
          <cell r="A218" t="str">
            <v>살구R10</v>
          </cell>
          <cell r="B218" t="str">
            <v>살구나무</v>
          </cell>
          <cell r="C218" t="str">
            <v>H3.5*R10</v>
          </cell>
          <cell r="D218">
            <v>177000</v>
          </cell>
        </row>
        <row r="219">
          <cell r="A219" t="str">
            <v>살구R12</v>
          </cell>
          <cell r="B219" t="str">
            <v>살구나무</v>
          </cell>
          <cell r="C219" t="str">
            <v>H4.0*R12</v>
          </cell>
          <cell r="D219">
            <v>321000</v>
          </cell>
        </row>
        <row r="220">
          <cell r="A220" t="str">
            <v>상수리R5</v>
          </cell>
          <cell r="B220" t="str">
            <v>상수리나무</v>
          </cell>
          <cell r="C220" t="str">
            <v>H2.5*R5</v>
          </cell>
          <cell r="D220">
            <v>34900</v>
          </cell>
        </row>
        <row r="221">
          <cell r="A221" t="str">
            <v>상수리R6</v>
          </cell>
          <cell r="B221" t="str">
            <v>상수리나무</v>
          </cell>
          <cell r="C221" t="str">
            <v>H2.5*R6</v>
          </cell>
          <cell r="D221">
            <v>62000</v>
          </cell>
        </row>
        <row r="222">
          <cell r="A222" t="str">
            <v>상수리R8</v>
          </cell>
          <cell r="B222" t="str">
            <v>상수리나무</v>
          </cell>
          <cell r="C222" t="str">
            <v>H3.0*R8</v>
          </cell>
          <cell r="D222">
            <v>111000</v>
          </cell>
        </row>
        <row r="223">
          <cell r="A223" t="str">
            <v>상수리R10</v>
          </cell>
          <cell r="B223" t="str">
            <v>상수리나무</v>
          </cell>
          <cell r="C223" t="str">
            <v>H3.0*R10</v>
          </cell>
          <cell r="D223">
            <v>147000</v>
          </cell>
        </row>
        <row r="224">
          <cell r="A224" t="str">
            <v>상수리R15</v>
          </cell>
          <cell r="B224" t="str">
            <v>상수리나무</v>
          </cell>
          <cell r="C224" t="str">
            <v>H3.5*R15</v>
          </cell>
          <cell r="D224">
            <v>267000</v>
          </cell>
        </row>
        <row r="225">
          <cell r="A225" t="str">
            <v>상수리R20</v>
          </cell>
          <cell r="B225" t="str">
            <v>상수리나무</v>
          </cell>
          <cell r="C225" t="str">
            <v>H4.0*R20</v>
          </cell>
          <cell r="D225">
            <v>463000</v>
          </cell>
        </row>
        <row r="226">
          <cell r="A226" t="str">
            <v>생강H1.2</v>
          </cell>
          <cell r="B226" t="str">
            <v>생강나무</v>
          </cell>
          <cell r="C226" t="str">
            <v>H1.2</v>
          </cell>
          <cell r="D226">
            <v>6200</v>
          </cell>
        </row>
        <row r="227">
          <cell r="A227" t="str">
            <v>생강H1.5</v>
          </cell>
          <cell r="B227" t="str">
            <v>생강나무</v>
          </cell>
          <cell r="C227" t="str">
            <v>H1.5</v>
          </cell>
          <cell r="D227">
            <v>11200</v>
          </cell>
        </row>
        <row r="228">
          <cell r="A228" t="str">
            <v>생강R3</v>
          </cell>
          <cell r="B228" t="str">
            <v>생강나무</v>
          </cell>
          <cell r="C228" t="str">
            <v>H2.0*R3</v>
          </cell>
          <cell r="D228">
            <v>24000</v>
          </cell>
        </row>
        <row r="229">
          <cell r="A229" t="str">
            <v>서어R5</v>
          </cell>
          <cell r="B229" t="str">
            <v>서어나무</v>
          </cell>
          <cell r="C229" t="str">
            <v>H3.0*R5</v>
          </cell>
          <cell r="D229">
            <v>20700</v>
          </cell>
        </row>
        <row r="230">
          <cell r="A230" t="str">
            <v>서어R6</v>
          </cell>
          <cell r="B230" t="str">
            <v>서어나무</v>
          </cell>
          <cell r="C230" t="str">
            <v>H3.0*R6</v>
          </cell>
          <cell r="D230">
            <v>35500</v>
          </cell>
        </row>
        <row r="231">
          <cell r="A231" t="str">
            <v>서어R8</v>
          </cell>
          <cell r="B231" t="str">
            <v>서어나무</v>
          </cell>
          <cell r="C231" t="str">
            <v>H3.5*R8</v>
          </cell>
          <cell r="D231">
            <v>65600</v>
          </cell>
        </row>
        <row r="232">
          <cell r="A232" t="str">
            <v>서어R10</v>
          </cell>
          <cell r="B232" t="str">
            <v>서어나무</v>
          </cell>
          <cell r="C232" t="str">
            <v>H3.5*R10</v>
          </cell>
          <cell r="D232">
            <v>115000</v>
          </cell>
        </row>
        <row r="233">
          <cell r="A233" t="str">
            <v>서어R12</v>
          </cell>
          <cell r="B233" t="str">
            <v>서어나무</v>
          </cell>
          <cell r="C233" t="str">
            <v>H4.0*R12</v>
          </cell>
          <cell r="D233">
            <v>163000</v>
          </cell>
        </row>
        <row r="234">
          <cell r="A234" t="str">
            <v>서어R15</v>
          </cell>
          <cell r="B234" t="str">
            <v>서어나무</v>
          </cell>
          <cell r="C234" t="str">
            <v>H4.0*R15</v>
          </cell>
          <cell r="D234">
            <v>313000</v>
          </cell>
        </row>
        <row r="235">
          <cell r="A235" t="str">
            <v>쉬나무R5</v>
          </cell>
          <cell r="B235" t="str">
            <v>쉬 나무</v>
          </cell>
          <cell r="C235" t="str">
            <v>H2.0*R5</v>
          </cell>
          <cell r="D235">
            <v>21100</v>
          </cell>
        </row>
        <row r="236">
          <cell r="A236" t="str">
            <v>쉬나무R6</v>
          </cell>
          <cell r="B236" t="str">
            <v>쉬 나무</v>
          </cell>
          <cell r="C236" t="str">
            <v>H2.5*R6</v>
          </cell>
          <cell r="D236">
            <v>35200</v>
          </cell>
        </row>
        <row r="237">
          <cell r="A237" t="str">
            <v>쉬나무R8</v>
          </cell>
          <cell r="B237" t="str">
            <v>쉬 나무</v>
          </cell>
          <cell r="C237" t="str">
            <v>H3.0*R8</v>
          </cell>
          <cell r="D237">
            <v>84700</v>
          </cell>
        </row>
        <row r="238">
          <cell r="A238" t="str">
            <v>쉬나무R10</v>
          </cell>
          <cell r="B238" t="str">
            <v>쉬 나무</v>
          </cell>
          <cell r="C238" t="str">
            <v>H3.0*R10</v>
          </cell>
          <cell r="D238">
            <v>153000</v>
          </cell>
        </row>
        <row r="239">
          <cell r="A239" t="str">
            <v>아그배R4</v>
          </cell>
          <cell r="B239" t="str">
            <v>아그배나무</v>
          </cell>
          <cell r="C239" t="str">
            <v>H2.0*R4</v>
          </cell>
          <cell r="D239">
            <v>25000</v>
          </cell>
        </row>
        <row r="240">
          <cell r="A240" t="str">
            <v>야광R4</v>
          </cell>
          <cell r="B240" t="str">
            <v>야광나무</v>
          </cell>
          <cell r="C240" t="str">
            <v>H2.0*R4</v>
          </cell>
          <cell r="D240">
            <v>26000</v>
          </cell>
        </row>
        <row r="241">
          <cell r="A241" t="str">
            <v>야광R6</v>
          </cell>
          <cell r="B241" t="str">
            <v>야광나무</v>
          </cell>
          <cell r="C241" t="str">
            <v>H2.5*R6</v>
          </cell>
          <cell r="D241">
            <v>55000</v>
          </cell>
        </row>
        <row r="242">
          <cell r="A242" t="str">
            <v>야광R8</v>
          </cell>
          <cell r="B242" t="str">
            <v>야광나무</v>
          </cell>
          <cell r="C242" t="str">
            <v>H3.0*R8</v>
          </cell>
          <cell r="D242">
            <v>85000</v>
          </cell>
        </row>
        <row r="243">
          <cell r="A243" t="str">
            <v>야광R10</v>
          </cell>
          <cell r="B243" t="str">
            <v>야광나무</v>
          </cell>
          <cell r="C243" t="str">
            <v>H3.0*R10</v>
          </cell>
          <cell r="D243">
            <v>110000</v>
          </cell>
        </row>
        <row r="244">
          <cell r="A244" t="str">
            <v>왕벚B4</v>
          </cell>
          <cell r="B244" t="str">
            <v>왕벚나무</v>
          </cell>
          <cell r="C244" t="str">
            <v>H2.5*B4</v>
          </cell>
          <cell r="D244">
            <v>18600</v>
          </cell>
        </row>
        <row r="245">
          <cell r="A245" t="str">
            <v>왕벚B5</v>
          </cell>
          <cell r="B245" t="str">
            <v>왕벚나무</v>
          </cell>
          <cell r="C245" t="str">
            <v>H2.5*B5</v>
          </cell>
          <cell r="D245">
            <v>27100</v>
          </cell>
        </row>
        <row r="246">
          <cell r="A246" t="str">
            <v>왕벚B6</v>
          </cell>
          <cell r="B246" t="str">
            <v>왕벚나무</v>
          </cell>
          <cell r="C246" t="str">
            <v>H3.0*B6</v>
          </cell>
          <cell r="D246">
            <v>45900</v>
          </cell>
        </row>
        <row r="247">
          <cell r="A247" t="str">
            <v>왕벚B8</v>
          </cell>
          <cell r="B247" t="str">
            <v>왕벚나무</v>
          </cell>
          <cell r="C247" t="str">
            <v>H3.0*B8</v>
          </cell>
          <cell r="D247">
            <v>62400</v>
          </cell>
        </row>
        <row r="248">
          <cell r="A248" t="str">
            <v>왕벚B10</v>
          </cell>
          <cell r="B248" t="str">
            <v>왕벚나무</v>
          </cell>
          <cell r="C248" t="str">
            <v>H3.5*B10</v>
          </cell>
          <cell r="D248">
            <v>205000</v>
          </cell>
        </row>
        <row r="249">
          <cell r="A249" t="str">
            <v>왕벚B15</v>
          </cell>
          <cell r="B249" t="str">
            <v>왕벚나무</v>
          </cell>
          <cell r="C249" t="str">
            <v>H4.0*B15</v>
          </cell>
          <cell r="D249">
            <v>408700</v>
          </cell>
        </row>
        <row r="250">
          <cell r="A250" t="str">
            <v>은단풍B5</v>
          </cell>
          <cell r="B250" t="str">
            <v>은단풍</v>
          </cell>
          <cell r="C250" t="str">
            <v>H2.5*B5</v>
          </cell>
          <cell r="D250">
            <v>10800</v>
          </cell>
        </row>
        <row r="251">
          <cell r="A251" t="str">
            <v>은단풍B6</v>
          </cell>
          <cell r="B251" t="str">
            <v>은단풍</v>
          </cell>
          <cell r="C251" t="str">
            <v>H3.0*B6</v>
          </cell>
          <cell r="D251">
            <v>13300</v>
          </cell>
        </row>
        <row r="252">
          <cell r="A252" t="str">
            <v>은단풍B8</v>
          </cell>
          <cell r="B252" t="str">
            <v>은단풍</v>
          </cell>
          <cell r="C252" t="str">
            <v>H3.0*B8</v>
          </cell>
          <cell r="D252">
            <v>22600</v>
          </cell>
        </row>
        <row r="253">
          <cell r="A253" t="str">
            <v>은단풍B10</v>
          </cell>
          <cell r="B253" t="str">
            <v>은단풍</v>
          </cell>
          <cell r="C253" t="str">
            <v>H3.5*B10</v>
          </cell>
          <cell r="D253">
            <v>74130</v>
          </cell>
        </row>
        <row r="254">
          <cell r="A254" t="str">
            <v>은단풍B12</v>
          </cell>
          <cell r="B254" t="str">
            <v>은단풍</v>
          </cell>
          <cell r="C254" t="str">
            <v>H3.5*B12</v>
          </cell>
          <cell r="D254">
            <v>123580</v>
          </cell>
        </row>
        <row r="255">
          <cell r="A255" t="str">
            <v>은단풍B15</v>
          </cell>
          <cell r="B255" t="str">
            <v>은단풍</v>
          </cell>
          <cell r="C255" t="str">
            <v>H4.0*B15</v>
          </cell>
          <cell r="D255">
            <v>197710</v>
          </cell>
        </row>
        <row r="256">
          <cell r="A256" t="str">
            <v>은행B4</v>
          </cell>
          <cell r="B256" t="str">
            <v>은행나무</v>
          </cell>
          <cell r="C256" t="str">
            <v>H2.5*B4</v>
          </cell>
          <cell r="D256">
            <v>12700</v>
          </cell>
        </row>
        <row r="257">
          <cell r="A257" t="str">
            <v>은행B6</v>
          </cell>
          <cell r="B257" t="str">
            <v>은행나무</v>
          </cell>
          <cell r="C257" t="str">
            <v>H3.0*B6</v>
          </cell>
          <cell r="D257">
            <v>25400</v>
          </cell>
        </row>
        <row r="258">
          <cell r="A258" t="str">
            <v>은행B8</v>
          </cell>
          <cell r="B258" t="str">
            <v>은행나무</v>
          </cell>
          <cell r="C258" t="str">
            <v>H3.0*B8</v>
          </cell>
          <cell r="D258">
            <v>80000</v>
          </cell>
        </row>
        <row r="259">
          <cell r="A259" t="str">
            <v>은행B10</v>
          </cell>
          <cell r="B259" t="str">
            <v>은행나무</v>
          </cell>
          <cell r="C259" t="str">
            <v>H3.5*B10</v>
          </cell>
          <cell r="D259">
            <v>123000</v>
          </cell>
        </row>
        <row r="260">
          <cell r="A260" t="str">
            <v>은행B12</v>
          </cell>
          <cell r="B260" t="str">
            <v>은행나무</v>
          </cell>
          <cell r="C260" t="str">
            <v>H3.5*B12</v>
          </cell>
          <cell r="D260">
            <v>207000</v>
          </cell>
        </row>
        <row r="261">
          <cell r="A261" t="str">
            <v>은행B15</v>
          </cell>
          <cell r="B261" t="str">
            <v>은행나무</v>
          </cell>
          <cell r="C261" t="str">
            <v>H4.0*B15</v>
          </cell>
          <cell r="D261">
            <v>267000</v>
          </cell>
        </row>
        <row r="262">
          <cell r="A262" t="str">
            <v>은행B18</v>
          </cell>
          <cell r="B262" t="str">
            <v>은행나무</v>
          </cell>
          <cell r="C262" t="str">
            <v>H4.0*B18</v>
          </cell>
          <cell r="D262">
            <v>553200</v>
          </cell>
        </row>
        <row r="263">
          <cell r="A263" t="str">
            <v>은행B20</v>
          </cell>
          <cell r="B263" t="str">
            <v>은행나무</v>
          </cell>
          <cell r="C263" t="str">
            <v>H4.0*B20</v>
          </cell>
          <cell r="D263">
            <v>414000</v>
          </cell>
        </row>
        <row r="264">
          <cell r="A264" t="str">
            <v>은행B25</v>
          </cell>
          <cell r="B264" t="str">
            <v>은행나무</v>
          </cell>
          <cell r="C264" t="str">
            <v>H4.0*B25</v>
          </cell>
          <cell r="D264">
            <v>685000</v>
          </cell>
        </row>
        <row r="265">
          <cell r="A265" t="str">
            <v>은행B30</v>
          </cell>
          <cell r="B265" t="str">
            <v>은행나무</v>
          </cell>
          <cell r="C265" t="str">
            <v>H4.5*B30</v>
          </cell>
          <cell r="D265">
            <v>2924000</v>
          </cell>
        </row>
        <row r="266">
          <cell r="A266" t="str">
            <v>이팝R4</v>
          </cell>
          <cell r="B266" t="str">
            <v>이팝나무</v>
          </cell>
          <cell r="C266" t="str">
            <v>H2.5*R4</v>
          </cell>
          <cell r="D266">
            <v>27300</v>
          </cell>
        </row>
        <row r="267">
          <cell r="A267" t="str">
            <v>이팝R6</v>
          </cell>
          <cell r="B267" t="str">
            <v>이팝나무</v>
          </cell>
          <cell r="C267" t="str">
            <v>H3.0*R6</v>
          </cell>
          <cell r="D267">
            <v>43800</v>
          </cell>
        </row>
        <row r="268">
          <cell r="A268" t="str">
            <v>이팝R8</v>
          </cell>
          <cell r="B268" t="str">
            <v>이팝나무</v>
          </cell>
          <cell r="C268" t="str">
            <v>H3.5*R8</v>
          </cell>
          <cell r="D268">
            <v>75000</v>
          </cell>
        </row>
        <row r="269">
          <cell r="A269" t="str">
            <v>일본목련B4</v>
          </cell>
          <cell r="B269" t="str">
            <v>일본목련</v>
          </cell>
          <cell r="C269" t="str">
            <v>H3.0*B4</v>
          </cell>
          <cell r="D269">
            <v>25800</v>
          </cell>
        </row>
        <row r="270">
          <cell r="A270" t="str">
            <v>일본목련B6</v>
          </cell>
          <cell r="B270" t="str">
            <v>일본목련</v>
          </cell>
          <cell r="C270" t="str">
            <v>H3.5*B6</v>
          </cell>
          <cell r="D270">
            <v>53500</v>
          </cell>
        </row>
        <row r="271">
          <cell r="A271" t="str">
            <v>일본목련B8</v>
          </cell>
          <cell r="B271" t="str">
            <v>일본목련</v>
          </cell>
          <cell r="C271" t="str">
            <v>H4.0*B8</v>
          </cell>
          <cell r="D271">
            <v>107300</v>
          </cell>
        </row>
        <row r="272">
          <cell r="A272" t="str">
            <v>자귀R3</v>
          </cell>
          <cell r="B272" t="str">
            <v>자귀나무</v>
          </cell>
          <cell r="C272" t="str">
            <v>H2.0*R3</v>
          </cell>
          <cell r="D272">
            <v>6900</v>
          </cell>
        </row>
        <row r="273">
          <cell r="A273" t="str">
            <v>자귀R5</v>
          </cell>
          <cell r="B273" t="str">
            <v>자귀나무</v>
          </cell>
          <cell r="C273" t="str">
            <v>H2.5*R5</v>
          </cell>
          <cell r="D273">
            <v>20700</v>
          </cell>
        </row>
        <row r="274">
          <cell r="A274" t="str">
            <v>자귀R6</v>
          </cell>
          <cell r="B274" t="str">
            <v>자귀나무</v>
          </cell>
          <cell r="C274" t="str">
            <v>H2.5*R6</v>
          </cell>
          <cell r="D274">
            <v>25300</v>
          </cell>
        </row>
        <row r="275">
          <cell r="A275" t="str">
            <v>자귀R8</v>
          </cell>
          <cell r="B275" t="str">
            <v>자귀나무</v>
          </cell>
          <cell r="C275" t="str">
            <v>H3.0*R8</v>
          </cell>
          <cell r="D275">
            <v>54400</v>
          </cell>
        </row>
        <row r="276">
          <cell r="A276" t="str">
            <v>자귀R10</v>
          </cell>
          <cell r="B276" t="str">
            <v>자귀나무</v>
          </cell>
          <cell r="C276" t="str">
            <v>H3.5*R10</v>
          </cell>
          <cell r="D276">
            <v>94920</v>
          </cell>
        </row>
        <row r="277">
          <cell r="A277" t="str">
            <v>자작B3</v>
          </cell>
          <cell r="B277" t="str">
            <v>자작나무</v>
          </cell>
          <cell r="C277" t="str">
            <v>H2.0*B3</v>
          </cell>
          <cell r="D277">
            <v>8300</v>
          </cell>
        </row>
        <row r="278">
          <cell r="A278" t="str">
            <v>자작B5</v>
          </cell>
          <cell r="B278" t="str">
            <v>자작나무</v>
          </cell>
          <cell r="C278" t="str">
            <v>H2.0*B5</v>
          </cell>
          <cell r="D278">
            <v>15600</v>
          </cell>
        </row>
        <row r="279">
          <cell r="A279" t="str">
            <v>자작B6</v>
          </cell>
          <cell r="B279" t="str">
            <v>자작나무</v>
          </cell>
          <cell r="C279" t="str">
            <v>H3.0*B6</v>
          </cell>
          <cell r="D279">
            <v>45400</v>
          </cell>
        </row>
        <row r="280">
          <cell r="A280" t="str">
            <v>자작B8</v>
          </cell>
          <cell r="B280" t="str">
            <v>자작나무</v>
          </cell>
          <cell r="C280" t="str">
            <v>H3.5*B8</v>
          </cell>
          <cell r="D280">
            <v>106000</v>
          </cell>
        </row>
        <row r="281">
          <cell r="A281" t="str">
            <v>자작B10</v>
          </cell>
          <cell r="B281" t="str">
            <v>자작나무</v>
          </cell>
          <cell r="C281" t="str">
            <v>H4.0*B10</v>
          </cell>
          <cell r="D281">
            <v>176000</v>
          </cell>
        </row>
        <row r="282">
          <cell r="A282" t="str">
            <v>쪽동백R5</v>
          </cell>
          <cell r="B282" t="str">
            <v>쪽동백</v>
          </cell>
          <cell r="C282" t="str">
            <v>H2.0*R5</v>
          </cell>
          <cell r="D282">
            <v>16500</v>
          </cell>
        </row>
        <row r="283">
          <cell r="A283" t="str">
            <v>쪽동백R6</v>
          </cell>
          <cell r="B283" t="str">
            <v>쪽동백</v>
          </cell>
          <cell r="C283" t="str">
            <v>H2.5*R6</v>
          </cell>
          <cell r="D283">
            <v>26000</v>
          </cell>
        </row>
        <row r="284">
          <cell r="A284" t="str">
            <v>쪽동백R7</v>
          </cell>
          <cell r="B284" t="str">
            <v>쪽동백</v>
          </cell>
          <cell r="C284" t="str">
            <v>H3.0*R7</v>
          </cell>
          <cell r="D284">
            <v>37000</v>
          </cell>
        </row>
        <row r="285">
          <cell r="A285" t="str">
            <v>쪽동백R8</v>
          </cell>
          <cell r="B285" t="str">
            <v>쪽동백</v>
          </cell>
          <cell r="C285" t="str">
            <v>H3.5*R8</v>
          </cell>
          <cell r="D285">
            <v>69300</v>
          </cell>
        </row>
        <row r="286">
          <cell r="A286" t="str">
            <v>쪽동백R10</v>
          </cell>
          <cell r="B286" t="str">
            <v>쪽동백</v>
          </cell>
          <cell r="C286" t="str">
            <v>H3.5*R10</v>
          </cell>
          <cell r="D286">
            <v>163000</v>
          </cell>
        </row>
        <row r="287">
          <cell r="A287" t="str">
            <v>졸참R5</v>
          </cell>
          <cell r="B287" t="str">
            <v>졸참나무</v>
          </cell>
          <cell r="C287" t="str">
            <v>H2.5*R5</v>
          </cell>
          <cell r="D287">
            <v>36500</v>
          </cell>
        </row>
        <row r="288">
          <cell r="A288" t="str">
            <v>졸참R6</v>
          </cell>
          <cell r="B288" t="str">
            <v>졸참나무</v>
          </cell>
          <cell r="C288" t="str">
            <v>H2.5*R6</v>
          </cell>
          <cell r="D288">
            <v>66400</v>
          </cell>
        </row>
        <row r="289">
          <cell r="A289" t="str">
            <v>졸참R8</v>
          </cell>
          <cell r="B289" t="str">
            <v>졸참나무</v>
          </cell>
          <cell r="C289" t="str">
            <v>H3.0*R8</v>
          </cell>
          <cell r="D289">
            <v>90000</v>
          </cell>
        </row>
        <row r="290">
          <cell r="A290" t="str">
            <v>졸참R10</v>
          </cell>
          <cell r="B290" t="str">
            <v>졸참나무</v>
          </cell>
          <cell r="C290" t="str">
            <v>H3.0*R10</v>
          </cell>
          <cell r="D290">
            <v>162000</v>
          </cell>
        </row>
        <row r="291">
          <cell r="A291" t="str">
            <v>졸참R15</v>
          </cell>
          <cell r="B291" t="str">
            <v>졸참나무</v>
          </cell>
          <cell r="C291" t="str">
            <v>H3.5*R15</v>
          </cell>
          <cell r="D291">
            <v>275000</v>
          </cell>
        </row>
        <row r="292">
          <cell r="A292" t="str">
            <v>중국단풍R3</v>
          </cell>
          <cell r="B292" t="str">
            <v>중국단풍</v>
          </cell>
          <cell r="C292" t="str">
            <v>H2.0*R3</v>
          </cell>
          <cell r="D292">
            <v>4800</v>
          </cell>
        </row>
        <row r="293">
          <cell r="A293" t="str">
            <v>중국단풍R5</v>
          </cell>
          <cell r="B293" t="str">
            <v>중국단풍</v>
          </cell>
          <cell r="C293" t="str">
            <v>H2.5*R5</v>
          </cell>
          <cell r="D293">
            <v>14800</v>
          </cell>
        </row>
        <row r="294">
          <cell r="A294" t="str">
            <v>중국단풍R6</v>
          </cell>
          <cell r="B294" t="str">
            <v>중국단풍</v>
          </cell>
          <cell r="C294" t="str">
            <v>H2.5*R6</v>
          </cell>
          <cell r="D294">
            <v>34800</v>
          </cell>
        </row>
        <row r="295">
          <cell r="A295" t="str">
            <v>중국단풍R7</v>
          </cell>
          <cell r="B295" t="str">
            <v>중국단풍</v>
          </cell>
          <cell r="C295" t="str">
            <v>H3.0*R7</v>
          </cell>
          <cell r="D295">
            <v>20900</v>
          </cell>
        </row>
        <row r="296">
          <cell r="A296" t="str">
            <v>중국단풍R8</v>
          </cell>
          <cell r="B296" t="str">
            <v>중국단풍</v>
          </cell>
          <cell r="C296" t="str">
            <v>H3.0*R8</v>
          </cell>
          <cell r="D296">
            <v>97000</v>
          </cell>
        </row>
        <row r="297">
          <cell r="A297" t="str">
            <v>중국단풍R10</v>
          </cell>
          <cell r="B297" t="str">
            <v>중국단풍</v>
          </cell>
          <cell r="C297" t="str">
            <v>H3.5*R10</v>
          </cell>
          <cell r="D297">
            <v>72200</v>
          </cell>
        </row>
        <row r="298">
          <cell r="A298" t="str">
            <v>중국단풍R12</v>
          </cell>
          <cell r="B298" t="str">
            <v>중국단풍</v>
          </cell>
          <cell r="C298" t="str">
            <v>H3.5*R12</v>
          </cell>
          <cell r="D298">
            <v>186000</v>
          </cell>
        </row>
        <row r="299">
          <cell r="A299" t="str">
            <v>중국단풍R15</v>
          </cell>
          <cell r="B299" t="str">
            <v>중국단풍</v>
          </cell>
          <cell r="C299" t="str">
            <v>H4.0*R15</v>
          </cell>
          <cell r="D299">
            <v>143000</v>
          </cell>
        </row>
        <row r="300">
          <cell r="A300" t="str">
            <v>중국단풍R20</v>
          </cell>
          <cell r="B300" t="str">
            <v>중국단풍</v>
          </cell>
          <cell r="C300" t="str">
            <v>H4.5*R20</v>
          </cell>
          <cell r="D300">
            <v>465000</v>
          </cell>
        </row>
        <row r="301">
          <cell r="A301" t="str">
            <v>참R5</v>
          </cell>
          <cell r="B301" t="str">
            <v>참나무</v>
          </cell>
          <cell r="C301" t="str">
            <v>H2.5*R5</v>
          </cell>
          <cell r="D301">
            <v>42400</v>
          </cell>
        </row>
        <row r="302">
          <cell r="A302" t="str">
            <v>참R6</v>
          </cell>
          <cell r="B302" t="str">
            <v>참나무</v>
          </cell>
          <cell r="C302" t="str">
            <v>H2.5*R6</v>
          </cell>
          <cell r="D302">
            <v>82300</v>
          </cell>
        </row>
        <row r="303">
          <cell r="A303" t="str">
            <v>참R8</v>
          </cell>
          <cell r="B303" t="str">
            <v>참나무</v>
          </cell>
          <cell r="C303" t="str">
            <v>H3.0*R8</v>
          </cell>
          <cell r="D303">
            <v>120000</v>
          </cell>
        </row>
        <row r="304">
          <cell r="A304" t="str">
            <v>참R10</v>
          </cell>
          <cell r="B304" t="str">
            <v>참나무</v>
          </cell>
          <cell r="C304" t="str">
            <v>H3.0*R10</v>
          </cell>
          <cell r="D304">
            <v>180000</v>
          </cell>
        </row>
        <row r="305">
          <cell r="A305" t="str">
            <v>참R15</v>
          </cell>
          <cell r="B305" t="str">
            <v>참나무</v>
          </cell>
          <cell r="C305" t="str">
            <v>H3.5*R15</v>
          </cell>
          <cell r="D305">
            <v>356000</v>
          </cell>
        </row>
        <row r="306">
          <cell r="A306" t="str">
            <v>참R20</v>
          </cell>
          <cell r="B306" t="str">
            <v>참나무</v>
          </cell>
          <cell r="C306" t="str">
            <v>H4.0*R20</v>
          </cell>
          <cell r="D306">
            <v>615000</v>
          </cell>
        </row>
        <row r="307">
          <cell r="A307" t="str">
            <v>참느릅R4</v>
          </cell>
          <cell r="B307" t="str">
            <v>참느릅나무</v>
          </cell>
          <cell r="C307" t="str">
            <v>H2.5*R4</v>
          </cell>
          <cell r="D307">
            <v>24000</v>
          </cell>
        </row>
        <row r="308">
          <cell r="A308" t="str">
            <v>참느릅R6</v>
          </cell>
          <cell r="B308" t="str">
            <v>참느릅나무</v>
          </cell>
          <cell r="C308" t="str">
            <v>H3.0*R6</v>
          </cell>
          <cell r="D308">
            <v>33200</v>
          </cell>
        </row>
        <row r="309">
          <cell r="A309" t="str">
            <v>참느릅R8</v>
          </cell>
          <cell r="B309" t="str">
            <v>참느릅나무</v>
          </cell>
          <cell r="C309" t="str">
            <v>H3.5*R8</v>
          </cell>
          <cell r="D309">
            <v>68700</v>
          </cell>
        </row>
        <row r="310">
          <cell r="A310" t="str">
            <v>참느릅R10</v>
          </cell>
          <cell r="B310" t="str">
            <v>참느릅나무</v>
          </cell>
          <cell r="C310" t="str">
            <v>H4.0*R10</v>
          </cell>
          <cell r="D310">
            <v>126000</v>
          </cell>
        </row>
        <row r="311">
          <cell r="A311" t="str">
            <v>청단풍R4</v>
          </cell>
          <cell r="B311" t="str">
            <v>청단풍</v>
          </cell>
          <cell r="C311" t="str">
            <v>H2.0*R4</v>
          </cell>
          <cell r="D311">
            <v>13400</v>
          </cell>
        </row>
        <row r="312">
          <cell r="A312" t="str">
            <v>청단풍R5</v>
          </cell>
          <cell r="B312" t="str">
            <v>청단풍</v>
          </cell>
          <cell r="C312" t="str">
            <v>H2.0*R5</v>
          </cell>
          <cell r="D312">
            <v>23400</v>
          </cell>
        </row>
        <row r="313">
          <cell r="A313" t="str">
            <v>청단풍R6</v>
          </cell>
          <cell r="B313" t="str">
            <v>청단풍</v>
          </cell>
          <cell r="C313" t="str">
            <v>H2.0*R6</v>
          </cell>
          <cell r="D313">
            <v>32500</v>
          </cell>
        </row>
        <row r="314">
          <cell r="A314" t="str">
            <v>청단풍R8</v>
          </cell>
          <cell r="B314" t="str">
            <v>청단풍</v>
          </cell>
          <cell r="C314" t="str">
            <v>H2.5*R8</v>
          </cell>
          <cell r="D314">
            <v>65000</v>
          </cell>
        </row>
        <row r="315">
          <cell r="A315" t="str">
            <v>청단풍R10</v>
          </cell>
          <cell r="B315" t="str">
            <v>청단풍</v>
          </cell>
          <cell r="C315" t="str">
            <v>H3.0*R10</v>
          </cell>
          <cell r="D315">
            <v>129000</v>
          </cell>
        </row>
        <row r="316">
          <cell r="A316" t="str">
            <v>청단풍R12</v>
          </cell>
          <cell r="B316" t="str">
            <v>청단풍</v>
          </cell>
          <cell r="C316" t="str">
            <v>H3.5*R12</v>
          </cell>
          <cell r="D316">
            <v>198000</v>
          </cell>
        </row>
        <row r="317">
          <cell r="A317" t="str">
            <v>청단풍R15</v>
          </cell>
          <cell r="B317" t="str">
            <v>청단풍</v>
          </cell>
          <cell r="C317" t="str">
            <v>H3.5*R15</v>
          </cell>
          <cell r="D317">
            <v>453090</v>
          </cell>
        </row>
        <row r="318">
          <cell r="A318" t="str">
            <v>층층R5</v>
          </cell>
          <cell r="B318" t="str">
            <v>층층나무</v>
          </cell>
          <cell r="C318" t="str">
            <v>H2.5*R5</v>
          </cell>
          <cell r="D318">
            <v>21500</v>
          </cell>
        </row>
        <row r="319">
          <cell r="A319" t="str">
            <v>층층R6</v>
          </cell>
          <cell r="B319" t="str">
            <v>층층나무</v>
          </cell>
          <cell r="C319" t="str">
            <v>H3.0*R6</v>
          </cell>
          <cell r="D319">
            <v>23600</v>
          </cell>
        </row>
        <row r="320">
          <cell r="A320" t="str">
            <v>층층R8</v>
          </cell>
          <cell r="B320" t="str">
            <v>층층나무</v>
          </cell>
          <cell r="C320" t="str">
            <v>H3.5*R8</v>
          </cell>
          <cell r="D320">
            <v>112000</v>
          </cell>
        </row>
        <row r="321">
          <cell r="A321" t="str">
            <v>층층R10</v>
          </cell>
          <cell r="B321" t="str">
            <v>층층나무</v>
          </cell>
          <cell r="C321" t="str">
            <v>H3.5*R10</v>
          </cell>
          <cell r="D321">
            <v>193000</v>
          </cell>
        </row>
        <row r="322">
          <cell r="A322" t="str">
            <v>칠엽수R4</v>
          </cell>
          <cell r="B322" t="str">
            <v>칠엽수</v>
          </cell>
          <cell r="C322" t="str">
            <v>H1.5*R4</v>
          </cell>
          <cell r="D322">
            <v>29300</v>
          </cell>
        </row>
        <row r="323">
          <cell r="A323" t="str">
            <v>칠엽수R6</v>
          </cell>
          <cell r="B323" t="str">
            <v>칠엽수</v>
          </cell>
          <cell r="C323" t="str">
            <v>H2.0*R6</v>
          </cell>
          <cell r="D323">
            <v>48000</v>
          </cell>
        </row>
        <row r="324">
          <cell r="A324" t="str">
            <v>칠엽수R8</v>
          </cell>
          <cell r="B324" t="str">
            <v>칠엽수</v>
          </cell>
          <cell r="C324" t="str">
            <v>H2.5*R8</v>
          </cell>
          <cell r="D324">
            <v>120100</v>
          </cell>
        </row>
        <row r="325">
          <cell r="A325" t="str">
            <v>칠엽수R10</v>
          </cell>
          <cell r="B325" t="str">
            <v>칠엽수</v>
          </cell>
          <cell r="C325" t="str">
            <v>H3.0*R10</v>
          </cell>
          <cell r="D325">
            <v>270700</v>
          </cell>
        </row>
        <row r="326">
          <cell r="A326" t="str">
            <v>칠엽수R12</v>
          </cell>
          <cell r="B326" t="str">
            <v>칠엽수</v>
          </cell>
          <cell r="C326" t="str">
            <v>H3.5*R12</v>
          </cell>
          <cell r="D326">
            <v>405900</v>
          </cell>
        </row>
        <row r="327">
          <cell r="A327" t="str">
            <v>칠엽수R15</v>
          </cell>
          <cell r="B327" t="str">
            <v>칠엽수</v>
          </cell>
          <cell r="C327" t="str">
            <v>H4.0*R15</v>
          </cell>
          <cell r="D327">
            <v>743600</v>
          </cell>
        </row>
        <row r="328">
          <cell r="A328" t="str">
            <v>칠엽수R18</v>
          </cell>
          <cell r="B328" t="str">
            <v>칠엽수</v>
          </cell>
          <cell r="C328" t="str">
            <v>H4.5*R18</v>
          </cell>
          <cell r="D328">
            <v>1200000</v>
          </cell>
        </row>
        <row r="329">
          <cell r="A329" t="str">
            <v>칠엽수R20</v>
          </cell>
          <cell r="B329" t="str">
            <v>칠엽수</v>
          </cell>
          <cell r="C329" t="str">
            <v>H5.0*R20</v>
          </cell>
          <cell r="D329">
            <v>1800000</v>
          </cell>
        </row>
        <row r="330">
          <cell r="A330" t="str">
            <v>칠엽수R25</v>
          </cell>
          <cell r="B330" t="str">
            <v>칠엽수</v>
          </cell>
          <cell r="C330" t="str">
            <v>H5.0*R25</v>
          </cell>
          <cell r="D330">
            <v>2500000</v>
          </cell>
        </row>
        <row r="331">
          <cell r="A331" t="str">
            <v>목백합B4</v>
          </cell>
          <cell r="B331" t="str">
            <v>목백합</v>
          </cell>
          <cell r="C331" t="str">
            <v>H3.0*B4</v>
          </cell>
          <cell r="D331">
            <v>9600</v>
          </cell>
        </row>
        <row r="332">
          <cell r="A332" t="str">
            <v>목백합B5</v>
          </cell>
          <cell r="B332" t="str">
            <v>목백합</v>
          </cell>
          <cell r="C332" t="str">
            <v>H3.0*B5</v>
          </cell>
          <cell r="D332">
            <v>14200</v>
          </cell>
        </row>
        <row r="333">
          <cell r="A333" t="str">
            <v>목백합B6</v>
          </cell>
          <cell r="B333" t="str">
            <v>목백합</v>
          </cell>
          <cell r="C333" t="str">
            <v>H3.5*B6</v>
          </cell>
          <cell r="D333">
            <v>19500</v>
          </cell>
        </row>
        <row r="334">
          <cell r="A334" t="str">
            <v>목백합B8</v>
          </cell>
          <cell r="B334" t="str">
            <v>목백합</v>
          </cell>
          <cell r="C334" t="str">
            <v>H3.5*B8</v>
          </cell>
          <cell r="D334">
            <v>62100</v>
          </cell>
        </row>
        <row r="335">
          <cell r="A335" t="str">
            <v>목백합B10</v>
          </cell>
          <cell r="B335" t="str">
            <v>목백합</v>
          </cell>
          <cell r="C335" t="str">
            <v>H4.0*B10</v>
          </cell>
          <cell r="D335">
            <v>95900</v>
          </cell>
        </row>
        <row r="336">
          <cell r="A336" t="str">
            <v>목백합B15</v>
          </cell>
          <cell r="B336" t="str">
            <v>목백합</v>
          </cell>
          <cell r="C336" t="str">
            <v>H4.5*B15</v>
          </cell>
          <cell r="D336">
            <v>400100</v>
          </cell>
        </row>
        <row r="337">
          <cell r="A337" t="str">
            <v>팥배R6</v>
          </cell>
          <cell r="B337" t="str">
            <v>팥배나무</v>
          </cell>
          <cell r="C337" t="str">
            <v>H3.0*R6</v>
          </cell>
          <cell r="D337">
            <v>30200</v>
          </cell>
        </row>
        <row r="338">
          <cell r="A338" t="str">
            <v>팥배R8</v>
          </cell>
          <cell r="B338" t="str">
            <v>팥배나무</v>
          </cell>
          <cell r="C338" t="str">
            <v>H3.5*R8</v>
          </cell>
          <cell r="D338">
            <v>84900</v>
          </cell>
        </row>
        <row r="339">
          <cell r="A339" t="str">
            <v>팥배R10</v>
          </cell>
          <cell r="B339" t="str">
            <v>팥배나무</v>
          </cell>
          <cell r="C339" t="str">
            <v>H4.0*R10</v>
          </cell>
          <cell r="D339">
            <v>135300</v>
          </cell>
        </row>
        <row r="340">
          <cell r="A340" t="str">
            <v>팥배R16</v>
          </cell>
          <cell r="B340" t="str">
            <v>팥배나무</v>
          </cell>
          <cell r="C340" t="str">
            <v>H4.5*R16</v>
          </cell>
          <cell r="D340">
            <v>400100</v>
          </cell>
        </row>
        <row r="341">
          <cell r="A341" t="str">
            <v>팽R6</v>
          </cell>
          <cell r="B341" t="str">
            <v>팽나무</v>
          </cell>
          <cell r="C341" t="str">
            <v>H3.0*R6</v>
          </cell>
          <cell r="D341">
            <v>35800</v>
          </cell>
        </row>
        <row r="342">
          <cell r="A342" t="str">
            <v>팽R8</v>
          </cell>
          <cell r="B342" t="str">
            <v>팽나무</v>
          </cell>
          <cell r="C342" t="str">
            <v>H3.5*R8</v>
          </cell>
          <cell r="D342">
            <v>69800</v>
          </cell>
        </row>
        <row r="343">
          <cell r="A343" t="str">
            <v>팽R10</v>
          </cell>
          <cell r="B343" t="str">
            <v>팽나무</v>
          </cell>
          <cell r="C343" t="str">
            <v>H4.0*R10</v>
          </cell>
          <cell r="D343">
            <v>107000</v>
          </cell>
        </row>
        <row r="344">
          <cell r="A344" t="str">
            <v>팽R15</v>
          </cell>
          <cell r="B344" t="str">
            <v>팽나무</v>
          </cell>
          <cell r="C344" t="str">
            <v>H4.5*R15</v>
          </cell>
          <cell r="D344">
            <v>319000</v>
          </cell>
        </row>
        <row r="345">
          <cell r="A345" t="str">
            <v>버즘B4</v>
          </cell>
          <cell r="B345" t="str">
            <v>버즘나무</v>
          </cell>
          <cell r="C345" t="str">
            <v>H2.5*B4</v>
          </cell>
          <cell r="D345">
            <v>12400</v>
          </cell>
        </row>
        <row r="346">
          <cell r="A346" t="str">
            <v>버즘B5</v>
          </cell>
          <cell r="B346" t="str">
            <v>버즘나무</v>
          </cell>
          <cell r="C346" t="str">
            <v>H2.5*B5</v>
          </cell>
          <cell r="D346">
            <v>19900</v>
          </cell>
        </row>
        <row r="347">
          <cell r="A347" t="str">
            <v>버즘B6</v>
          </cell>
          <cell r="B347" t="str">
            <v>버즘나무</v>
          </cell>
          <cell r="C347" t="str">
            <v>H3.0*B6</v>
          </cell>
          <cell r="D347">
            <v>30900</v>
          </cell>
        </row>
        <row r="348">
          <cell r="A348" t="str">
            <v>버즘B8</v>
          </cell>
          <cell r="B348" t="str">
            <v>버즘나무</v>
          </cell>
          <cell r="C348" t="str">
            <v>H3.0*B8</v>
          </cell>
          <cell r="D348">
            <v>53500</v>
          </cell>
        </row>
        <row r="349">
          <cell r="A349" t="str">
            <v>버즘B10</v>
          </cell>
          <cell r="B349" t="str">
            <v>버즘나무</v>
          </cell>
          <cell r="C349" t="str">
            <v>H3.5*B10</v>
          </cell>
          <cell r="D349">
            <v>101000</v>
          </cell>
        </row>
        <row r="350">
          <cell r="A350" t="str">
            <v>버즘B12</v>
          </cell>
          <cell r="B350" t="str">
            <v>버즘나무</v>
          </cell>
          <cell r="C350" t="str">
            <v>H4.0*B12</v>
          </cell>
          <cell r="D350">
            <v>179400</v>
          </cell>
        </row>
        <row r="351">
          <cell r="A351" t="str">
            <v>버즘B15</v>
          </cell>
          <cell r="B351" t="str">
            <v>버즘나무</v>
          </cell>
          <cell r="C351" t="str">
            <v>H4.0*B15</v>
          </cell>
          <cell r="D351">
            <v>277200</v>
          </cell>
        </row>
        <row r="352">
          <cell r="A352" t="str">
            <v>버즘B20</v>
          </cell>
          <cell r="B352" t="str">
            <v>버즘나무</v>
          </cell>
          <cell r="C352" t="str">
            <v>H4.0*B20</v>
          </cell>
          <cell r="D352">
            <v>407700</v>
          </cell>
        </row>
        <row r="353">
          <cell r="A353" t="str">
            <v>피R4</v>
          </cell>
          <cell r="B353" t="str">
            <v>피나무</v>
          </cell>
          <cell r="C353" t="str">
            <v>H2.5*R4</v>
          </cell>
          <cell r="D353">
            <v>25800</v>
          </cell>
        </row>
        <row r="354">
          <cell r="A354" t="str">
            <v>피R6</v>
          </cell>
          <cell r="B354" t="str">
            <v>피나무</v>
          </cell>
          <cell r="C354" t="str">
            <v>H3.0*R6</v>
          </cell>
          <cell r="D354">
            <v>47000</v>
          </cell>
        </row>
        <row r="355">
          <cell r="A355" t="str">
            <v>피R8</v>
          </cell>
          <cell r="B355" t="str">
            <v>피나무</v>
          </cell>
          <cell r="C355" t="str">
            <v>H3.5*R8</v>
          </cell>
          <cell r="D355">
            <v>88200</v>
          </cell>
        </row>
        <row r="356">
          <cell r="A356" t="str">
            <v>피R10</v>
          </cell>
          <cell r="B356" t="str">
            <v>피나무</v>
          </cell>
          <cell r="C356" t="str">
            <v>H4.0*R10</v>
          </cell>
          <cell r="D356">
            <v>235400</v>
          </cell>
        </row>
        <row r="357">
          <cell r="A357" t="str">
            <v>홍단풍R3</v>
          </cell>
          <cell r="B357" t="str">
            <v>홍단풍</v>
          </cell>
          <cell r="C357" t="str">
            <v>H1.5*R3</v>
          </cell>
          <cell r="D357">
            <v>14800</v>
          </cell>
        </row>
        <row r="358">
          <cell r="A358" t="str">
            <v>홍단풍R4</v>
          </cell>
          <cell r="B358" t="str">
            <v>홍단풍</v>
          </cell>
          <cell r="C358" t="str">
            <v>H2.0*R4</v>
          </cell>
          <cell r="D358">
            <v>22100</v>
          </cell>
        </row>
        <row r="359">
          <cell r="A359" t="str">
            <v>홍단풍R5</v>
          </cell>
          <cell r="B359" t="str">
            <v>홍단풍</v>
          </cell>
          <cell r="C359" t="str">
            <v>H2.0*R5</v>
          </cell>
          <cell r="D359">
            <v>33800</v>
          </cell>
        </row>
        <row r="360">
          <cell r="A360" t="str">
            <v>홍단풍R6</v>
          </cell>
          <cell r="B360" t="str">
            <v>홍단풍</v>
          </cell>
          <cell r="C360" t="str">
            <v>H2.0*R6</v>
          </cell>
          <cell r="D360">
            <v>53600</v>
          </cell>
        </row>
        <row r="361">
          <cell r="A361" t="str">
            <v>홍단풍R8</v>
          </cell>
          <cell r="B361" t="str">
            <v>홍단풍</v>
          </cell>
          <cell r="C361" t="str">
            <v>H2.5*R8</v>
          </cell>
          <cell r="D361">
            <v>223000</v>
          </cell>
        </row>
        <row r="362">
          <cell r="A362" t="str">
            <v>홍단풍R10</v>
          </cell>
          <cell r="B362" t="str">
            <v>홍단풍</v>
          </cell>
          <cell r="C362" t="str">
            <v>H3.0*R10</v>
          </cell>
          <cell r="D362">
            <v>508000</v>
          </cell>
        </row>
        <row r="363">
          <cell r="A363" t="str">
            <v>홍단풍R12</v>
          </cell>
          <cell r="B363" t="str">
            <v>홍단풍</v>
          </cell>
          <cell r="C363" t="str">
            <v>H3.0*R12</v>
          </cell>
          <cell r="D363">
            <v>1050000</v>
          </cell>
        </row>
        <row r="364">
          <cell r="A364" t="str">
            <v>홍단풍R15</v>
          </cell>
          <cell r="B364" t="str">
            <v>홍단풍</v>
          </cell>
          <cell r="C364" t="str">
            <v>H3.5*R15</v>
          </cell>
          <cell r="D364">
            <v>1864000</v>
          </cell>
        </row>
        <row r="365">
          <cell r="A365" t="str">
            <v>회화R5</v>
          </cell>
          <cell r="B365" t="str">
            <v>회화나무</v>
          </cell>
          <cell r="C365" t="str">
            <v>H3.0*R5</v>
          </cell>
          <cell r="D365">
            <v>15400</v>
          </cell>
        </row>
        <row r="366">
          <cell r="A366" t="str">
            <v>회화R6</v>
          </cell>
          <cell r="B366" t="str">
            <v>회화나무</v>
          </cell>
          <cell r="C366" t="str">
            <v>H3.5*R6</v>
          </cell>
          <cell r="D366">
            <v>21600</v>
          </cell>
        </row>
        <row r="367">
          <cell r="A367" t="str">
            <v>회화R8</v>
          </cell>
          <cell r="B367" t="str">
            <v>회화나무</v>
          </cell>
          <cell r="C367" t="str">
            <v>H4.0*R8</v>
          </cell>
          <cell r="D367">
            <v>53800</v>
          </cell>
        </row>
        <row r="368">
          <cell r="A368" t="str">
            <v>회화R10</v>
          </cell>
          <cell r="B368" t="str">
            <v>회화나무</v>
          </cell>
          <cell r="C368" t="str">
            <v>H4.5*R10</v>
          </cell>
          <cell r="D368">
            <v>118000</v>
          </cell>
        </row>
        <row r="369">
          <cell r="A369" t="str">
            <v>회화R12</v>
          </cell>
          <cell r="B369" t="str">
            <v>회화나무</v>
          </cell>
          <cell r="C369" t="str">
            <v>H4.5*R12</v>
          </cell>
          <cell r="D369">
            <v>303500</v>
          </cell>
        </row>
        <row r="370">
          <cell r="A370" t="str">
            <v>회화R15</v>
          </cell>
          <cell r="B370" t="str">
            <v>회화나무</v>
          </cell>
          <cell r="C370" t="str">
            <v>H4.5*R15</v>
          </cell>
          <cell r="D370">
            <v>661700</v>
          </cell>
        </row>
        <row r="371">
          <cell r="A371" t="str">
            <v>호도R6</v>
          </cell>
          <cell r="B371" t="str">
            <v>호도나무</v>
          </cell>
          <cell r="C371" t="str">
            <v>H2.5*R6</v>
          </cell>
          <cell r="D371">
            <v>20000</v>
          </cell>
        </row>
        <row r="372">
          <cell r="A372" t="str">
            <v>호도R8</v>
          </cell>
          <cell r="B372" t="str">
            <v>호도나무</v>
          </cell>
          <cell r="C372" t="str">
            <v>H3.0*R8</v>
          </cell>
          <cell r="D372">
            <v>30000</v>
          </cell>
        </row>
        <row r="373">
          <cell r="A373" t="str">
            <v>호도R10</v>
          </cell>
          <cell r="B373" t="str">
            <v>호도나무</v>
          </cell>
          <cell r="C373" t="str">
            <v>H3.5*R10</v>
          </cell>
          <cell r="D373">
            <v>67500</v>
          </cell>
        </row>
        <row r="374">
          <cell r="A374" t="str">
            <v>호도R12</v>
          </cell>
          <cell r="B374" t="str">
            <v>호도나무</v>
          </cell>
          <cell r="C374" t="str">
            <v>H4.0*R12</v>
          </cell>
          <cell r="D374">
            <v>100000</v>
          </cell>
        </row>
        <row r="375">
          <cell r="A375" t="str">
            <v>호도R15</v>
          </cell>
          <cell r="B375" t="str">
            <v>호도나무</v>
          </cell>
          <cell r="C375" t="str">
            <v>H5.0*R15</v>
          </cell>
          <cell r="D375">
            <v>145000</v>
          </cell>
        </row>
        <row r="376">
          <cell r="A376" t="str">
            <v>흑호도B5</v>
          </cell>
          <cell r="B376" t="str">
            <v>흑호도나무</v>
          </cell>
          <cell r="C376" t="str">
            <v>H3.0*B5</v>
          </cell>
          <cell r="D376">
            <v>71600</v>
          </cell>
        </row>
        <row r="377">
          <cell r="A377" t="str">
            <v>흑호도B8</v>
          </cell>
          <cell r="B377" t="str">
            <v>흑호도나무</v>
          </cell>
          <cell r="C377" t="str">
            <v>H3.5*B8</v>
          </cell>
          <cell r="D377">
            <v>116000</v>
          </cell>
        </row>
        <row r="378">
          <cell r="A378" t="str">
            <v>흑호도B10</v>
          </cell>
          <cell r="B378" t="str">
            <v>흑호도나무</v>
          </cell>
          <cell r="C378" t="str">
            <v>H4.0*B10</v>
          </cell>
          <cell r="D378">
            <v>172000</v>
          </cell>
        </row>
        <row r="379">
          <cell r="A379" t="str">
            <v>흑호도B12</v>
          </cell>
          <cell r="B379" t="str">
            <v>흑호도나무</v>
          </cell>
          <cell r="C379" t="str">
            <v>H4.5*B12</v>
          </cell>
          <cell r="D379">
            <v>240000</v>
          </cell>
        </row>
        <row r="380">
          <cell r="A380" t="str">
            <v>흑호도B15</v>
          </cell>
          <cell r="B380" t="str">
            <v>흑호도나무</v>
          </cell>
          <cell r="C380" t="str">
            <v>H4.5*B15</v>
          </cell>
          <cell r="D380">
            <v>309000</v>
          </cell>
        </row>
        <row r="381">
          <cell r="A381" t="str">
            <v>허니아카시아R5</v>
          </cell>
          <cell r="B381" t="str">
            <v>허니아카시아</v>
          </cell>
          <cell r="C381" t="str">
            <v>H2.0*R5</v>
          </cell>
          <cell r="D381">
            <v>14300</v>
          </cell>
        </row>
        <row r="382">
          <cell r="A382" t="str">
            <v>허니아카시아R6</v>
          </cell>
          <cell r="B382" t="str">
            <v>허니아카시아</v>
          </cell>
          <cell r="C382" t="str">
            <v>H3.0*R6</v>
          </cell>
          <cell r="D382">
            <v>23900</v>
          </cell>
        </row>
        <row r="383">
          <cell r="A383" t="str">
            <v>허니아카시아R8</v>
          </cell>
          <cell r="B383" t="str">
            <v>허니아카시아</v>
          </cell>
          <cell r="C383" t="str">
            <v>H3.5*R8</v>
          </cell>
          <cell r="D383">
            <v>43000</v>
          </cell>
        </row>
        <row r="384">
          <cell r="A384" t="str">
            <v>허니아카시아R10</v>
          </cell>
          <cell r="B384" t="str">
            <v>허니아카시아</v>
          </cell>
          <cell r="C384" t="str">
            <v>H4.0*R10</v>
          </cell>
          <cell r="D384">
            <v>71000</v>
          </cell>
        </row>
        <row r="385">
          <cell r="A385" t="str">
            <v>허니아카시아R12</v>
          </cell>
          <cell r="B385" t="str">
            <v>허니아카시아</v>
          </cell>
          <cell r="C385" t="str">
            <v>H4.5*R12</v>
          </cell>
          <cell r="D385">
            <v>130000</v>
          </cell>
        </row>
        <row r="386">
          <cell r="A386" t="str">
            <v>금송H1.0</v>
          </cell>
          <cell r="B386" t="str">
            <v>금송</v>
          </cell>
          <cell r="C386" t="str">
            <v>H1.0*W0.6</v>
          </cell>
          <cell r="D386">
            <v>258900</v>
          </cell>
        </row>
        <row r="387">
          <cell r="A387" t="str">
            <v>금송H1.2</v>
          </cell>
          <cell r="B387" t="str">
            <v>금송</v>
          </cell>
          <cell r="C387" t="str">
            <v>H1.2*W0.8</v>
          </cell>
          <cell r="D387">
            <v>482500</v>
          </cell>
        </row>
        <row r="388">
          <cell r="A388" t="str">
            <v>금송H1.5</v>
          </cell>
          <cell r="B388" t="str">
            <v>금송</v>
          </cell>
          <cell r="C388" t="str">
            <v>H1.5*W1.0</v>
          </cell>
          <cell r="D388">
            <v>765000</v>
          </cell>
        </row>
        <row r="389">
          <cell r="A389" t="str">
            <v>아왜H1.5</v>
          </cell>
          <cell r="B389" t="str">
            <v>아왜나무</v>
          </cell>
          <cell r="C389" t="str">
            <v>H1.5*W1.0</v>
          </cell>
          <cell r="D389">
            <v>30000</v>
          </cell>
        </row>
        <row r="390">
          <cell r="A390" t="str">
            <v>아왜H2.0</v>
          </cell>
          <cell r="B390" t="str">
            <v>아왜나무</v>
          </cell>
          <cell r="C390" t="str">
            <v>H2.0*W1.2</v>
          </cell>
          <cell r="D390">
            <v>19700</v>
          </cell>
        </row>
        <row r="391">
          <cell r="A391" t="str">
            <v>아왜H2.5</v>
          </cell>
          <cell r="B391" t="str">
            <v>아왜나무</v>
          </cell>
          <cell r="C391" t="str">
            <v>H2.5*W1.5</v>
          </cell>
          <cell r="D391">
            <v>80000</v>
          </cell>
        </row>
        <row r="392">
          <cell r="A392" t="str">
            <v>당종려H0.6</v>
          </cell>
          <cell r="B392" t="str">
            <v>당종려</v>
          </cell>
          <cell r="C392" t="str">
            <v>H0.6</v>
          </cell>
          <cell r="D392">
            <v>48000</v>
          </cell>
        </row>
        <row r="393">
          <cell r="A393" t="str">
            <v>당종려H0.8</v>
          </cell>
          <cell r="B393" t="str">
            <v>당종려</v>
          </cell>
          <cell r="C393" t="str">
            <v>H0.8</v>
          </cell>
          <cell r="D393">
            <v>55000</v>
          </cell>
        </row>
        <row r="394">
          <cell r="A394" t="str">
            <v>당종려H1.0</v>
          </cell>
          <cell r="B394" t="str">
            <v>당종려</v>
          </cell>
          <cell r="C394" t="str">
            <v>H1.0</v>
          </cell>
          <cell r="D394">
            <v>68000</v>
          </cell>
        </row>
        <row r="395">
          <cell r="A395" t="str">
            <v>당종려H1.2</v>
          </cell>
          <cell r="B395" t="str">
            <v>당종려</v>
          </cell>
          <cell r="C395" t="str">
            <v>H1.2</v>
          </cell>
          <cell r="D395">
            <v>88000</v>
          </cell>
        </row>
        <row r="396">
          <cell r="A396" t="str">
            <v>당종려H1.5</v>
          </cell>
          <cell r="B396" t="str">
            <v>당종려</v>
          </cell>
          <cell r="C396" t="str">
            <v>H1.5</v>
          </cell>
          <cell r="D396">
            <v>112000</v>
          </cell>
        </row>
        <row r="397">
          <cell r="A397" t="str">
            <v>당종려H1.8</v>
          </cell>
          <cell r="B397" t="str">
            <v>당종려</v>
          </cell>
          <cell r="C397" t="str">
            <v>H1.8</v>
          </cell>
          <cell r="D397">
            <v>250000</v>
          </cell>
        </row>
        <row r="398">
          <cell r="A398" t="str">
            <v>당종려H2.0</v>
          </cell>
          <cell r="B398" t="str">
            <v>당종려</v>
          </cell>
          <cell r="C398" t="str">
            <v>H2.0</v>
          </cell>
          <cell r="D398">
            <v>325000</v>
          </cell>
        </row>
        <row r="399">
          <cell r="A399" t="str">
            <v>당종려H2.5</v>
          </cell>
          <cell r="B399" t="str">
            <v>당종려</v>
          </cell>
          <cell r="C399" t="str">
            <v>H2.5</v>
          </cell>
          <cell r="D399">
            <v>480000</v>
          </cell>
        </row>
        <row r="400">
          <cell r="A400" t="str">
            <v>독일가문비H1.2</v>
          </cell>
          <cell r="B400" t="str">
            <v>독일가문비</v>
          </cell>
          <cell r="C400" t="str">
            <v>H1.2*W0.6</v>
          </cell>
          <cell r="D400">
            <v>10000</v>
          </cell>
        </row>
        <row r="401">
          <cell r="A401" t="str">
            <v>독일가문비H1.5</v>
          </cell>
          <cell r="B401" t="str">
            <v>독일가문비</v>
          </cell>
          <cell r="C401" t="str">
            <v>H1.5*W0.8</v>
          </cell>
          <cell r="D401">
            <v>17800</v>
          </cell>
        </row>
        <row r="402">
          <cell r="A402" t="str">
            <v>독일가문비H2.0</v>
          </cell>
          <cell r="B402" t="str">
            <v>독일가문비</v>
          </cell>
          <cell r="C402" t="str">
            <v>H2.0*W1.0</v>
          </cell>
          <cell r="D402">
            <v>36000</v>
          </cell>
        </row>
        <row r="403">
          <cell r="A403" t="str">
            <v>독일가문비H2.5</v>
          </cell>
          <cell r="B403" t="str">
            <v>독일가문비</v>
          </cell>
          <cell r="C403" t="str">
            <v>H2.5*W1.2</v>
          </cell>
          <cell r="D403">
            <v>54700</v>
          </cell>
        </row>
        <row r="404">
          <cell r="A404" t="str">
            <v>독일가문비H3.0</v>
          </cell>
          <cell r="B404" t="str">
            <v>독일가문비</v>
          </cell>
          <cell r="C404" t="str">
            <v>H3.0*W1.5</v>
          </cell>
          <cell r="D404">
            <v>96100</v>
          </cell>
        </row>
        <row r="405">
          <cell r="A405" t="str">
            <v>독일가문비H3.5</v>
          </cell>
          <cell r="B405" t="str">
            <v>독일가문비</v>
          </cell>
          <cell r="C405" t="str">
            <v>H3.5*W1.8</v>
          </cell>
          <cell r="D405">
            <v>289060</v>
          </cell>
        </row>
        <row r="406">
          <cell r="A406" t="str">
            <v>동백H1.0</v>
          </cell>
          <cell r="B406" t="str">
            <v>동백</v>
          </cell>
          <cell r="C406" t="str">
            <v>H1.0*W0.2</v>
          </cell>
          <cell r="D406">
            <v>6300</v>
          </cell>
        </row>
        <row r="407">
          <cell r="A407" t="str">
            <v>동백H1.2</v>
          </cell>
          <cell r="B407" t="str">
            <v>동백</v>
          </cell>
          <cell r="C407" t="str">
            <v>H1.2*W0.4</v>
          </cell>
          <cell r="D407">
            <v>16800</v>
          </cell>
        </row>
        <row r="408">
          <cell r="A408" t="str">
            <v>동백H1.5</v>
          </cell>
          <cell r="B408" t="str">
            <v>동백</v>
          </cell>
          <cell r="C408" t="str">
            <v>H1.5*W0.6</v>
          </cell>
          <cell r="D408">
            <v>20300</v>
          </cell>
        </row>
        <row r="409">
          <cell r="A409" t="str">
            <v>동백H1.8</v>
          </cell>
          <cell r="B409" t="str">
            <v>동백</v>
          </cell>
          <cell r="C409" t="str">
            <v>H1.8*W0.8</v>
          </cell>
          <cell r="D409">
            <v>36300</v>
          </cell>
        </row>
        <row r="410">
          <cell r="A410" t="str">
            <v>겹동백H1.0</v>
          </cell>
          <cell r="B410" t="str">
            <v>겹동백</v>
          </cell>
          <cell r="C410" t="str">
            <v>H1.0*W0.2</v>
          </cell>
          <cell r="D410">
            <v>6300</v>
          </cell>
        </row>
        <row r="411">
          <cell r="A411" t="str">
            <v>겹동백H1.2</v>
          </cell>
          <cell r="B411" t="str">
            <v>겹동백</v>
          </cell>
          <cell r="C411" t="str">
            <v>H1.2*W0.4</v>
          </cell>
          <cell r="D411">
            <v>16800</v>
          </cell>
        </row>
        <row r="412">
          <cell r="A412" t="str">
            <v>겹동백H1.5</v>
          </cell>
          <cell r="B412" t="str">
            <v>겹동백</v>
          </cell>
          <cell r="C412" t="str">
            <v>H1.5*W0.6</v>
          </cell>
          <cell r="D412">
            <v>29400</v>
          </cell>
        </row>
        <row r="413">
          <cell r="A413" t="str">
            <v>둥근소W1.2</v>
          </cell>
          <cell r="B413" t="str">
            <v>둥근소나무</v>
          </cell>
          <cell r="C413" t="str">
            <v>H1.0*W1.2</v>
          </cell>
          <cell r="D413">
            <v>173000</v>
          </cell>
        </row>
        <row r="414">
          <cell r="A414" t="str">
            <v>둥근소W1.5</v>
          </cell>
          <cell r="B414" t="str">
            <v>둥근소나무</v>
          </cell>
          <cell r="C414" t="str">
            <v>H1.2*W1.5</v>
          </cell>
          <cell r="D414">
            <v>308700</v>
          </cell>
        </row>
        <row r="415">
          <cell r="A415" t="str">
            <v>둥근소W1.8</v>
          </cell>
          <cell r="B415" t="str">
            <v>둥근소나무</v>
          </cell>
          <cell r="C415" t="str">
            <v>H1.5*W1.8</v>
          </cell>
          <cell r="D415">
            <v>372960</v>
          </cell>
        </row>
        <row r="416">
          <cell r="A416" t="str">
            <v>둥근소W2.0</v>
          </cell>
          <cell r="B416" t="str">
            <v>둥근소나무</v>
          </cell>
          <cell r="C416" t="str">
            <v>H1.5*W2.0</v>
          </cell>
          <cell r="D416">
            <v>378000</v>
          </cell>
        </row>
        <row r="417">
          <cell r="A417" t="str">
            <v>둥근소W2.2</v>
          </cell>
          <cell r="B417" t="str">
            <v>둥근소나무</v>
          </cell>
          <cell r="C417" t="str">
            <v>H2.0*W2.2</v>
          </cell>
          <cell r="D417">
            <v>1662040</v>
          </cell>
        </row>
        <row r="418">
          <cell r="A418" t="str">
            <v>둥근주목W0.3</v>
          </cell>
          <cell r="B418" t="str">
            <v>둥근주목</v>
          </cell>
          <cell r="C418" t="str">
            <v>H0.3*W0.3</v>
          </cell>
          <cell r="D418">
            <v>10500</v>
          </cell>
        </row>
        <row r="419">
          <cell r="A419" t="str">
            <v>둥근주목W0.4</v>
          </cell>
          <cell r="B419" t="str">
            <v>둥근주목</v>
          </cell>
          <cell r="C419" t="str">
            <v>H0.4*W0.4</v>
          </cell>
          <cell r="D419">
            <v>16300</v>
          </cell>
        </row>
        <row r="420">
          <cell r="A420" t="str">
            <v>둥근주목W0.5</v>
          </cell>
          <cell r="B420" t="str">
            <v>둥근주목</v>
          </cell>
          <cell r="C420" t="str">
            <v>H0.5*W0.5</v>
          </cell>
          <cell r="D420">
            <v>17100</v>
          </cell>
        </row>
        <row r="421">
          <cell r="A421" t="str">
            <v>둥근주목W0.6</v>
          </cell>
          <cell r="B421" t="str">
            <v>둥근주목</v>
          </cell>
          <cell r="C421" t="str">
            <v>H0.5*W0.6</v>
          </cell>
          <cell r="D421">
            <v>35300</v>
          </cell>
        </row>
        <row r="422">
          <cell r="A422" t="str">
            <v>둥근주목W0.8</v>
          </cell>
          <cell r="B422" t="str">
            <v>둥근주목</v>
          </cell>
          <cell r="C422" t="str">
            <v>H0.6*W0.8</v>
          </cell>
          <cell r="D422">
            <v>58800</v>
          </cell>
        </row>
        <row r="423">
          <cell r="A423" t="str">
            <v>둥근주목W1.0</v>
          </cell>
          <cell r="B423" t="str">
            <v>둥근주목</v>
          </cell>
          <cell r="C423" t="str">
            <v>H1.0*W1.0</v>
          </cell>
          <cell r="D423">
            <v>63000</v>
          </cell>
        </row>
        <row r="424">
          <cell r="A424" t="str">
            <v>둥근주목W1.2</v>
          </cell>
          <cell r="B424" t="str">
            <v>둥근주목</v>
          </cell>
          <cell r="C424" t="str">
            <v>H1.0*W1.2</v>
          </cell>
          <cell r="D424">
            <v>102000</v>
          </cell>
        </row>
        <row r="425">
          <cell r="A425" t="str">
            <v>둥근주목W1.5</v>
          </cell>
          <cell r="B425" t="str">
            <v>둥근주목</v>
          </cell>
          <cell r="C425" t="str">
            <v>H1.2*W1.5</v>
          </cell>
          <cell r="D425">
            <v>588500</v>
          </cell>
        </row>
        <row r="426">
          <cell r="A426" t="str">
            <v>둥근향W0.6</v>
          </cell>
          <cell r="B426" t="str">
            <v>둥근향나무</v>
          </cell>
          <cell r="C426" t="str">
            <v>H0.4*W0.6</v>
          </cell>
          <cell r="D426">
            <v>8400</v>
          </cell>
        </row>
        <row r="427">
          <cell r="A427" t="str">
            <v>둥근향W0.9</v>
          </cell>
          <cell r="B427" t="str">
            <v>둥근향나무</v>
          </cell>
          <cell r="C427" t="str">
            <v>H0.6*W0.9</v>
          </cell>
          <cell r="D427">
            <v>17500</v>
          </cell>
        </row>
        <row r="428">
          <cell r="A428" t="str">
            <v>둥근향W1.2</v>
          </cell>
          <cell r="B428" t="str">
            <v>둥근향나무</v>
          </cell>
          <cell r="C428" t="str">
            <v>H0.6*W1.2</v>
          </cell>
          <cell r="D428">
            <v>39400</v>
          </cell>
        </row>
        <row r="429">
          <cell r="A429" t="str">
            <v>둥근향W1.5</v>
          </cell>
          <cell r="B429" t="str">
            <v>둥근향나무</v>
          </cell>
          <cell r="C429" t="str">
            <v>H0.8*W1.5</v>
          </cell>
          <cell r="D429">
            <v>82900</v>
          </cell>
        </row>
        <row r="430">
          <cell r="A430" t="str">
            <v>둥근향W1.8</v>
          </cell>
          <cell r="B430" t="str">
            <v>둥근향나무</v>
          </cell>
          <cell r="C430" t="str">
            <v>H1.2*W1.8</v>
          </cell>
          <cell r="D430">
            <v>155500</v>
          </cell>
        </row>
        <row r="431">
          <cell r="A431" t="str">
            <v>둥근향W2.0</v>
          </cell>
          <cell r="B431" t="str">
            <v>둥근향나무</v>
          </cell>
          <cell r="C431" t="str">
            <v>H1.5*W2.0</v>
          </cell>
          <cell r="D431">
            <v>169000</v>
          </cell>
        </row>
        <row r="432">
          <cell r="A432" t="str">
            <v>둥근향W2.5</v>
          </cell>
          <cell r="B432" t="str">
            <v>둥근향나무</v>
          </cell>
          <cell r="C432" t="str">
            <v>H2.0*W2.5</v>
          </cell>
          <cell r="D432">
            <v>947400</v>
          </cell>
        </row>
        <row r="433">
          <cell r="A433" t="str">
            <v>가시R4</v>
          </cell>
          <cell r="B433" t="str">
            <v>가시나무</v>
          </cell>
          <cell r="C433" t="str">
            <v>H2.0*R4</v>
          </cell>
          <cell r="D433">
            <v>26600</v>
          </cell>
        </row>
        <row r="434">
          <cell r="A434" t="str">
            <v>가시R5</v>
          </cell>
          <cell r="B434" t="str">
            <v>가시나무</v>
          </cell>
          <cell r="C434" t="str">
            <v>H2.5*R5</v>
          </cell>
          <cell r="D434">
            <v>44100</v>
          </cell>
        </row>
        <row r="435">
          <cell r="A435" t="str">
            <v>가시R6</v>
          </cell>
          <cell r="B435" t="str">
            <v>가시나무</v>
          </cell>
          <cell r="C435" t="str">
            <v>H3.5*R6</v>
          </cell>
          <cell r="D435">
            <v>74400</v>
          </cell>
        </row>
        <row r="436">
          <cell r="A436" t="str">
            <v>가시R8</v>
          </cell>
          <cell r="B436" t="str">
            <v>가시나무</v>
          </cell>
          <cell r="C436" t="str">
            <v>H4.0*R8</v>
          </cell>
          <cell r="D436">
            <v>123000</v>
          </cell>
        </row>
        <row r="437">
          <cell r="A437" t="str">
            <v>가이즈까H1.2</v>
          </cell>
          <cell r="B437" t="str">
            <v>가이즈까향</v>
          </cell>
          <cell r="C437" t="str">
            <v>H1.2*W0.4</v>
          </cell>
          <cell r="D437">
            <v>6300</v>
          </cell>
        </row>
        <row r="438">
          <cell r="A438" t="str">
            <v>가이즈까H1.5</v>
          </cell>
          <cell r="B438" t="str">
            <v>가이즈까향</v>
          </cell>
          <cell r="C438" t="str">
            <v>H1.5*W0.5</v>
          </cell>
          <cell r="D438">
            <v>9500</v>
          </cell>
        </row>
        <row r="439">
          <cell r="A439" t="str">
            <v>가이즈까H2.0W0.6</v>
          </cell>
          <cell r="B439" t="str">
            <v>가이즈까향</v>
          </cell>
          <cell r="C439" t="str">
            <v>H2.0*W0.6</v>
          </cell>
          <cell r="D439">
            <v>17900</v>
          </cell>
        </row>
        <row r="440">
          <cell r="A440" t="str">
            <v>가이즈까H2.0W0.8</v>
          </cell>
          <cell r="B440" t="str">
            <v>가이즈까향</v>
          </cell>
          <cell r="C440" t="str">
            <v>H2.0*W0.8</v>
          </cell>
          <cell r="D440">
            <v>31500</v>
          </cell>
        </row>
        <row r="441">
          <cell r="A441" t="str">
            <v>가이즈까H2.5</v>
          </cell>
          <cell r="B441" t="str">
            <v>가이즈까향</v>
          </cell>
          <cell r="C441" t="str">
            <v>H2.5*W1.0</v>
          </cell>
          <cell r="D441">
            <v>63000</v>
          </cell>
        </row>
        <row r="442">
          <cell r="A442" t="str">
            <v>가중B4</v>
          </cell>
          <cell r="B442" t="str">
            <v>가중나무</v>
          </cell>
          <cell r="C442" t="str">
            <v>H2.5*B4</v>
          </cell>
          <cell r="D442">
            <v>7300</v>
          </cell>
        </row>
        <row r="443">
          <cell r="A443" t="str">
            <v>가중B5</v>
          </cell>
          <cell r="B443" t="str">
            <v>가중나무</v>
          </cell>
          <cell r="C443" t="str">
            <v>H3.0*B5</v>
          </cell>
          <cell r="D443">
            <v>11200</v>
          </cell>
        </row>
        <row r="444">
          <cell r="A444" t="str">
            <v>가중B6</v>
          </cell>
          <cell r="B444" t="str">
            <v>가중나무</v>
          </cell>
          <cell r="C444" t="str">
            <v>H3.5*B6</v>
          </cell>
          <cell r="D444">
            <v>14900</v>
          </cell>
        </row>
        <row r="445">
          <cell r="A445" t="str">
            <v>가중B8</v>
          </cell>
          <cell r="B445" t="str">
            <v>가중나무</v>
          </cell>
          <cell r="C445" t="str">
            <v>H4.0*B8</v>
          </cell>
          <cell r="D445">
            <v>24300</v>
          </cell>
        </row>
        <row r="446">
          <cell r="A446" t="str">
            <v>가중B10</v>
          </cell>
          <cell r="B446" t="str">
            <v>가중나무</v>
          </cell>
          <cell r="C446" t="str">
            <v>H4.0*B10</v>
          </cell>
          <cell r="D446">
            <v>42700</v>
          </cell>
        </row>
        <row r="447">
          <cell r="A447" t="str">
            <v>감R5</v>
          </cell>
          <cell r="B447" t="str">
            <v>감나무</v>
          </cell>
          <cell r="C447" t="str">
            <v>H2.0*R5</v>
          </cell>
          <cell r="D447">
            <v>21700</v>
          </cell>
        </row>
        <row r="448">
          <cell r="A448" t="str">
            <v>감R6</v>
          </cell>
          <cell r="B448" t="str">
            <v>감나무</v>
          </cell>
          <cell r="C448" t="str">
            <v>H2.0*R6</v>
          </cell>
          <cell r="D448">
            <v>50400</v>
          </cell>
        </row>
        <row r="449">
          <cell r="A449" t="str">
            <v>감R7</v>
          </cell>
          <cell r="B449" t="str">
            <v>감나무</v>
          </cell>
          <cell r="C449" t="str">
            <v>H2.5*R7</v>
          </cell>
          <cell r="D449">
            <v>47500</v>
          </cell>
        </row>
        <row r="450">
          <cell r="A450" t="str">
            <v>감R8</v>
          </cell>
          <cell r="B450" t="str">
            <v>감나무</v>
          </cell>
          <cell r="C450" t="str">
            <v>H2.5*R8</v>
          </cell>
          <cell r="D450">
            <v>81900</v>
          </cell>
        </row>
        <row r="451">
          <cell r="A451" t="str">
            <v>감R10</v>
          </cell>
          <cell r="B451" t="str">
            <v>감나무</v>
          </cell>
          <cell r="C451" t="str">
            <v>H3.0*R10</v>
          </cell>
          <cell r="D451">
            <v>84000</v>
          </cell>
        </row>
        <row r="452">
          <cell r="A452" t="str">
            <v>감R12</v>
          </cell>
          <cell r="B452" t="str">
            <v>감나무</v>
          </cell>
          <cell r="C452" t="str">
            <v>H3.5*R12</v>
          </cell>
          <cell r="D452">
            <v>189000</v>
          </cell>
        </row>
        <row r="453">
          <cell r="A453" t="str">
            <v>감R15</v>
          </cell>
          <cell r="B453" t="str">
            <v>감나무</v>
          </cell>
          <cell r="C453" t="str">
            <v>H4.0*R15</v>
          </cell>
          <cell r="D453">
            <v>158000</v>
          </cell>
        </row>
        <row r="454">
          <cell r="A454" t="str">
            <v>구상H1.5</v>
          </cell>
          <cell r="B454" t="str">
            <v>구상나무</v>
          </cell>
          <cell r="C454" t="str">
            <v>H1.5*W0.5</v>
          </cell>
          <cell r="D454">
            <v>48200</v>
          </cell>
        </row>
        <row r="455">
          <cell r="A455" t="str">
            <v>구상H2.0</v>
          </cell>
          <cell r="B455" t="str">
            <v>구상나무</v>
          </cell>
          <cell r="C455" t="str">
            <v>H2.0*W0.8</v>
          </cell>
          <cell r="D455">
            <v>164700</v>
          </cell>
        </row>
        <row r="456">
          <cell r="A456" t="str">
            <v>구상H2.5</v>
          </cell>
          <cell r="B456" t="str">
            <v>구상나무</v>
          </cell>
          <cell r="C456" t="str">
            <v>H2.5*W1.0</v>
          </cell>
          <cell r="D456">
            <v>294200</v>
          </cell>
        </row>
        <row r="457">
          <cell r="A457" t="str">
            <v>구상H3.0</v>
          </cell>
          <cell r="B457" t="str">
            <v>구상나무</v>
          </cell>
          <cell r="C457" t="str">
            <v>H3.0*W1.2</v>
          </cell>
          <cell r="D457">
            <v>411900</v>
          </cell>
        </row>
        <row r="458">
          <cell r="A458" t="str">
            <v>해송W0.8</v>
          </cell>
          <cell r="B458" t="str">
            <v>해송</v>
          </cell>
          <cell r="C458" t="str">
            <v>H2.5*W0.8</v>
          </cell>
          <cell r="D458">
            <v>20800</v>
          </cell>
        </row>
        <row r="459">
          <cell r="A459" t="str">
            <v>해송W1.0</v>
          </cell>
          <cell r="B459" t="str">
            <v>해송</v>
          </cell>
          <cell r="C459" t="str">
            <v>H3.0*W1.0</v>
          </cell>
          <cell r="D459">
            <v>30200</v>
          </cell>
        </row>
        <row r="460">
          <cell r="A460" t="str">
            <v>해송R10</v>
          </cell>
          <cell r="B460" t="str">
            <v>해송</v>
          </cell>
          <cell r="C460" t="str">
            <v>H3.0*W1.2*R10</v>
          </cell>
          <cell r="D460">
            <v>326200</v>
          </cell>
        </row>
        <row r="461">
          <cell r="A461" t="str">
            <v>해송R12</v>
          </cell>
          <cell r="B461" t="str">
            <v>해송</v>
          </cell>
          <cell r="C461" t="str">
            <v>H3.5*W1.5*R12</v>
          </cell>
          <cell r="D461">
            <v>393000</v>
          </cell>
        </row>
        <row r="462">
          <cell r="A462" t="str">
            <v>해송R15</v>
          </cell>
          <cell r="B462" t="str">
            <v>해송</v>
          </cell>
          <cell r="C462" t="str">
            <v>H4.0*W2.0*R15</v>
          </cell>
          <cell r="D462">
            <v>513000</v>
          </cell>
        </row>
        <row r="463">
          <cell r="A463" t="str">
            <v>향W0.3</v>
          </cell>
          <cell r="B463" t="str">
            <v>향나무</v>
          </cell>
          <cell r="C463" t="str">
            <v>H1.0*W0.3</v>
          </cell>
          <cell r="D463">
            <v>2000</v>
          </cell>
        </row>
        <row r="464">
          <cell r="A464" t="str">
            <v>향W0.4</v>
          </cell>
          <cell r="B464" t="str">
            <v>향나무</v>
          </cell>
          <cell r="C464" t="str">
            <v>H1.2*W0.4</v>
          </cell>
          <cell r="D464">
            <v>3400</v>
          </cell>
        </row>
        <row r="465">
          <cell r="A465" t="str">
            <v>향W0.6</v>
          </cell>
          <cell r="B465" t="str">
            <v>향나무</v>
          </cell>
          <cell r="C465" t="str">
            <v>H1.5*W0.6</v>
          </cell>
          <cell r="D465">
            <v>9500</v>
          </cell>
        </row>
        <row r="466">
          <cell r="A466" t="str">
            <v>향W0.8</v>
          </cell>
          <cell r="B466" t="str">
            <v>향나무</v>
          </cell>
          <cell r="C466" t="str">
            <v>H2.0*W0.8</v>
          </cell>
          <cell r="D466">
            <v>26800</v>
          </cell>
        </row>
        <row r="467">
          <cell r="A467" t="str">
            <v>향W1.0</v>
          </cell>
          <cell r="B467" t="str">
            <v>향나무</v>
          </cell>
          <cell r="C467" t="str">
            <v>H3.0*W1.0</v>
          </cell>
          <cell r="D467">
            <v>65300</v>
          </cell>
        </row>
        <row r="468">
          <cell r="A468" t="str">
            <v>향W1.2</v>
          </cell>
          <cell r="B468" t="str">
            <v>향나무</v>
          </cell>
          <cell r="C468" t="str">
            <v>H3.0*W1.2</v>
          </cell>
          <cell r="D468">
            <v>91800</v>
          </cell>
        </row>
        <row r="469">
          <cell r="A469" t="str">
            <v>조형향W1.5</v>
          </cell>
          <cell r="B469" t="str">
            <v>조형향나무</v>
          </cell>
          <cell r="C469" t="str">
            <v>H3.5*W1.5</v>
          </cell>
          <cell r="D469">
            <v>473000</v>
          </cell>
        </row>
        <row r="470">
          <cell r="A470" t="str">
            <v>조형향W1.8</v>
          </cell>
          <cell r="B470" t="str">
            <v>조형향나무</v>
          </cell>
          <cell r="C470" t="str">
            <v>H4.0*W1.8</v>
          </cell>
          <cell r="D470">
            <v>947100</v>
          </cell>
        </row>
        <row r="471">
          <cell r="A471" t="str">
            <v>조형향W2.0</v>
          </cell>
          <cell r="B471" t="str">
            <v>조형향나무</v>
          </cell>
          <cell r="C471" t="str">
            <v>H4.0*W2.0</v>
          </cell>
          <cell r="D471">
            <v>1488300</v>
          </cell>
        </row>
        <row r="472">
          <cell r="A472" t="str">
            <v>화백H2.5</v>
          </cell>
          <cell r="B472" t="str">
            <v>화백</v>
          </cell>
          <cell r="C472" t="str">
            <v>H2.5*W1.0</v>
          </cell>
          <cell r="D472">
            <v>11400</v>
          </cell>
        </row>
        <row r="473">
          <cell r="A473" t="str">
            <v>화백H3.0</v>
          </cell>
          <cell r="B473" t="str">
            <v>화백</v>
          </cell>
          <cell r="C473" t="str">
            <v>H3.0*W1.2</v>
          </cell>
          <cell r="D473">
            <v>22000</v>
          </cell>
        </row>
        <row r="474">
          <cell r="A474" t="str">
            <v>화백H3.5</v>
          </cell>
          <cell r="B474" t="str">
            <v>화백</v>
          </cell>
          <cell r="C474" t="str">
            <v>H3.5*W1.5</v>
          </cell>
          <cell r="D474">
            <v>79000</v>
          </cell>
        </row>
        <row r="475">
          <cell r="A475" t="str">
            <v>화백H4.0</v>
          </cell>
          <cell r="B475" t="str">
            <v>화백</v>
          </cell>
          <cell r="C475" t="str">
            <v>H4.0*W1.8</v>
          </cell>
          <cell r="D475">
            <v>147000</v>
          </cell>
        </row>
        <row r="476">
          <cell r="A476" t="str">
            <v>후박R3</v>
          </cell>
          <cell r="B476" t="str">
            <v>후박나무</v>
          </cell>
          <cell r="C476" t="str">
            <v>H2.0*R3</v>
          </cell>
          <cell r="D476">
            <v>22400</v>
          </cell>
        </row>
        <row r="477">
          <cell r="A477" t="str">
            <v>후박R4</v>
          </cell>
          <cell r="B477" t="str">
            <v>후박나무</v>
          </cell>
          <cell r="C477" t="str">
            <v>H2.5*R4</v>
          </cell>
          <cell r="D477">
            <v>33800</v>
          </cell>
        </row>
        <row r="478">
          <cell r="A478" t="str">
            <v>후박R5</v>
          </cell>
          <cell r="B478" t="str">
            <v>후박나무</v>
          </cell>
          <cell r="C478" t="str">
            <v>H3.0*R5</v>
          </cell>
          <cell r="D478">
            <v>63800</v>
          </cell>
        </row>
        <row r="479">
          <cell r="A479" t="str">
            <v>히말라야시다H2.0</v>
          </cell>
          <cell r="B479" t="str">
            <v>히말라야시다</v>
          </cell>
          <cell r="C479" t="str">
            <v>H2.0*W0.8</v>
          </cell>
          <cell r="D479">
            <v>10000</v>
          </cell>
        </row>
        <row r="480">
          <cell r="A480" t="str">
            <v>히말라야시다H2.5</v>
          </cell>
          <cell r="B480" t="str">
            <v>히말라야시다</v>
          </cell>
          <cell r="C480" t="str">
            <v>H2.5*W1.0*B2</v>
          </cell>
          <cell r="D480">
            <v>23100</v>
          </cell>
        </row>
        <row r="481">
          <cell r="A481" t="str">
            <v>히말라야시다H3.0</v>
          </cell>
          <cell r="B481" t="str">
            <v>히말라야시다</v>
          </cell>
          <cell r="C481" t="str">
            <v>H3.0*W1.2*B3</v>
          </cell>
          <cell r="D481">
            <v>36400</v>
          </cell>
        </row>
        <row r="482">
          <cell r="A482" t="str">
            <v>히말라야시다H3.5</v>
          </cell>
          <cell r="B482" t="str">
            <v>히말라야시다</v>
          </cell>
          <cell r="C482" t="str">
            <v>H3.5*W1.5*B6</v>
          </cell>
          <cell r="D482">
            <v>66600</v>
          </cell>
        </row>
        <row r="483">
          <cell r="A483" t="str">
            <v>히말라야시다H4.0</v>
          </cell>
          <cell r="B483" t="str">
            <v>히말라야시다</v>
          </cell>
          <cell r="C483" t="str">
            <v>H4.0*W1.8*B8</v>
          </cell>
          <cell r="D483">
            <v>124000</v>
          </cell>
        </row>
        <row r="484">
          <cell r="A484" t="str">
            <v>히말라야시다H4.5</v>
          </cell>
          <cell r="B484" t="str">
            <v>히말라야시다</v>
          </cell>
          <cell r="C484" t="str">
            <v>H4.5*W2.0*B10</v>
          </cell>
          <cell r="D484">
            <v>312000</v>
          </cell>
        </row>
        <row r="485">
          <cell r="A485" t="str">
            <v>히말라야시다H5.0</v>
          </cell>
          <cell r="B485" t="str">
            <v>히말라야시다</v>
          </cell>
          <cell r="C485" t="str">
            <v>H5.0*W3.0*B15</v>
          </cell>
          <cell r="D485">
            <v>1074000</v>
          </cell>
        </row>
        <row r="486">
          <cell r="A486" t="str">
            <v>잣H1.0</v>
          </cell>
          <cell r="B486" t="str">
            <v>잣나무</v>
          </cell>
          <cell r="C486" t="str">
            <v>H1.0*W0.3</v>
          </cell>
          <cell r="D486">
            <v>2310</v>
          </cell>
        </row>
        <row r="487">
          <cell r="A487" t="str">
            <v>잣H1.5</v>
          </cell>
          <cell r="B487" t="str">
            <v>잣나무</v>
          </cell>
          <cell r="C487" t="str">
            <v>H1.5*W0.6</v>
          </cell>
          <cell r="D487">
            <v>6510</v>
          </cell>
        </row>
        <row r="488">
          <cell r="A488" t="str">
            <v>잣H2.0</v>
          </cell>
          <cell r="B488" t="str">
            <v>잣나무</v>
          </cell>
          <cell r="C488" t="str">
            <v>H2.0*W1.0</v>
          </cell>
          <cell r="D488">
            <v>9400</v>
          </cell>
        </row>
        <row r="489">
          <cell r="A489" t="str">
            <v>잣H2.5</v>
          </cell>
          <cell r="B489" t="str">
            <v>잣나무</v>
          </cell>
          <cell r="C489" t="str">
            <v>H2.5*W1.2</v>
          </cell>
          <cell r="D489">
            <v>13700</v>
          </cell>
        </row>
        <row r="490">
          <cell r="A490" t="str">
            <v>잣H3.0</v>
          </cell>
          <cell r="B490" t="str">
            <v>잣나무</v>
          </cell>
          <cell r="C490" t="str">
            <v>H3.0*W1.5</v>
          </cell>
          <cell r="D490">
            <v>19600</v>
          </cell>
        </row>
        <row r="491">
          <cell r="A491" t="str">
            <v>잣H3.5</v>
          </cell>
          <cell r="B491" t="str">
            <v>잣나무</v>
          </cell>
          <cell r="C491" t="str">
            <v>H3.5*W1.8</v>
          </cell>
          <cell r="D491">
            <v>64700</v>
          </cell>
        </row>
        <row r="492">
          <cell r="A492" t="str">
            <v>잣H4.0</v>
          </cell>
          <cell r="B492" t="str">
            <v>잣나무</v>
          </cell>
          <cell r="C492" t="str">
            <v>H4.0*W2.0</v>
          </cell>
          <cell r="D492">
            <v>131100</v>
          </cell>
        </row>
        <row r="493">
          <cell r="A493" t="str">
            <v>잣H5.0</v>
          </cell>
          <cell r="B493" t="str">
            <v>잣나무</v>
          </cell>
          <cell r="C493" t="str">
            <v>H5.0*W2.2</v>
          </cell>
          <cell r="D493">
            <v>200700</v>
          </cell>
        </row>
        <row r="494">
          <cell r="A494" t="str">
            <v>젓H1.5</v>
          </cell>
          <cell r="B494" t="str">
            <v>젓나무</v>
          </cell>
          <cell r="C494" t="str">
            <v>H1.5*W0.6</v>
          </cell>
          <cell r="D494">
            <v>6500</v>
          </cell>
        </row>
        <row r="495">
          <cell r="A495" t="str">
            <v>젓H2.0</v>
          </cell>
          <cell r="B495" t="str">
            <v>젓나무</v>
          </cell>
          <cell r="C495" t="str">
            <v>H2.0*W1.0</v>
          </cell>
          <cell r="D495">
            <v>27390</v>
          </cell>
        </row>
        <row r="496">
          <cell r="A496" t="str">
            <v>젓H2.0W1.2</v>
          </cell>
          <cell r="B496" t="str">
            <v>젓나무</v>
          </cell>
          <cell r="C496" t="str">
            <v>H2.0*W1.2</v>
          </cell>
          <cell r="D496">
            <v>25000</v>
          </cell>
        </row>
        <row r="497">
          <cell r="A497" t="str">
            <v>젓H2.5</v>
          </cell>
          <cell r="B497" t="str">
            <v>젓나무</v>
          </cell>
          <cell r="C497" t="str">
            <v>H2.5*W1.2</v>
          </cell>
          <cell r="D497">
            <v>29800</v>
          </cell>
        </row>
        <row r="498">
          <cell r="A498" t="str">
            <v>젓H3.0</v>
          </cell>
          <cell r="B498" t="str">
            <v>젓나무</v>
          </cell>
          <cell r="C498" t="str">
            <v>H3.0*W1.5</v>
          </cell>
          <cell r="D498">
            <v>104500</v>
          </cell>
        </row>
        <row r="499">
          <cell r="A499" t="str">
            <v>젓H3.5</v>
          </cell>
          <cell r="B499" t="str">
            <v>젓나무</v>
          </cell>
          <cell r="C499" t="str">
            <v>H3.5*W1.8</v>
          </cell>
          <cell r="D499">
            <v>137390</v>
          </cell>
        </row>
        <row r="500">
          <cell r="A500" t="str">
            <v>젓H4.0</v>
          </cell>
          <cell r="B500" t="str">
            <v>젓나무</v>
          </cell>
          <cell r="C500" t="str">
            <v>H4.0*W2.0</v>
          </cell>
          <cell r="D500">
            <v>242660</v>
          </cell>
        </row>
        <row r="501">
          <cell r="A501" t="str">
            <v>조형향W1.0</v>
          </cell>
          <cell r="B501" t="str">
            <v>조형가이즈까향</v>
          </cell>
          <cell r="C501" t="str">
            <v>H3.0*W1.0</v>
          </cell>
          <cell r="D501">
            <v>203800</v>
          </cell>
        </row>
        <row r="502">
          <cell r="A502" t="str">
            <v>조형향W1.2</v>
          </cell>
          <cell r="B502" t="str">
            <v>조형가이즈까향</v>
          </cell>
          <cell r="C502" t="str">
            <v>H3.0*W1.2</v>
          </cell>
          <cell r="D502">
            <v>407710</v>
          </cell>
        </row>
        <row r="503">
          <cell r="A503" t="str">
            <v>조형향W1.4</v>
          </cell>
          <cell r="B503" t="str">
            <v>조형가이즈까향</v>
          </cell>
          <cell r="C503" t="str">
            <v>H3.0*W1.4</v>
          </cell>
          <cell r="D503">
            <v>815430</v>
          </cell>
        </row>
        <row r="504">
          <cell r="A504" t="str">
            <v>조형향W1.6</v>
          </cell>
          <cell r="B504" t="str">
            <v>조형가이즈까향</v>
          </cell>
          <cell r="C504" t="str">
            <v>H3.5*W1.6</v>
          </cell>
          <cell r="D504">
            <v>1630860</v>
          </cell>
        </row>
        <row r="505">
          <cell r="A505" t="str">
            <v>섬잣H1.0</v>
          </cell>
          <cell r="B505" t="str">
            <v>섬잣나무</v>
          </cell>
          <cell r="C505" t="str">
            <v>H1.0*W0.5</v>
          </cell>
          <cell r="D505">
            <v>14700</v>
          </cell>
        </row>
        <row r="506">
          <cell r="A506" t="str">
            <v>섬잣H1.5</v>
          </cell>
          <cell r="B506" t="str">
            <v>섬잣나무</v>
          </cell>
          <cell r="C506" t="str">
            <v>H1.5*W0.8</v>
          </cell>
          <cell r="D506">
            <v>28100</v>
          </cell>
        </row>
        <row r="507">
          <cell r="A507" t="str">
            <v>섬잣H2.0</v>
          </cell>
          <cell r="B507" t="str">
            <v>섬잣나무</v>
          </cell>
          <cell r="C507" t="str">
            <v>H2.0*W1.0</v>
          </cell>
          <cell r="D507">
            <v>57700</v>
          </cell>
        </row>
        <row r="508">
          <cell r="A508" t="str">
            <v>조형섬잣H2.5</v>
          </cell>
          <cell r="B508" t="str">
            <v>조형섬잣</v>
          </cell>
          <cell r="C508" t="str">
            <v>H2.5*W1.2</v>
          </cell>
          <cell r="D508">
            <v>807800</v>
          </cell>
        </row>
        <row r="509">
          <cell r="A509" t="str">
            <v>조형섬잣H3.0</v>
          </cell>
          <cell r="B509" t="str">
            <v>조형섬잣</v>
          </cell>
          <cell r="C509" t="str">
            <v>H3.0*W1.5</v>
          </cell>
          <cell r="D509">
            <v>1631200</v>
          </cell>
        </row>
        <row r="510">
          <cell r="A510" t="str">
            <v>조형섬잣H3.5</v>
          </cell>
          <cell r="B510" t="str">
            <v>조형섬잣</v>
          </cell>
          <cell r="C510" t="str">
            <v>H3.5*W1.8</v>
          </cell>
          <cell r="D510">
            <v>3029600</v>
          </cell>
        </row>
        <row r="511">
          <cell r="A511" t="str">
            <v>조형소R6</v>
          </cell>
          <cell r="B511" t="str">
            <v>조형소나무</v>
          </cell>
          <cell r="C511" t="str">
            <v>H2.0*R6</v>
          </cell>
          <cell r="D511">
            <v>141200</v>
          </cell>
        </row>
        <row r="512">
          <cell r="A512" t="str">
            <v>조형소R8</v>
          </cell>
          <cell r="B512" t="str">
            <v>조형소나무</v>
          </cell>
          <cell r="C512" t="str">
            <v>H2.5*R8</v>
          </cell>
          <cell r="D512">
            <v>282500</v>
          </cell>
        </row>
        <row r="513">
          <cell r="A513" t="str">
            <v>조형소R10</v>
          </cell>
          <cell r="B513" t="str">
            <v>조형소나무</v>
          </cell>
          <cell r="C513" t="str">
            <v>H2.5*R10</v>
          </cell>
          <cell r="D513">
            <v>536600</v>
          </cell>
        </row>
        <row r="514">
          <cell r="A514" t="str">
            <v>조형소R12</v>
          </cell>
          <cell r="B514" t="str">
            <v>조형소나무</v>
          </cell>
          <cell r="C514" t="str">
            <v>H3.0*R12</v>
          </cell>
          <cell r="D514">
            <v>861500</v>
          </cell>
        </row>
        <row r="515">
          <cell r="A515" t="str">
            <v>조형소R15</v>
          </cell>
          <cell r="B515" t="str">
            <v>조형소나무</v>
          </cell>
          <cell r="C515" t="str">
            <v>H3.5*R15</v>
          </cell>
          <cell r="D515">
            <v>1299400</v>
          </cell>
        </row>
        <row r="516">
          <cell r="A516" t="str">
            <v>조형소R20</v>
          </cell>
          <cell r="B516" t="str">
            <v>조형소나무</v>
          </cell>
          <cell r="C516" t="str">
            <v>H4.0*R20</v>
          </cell>
          <cell r="D516">
            <v>1906700</v>
          </cell>
        </row>
        <row r="517">
          <cell r="A517" t="str">
            <v>조형소R25</v>
          </cell>
          <cell r="B517" t="str">
            <v>조형소나무</v>
          </cell>
          <cell r="C517" t="str">
            <v>H4.5*R25</v>
          </cell>
          <cell r="D517">
            <v>2683200</v>
          </cell>
        </row>
        <row r="518">
          <cell r="A518" t="str">
            <v>조형소R30</v>
          </cell>
          <cell r="B518" t="str">
            <v>조형소나무</v>
          </cell>
          <cell r="C518" t="str">
            <v>H5.0*R30</v>
          </cell>
          <cell r="D518">
            <v>3248400</v>
          </cell>
        </row>
        <row r="519">
          <cell r="A519" t="str">
            <v>조형향W1.5</v>
          </cell>
          <cell r="B519" t="str">
            <v>조형향나무</v>
          </cell>
          <cell r="C519" t="str">
            <v>H3.5*W1.5</v>
          </cell>
          <cell r="D519">
            <v>473000</v>
          </cell>
        </row>
        <row r="520">
          <cell r="A520" t="str">
            <v>조형향W1.8</v>
          </cell>
          <cell r="B520" t="str">
            <v>조형향나무</v>
          </cell>
          <cell r="C520" t="str">
            <v>H4.0*W1.8</v>
          </cell>
          <cell r="D520">
            <v>947100</v>
          </cell>
        </row>
        <row r="521">
          <cell r="A521" t="str">
            <v>조형향W2.0</v>
          </cell>
          <cell r="B521" t="str">
            <v>조형향나무</v>
          </cell>
          <cell r="C521" t="str">
            <v>H4.0*W2.0</v>
          </cell>
          <cell r="D521">
            <v>1488300</v>
          </cell>
        </row>
        <row r="522">
          <cell r="A522" t="str">
            <v>편백H1.5</v>
          </cell>
          <cell r="B522" t="str">
            <v>편백</v>
          </cell>
          <cell r="C522" t="str">
            <v>H1.5*W0.5</v>
          </cell>
          <cell r="D522">
            <v>1100</v>
          </cell>
        </row>
        <row r="523">
          <cell r="A523" t="str">
            <v>편백H2.0</v>
          </cell>
          <cell r="B523" t="str">
            <v>편백</v>
          </cell>
          <cell r="C523" t="str">
            <v>H2.0*W0.8</v>
          </cell>
          <cell r="D523">
            <v>3500</v>
          </cell>
        </row>
        <row r="524">
          <cell r="A524" t="str">
            <v>편백H2.5</v>
          </cell>
          <cell r="B524" t="str">
            <v>편백</v>
          </cell>
          <cell r="C524" t="str">
            <v>H2.5*W1.0</v>
          </cell>
          <cell r="D524">
            <v>11600</v>
          </cell>
        </row>
        <row r="525">
          <cell r="A525" t="str">
            <v>편백H3.0</v>
          </cell>
          <cell r="B525" t="str">
            <v>편백</v>
          </cell>
          <cell r="C525" t="str">
            <v>H3.0*W1.2</v>
          </cell>
          <cell r="D525">
            <v>43800</v>
          </cell>
        </row>
        <row r="526">
          <cell r="A526" t="str">
            <v>편백H3.5</v>
          </cell>
          <cell r="B526" t="str">
            <v>편백</v>
          </cell>
          <cell r="C526" t="str">
            <v>H3.5*W1.5</v>
          </cell>
          <cell r="D526">
            <v>79000</v>
          </cell>
        </row>
        <row r="527">
          <cell r="A527" t="str">
            <v>황금편백H2.0</v>
          </cell>
          <cell r="B527" t="str">
            <v>황금편백</v>
          </cell>
          <cell r="C527" t="str">
            <v>H2.0*W1.5</v>
          </cell>
          <cell r="D527">
            <v>28400</v>
          </cell>
        </row>
        <row r="528">
          <cell r="A528" t="str">
            <v>황금편백H3.0</v>
          </cell>
          <cell r="B528" t="str">
            <v>황금편백</v>
          </cell>
          <cell r="C528" t="str">
            <v>H3.0*W1.5</v>
          </cell>
          <cell r="D528">
            <v>34800</v>
          </cell>
        </row>
        <row r="529">
          <cell r="A529" t="str">
            <v>실편백H1.5</v>
          </cell>
          <cell r="B529" t="str">
            <v>실편백</v>
          </cell>
          <cell r="C529" t="str">
            <v>H1.5*W1.0</v>
          </cell>
          <cell r="D529">
            <v>15400</v>
          </cell>
        </row>
        <row r="530">
          <cell r="A530" t="str">
            <v>실편백H2.0</v>
          </cell>
          <cell r="B530" t="str">
            <v>실편백</v>
          </cell>
          <cell r="C530" t="str">
            <v>H2.0*W1.5</v>
          </cell>
          <cell r="D530">
            <v>67830</v>
          </cell>
        </row>
        <row r="531">
          <cell r="A531" t="str">
            <v>실편백H2.5</v>
          </cell>
          <cell r="B531" t="str">
            <v>실편백</v>
          </cell>
          <cell r="C531" t="str">
            <v>H2.5*W1.8</v>
          </cell>
          <cell r="D531">
            <v>111190</v>
          </cell>
        </row>
        <row r="532">
          <cell r="A532" t="str">
            <v>측백H1.2</v>
          </cell>
          <cell r="B532" t="str">
            <v>측백나무</v>
          </cell>
          <cell r="C532" t="str">
            <v>H1.2*W0.3</v>
          </cell>
          <cell r="D532">
            <v>1200</v>
          </cell>
        </row>
        <row r="533">
          <cell r="A533" t="str">
            <v>측백H1.5</v>
          </cell>
          <cell r="B533" t="str">
            <v>측백나무</v>
          </cell>
          <cell r="C533" t="str">
            <v>H1.5*W0.4</v>
          </cell>
          <cell r="D533">
            <v>2600</v>
          </cell>
        </row>
        <row r="534">
          <cell r="A534" t="str">
            <v>측백H2.0</v>
          </cell>
          <cell r="B534" t="str">
            <v>측백나무</v>
          </cell>
          <cell r="C534" t="str">
            <v>H2.0*W0.6</v>
          </cell>
          <cell r="D534">
            <v>3900</v>
          </cell>
        </row>
        <row r="535">
          <cell r="A535" t="str">
            <v>측백H2.5</v>
          </cell>
          <cell r="B535" t="str">
            <v>측백나무</v>
          </cell>
          <cell r="C535" t="str">
            <v>H2.5*W0.8</v>
          </cell>
          <cell r="D535">
            <v>35090</v>
          </cell>
        </row>
        <row r="536">
          <cell r="A536" t="str">
            <v>측백H3.0</v>
          </cell>
          <cell r="B536" t="str">
            <v>측백나무</v>
          </cell>
          <cell r="C536" t="str">
            <v>H3.0*W1.0</v>
          </cell>
          <cell r="D536">
            <v>59510</v>
          </cell>
        </row>
        <row r="537">
          <cell r="A537" t="str">
            <v>측백H3.5</v>
          </cell>
          <cell r="B537" t="str">
            <v>측백나무</v>
          </cell>
          <cell r="C537" t="str">
            <v>H3.5*W1.2</v>
          </cell>
          <cell r="D537">
            <v>119020</v>
          </cell>
        </row>
        <row r="538">
          <cell r="A538" t="str">
            <v>둥근측백H0.9</v>
          </cell>
          <cell r="B538" t="str">
            <v>둥근측백나무</v>
          </cell>
          <cell r="C538" t="str">
            <v>H0.9*W0.5</v>
          </cell>
          <cell r="D538">
            <v>2700</v>
          </cell>
        </row>
        <row r="539">
          <cell r="A539" t="str">
            <v>둥근측백H1.2</v>
          </cell>
          <cell r="B539" t="str">
            <v>둥근측백나무</v>
          </cell>
          <cell r="C539" t="str">
            <v>H1.2*W0.7</v>
          </cell>
          <cell r="D539">
            <v>12300</v>
          </cell>
        </row>
        <row r="540">
          <cell r="A540" t="str">
            <v>둥근측백H1.5</v>
          </cell>
          <cell r="B540" t="str">
            <v>둥근측백나무</v>
          </cell>
          <cell r="C540" t="str">
            <v>H1.5*W0.9</v>
          </cell>
          <cell r="D540">
            <v>16000</v>
          </cell>
        </row>
        <row r="541">
          <cell r="A541" t="str">
            <v>서양측백H1.2</v>
          </cell>
          <cell r="B541" t="str">
            <v>서양측백</v>
          </cell>
          <cell r="C541" t="str">
            <v>H1.2*W0.4</v>
          </cell>
          <cell r="D541">
            <v>7300</v>
          </cell>
        </row>
        <row r="542">
          <cell r="A542" t="str">
            <v>서양측백H1.5</v>
          </cell>
          <cell r="B542" t="str">
            <v>서양측백</v>
          </cell>
          <cell r="C542" t="str">
            <v>H1.5*W0.5</v>
          </cell>
          <cell r="D542">
            <v>10800</v>
          </cell>
        </row>
        <row r="543">
          <cell r="A543" t="str">
            <v>서양측백H2.0</v>
          </cell>
          <cell r="B543" t="str">
            <v>서양측백</v>
          </cell>
          <cell r="C543" t="str">
            <v>H2.0*W0.6</v>
          </cell>
          <cell r="D543">
            <v>19600</v>
          </cell>
        </row>
        <row r="544">
          <cell r="A544" t="str">
            <v>서양측백H2.5</v>
          </cell>
          <cell r="B544" t="str">
            <v>서양측백</v>
          </cell>
          <cell r="C544" t="str">
            <v>H2.5*W0.8</v>
          </cell>
          <cell r="D544">
            <v>23000</v>
          </cell>
        </row>
        <row r="545">
          <cell r="A545" t="str">
            <v>서양측백H3.0</v>
          </cell>
          <cell r="B545" t="str">
            <v>서양측백</v>
          </cell>
          <cell r="C545" t="str">
            <v>H3.0*W1.0</v>
          </cell>
          <cell r="D545">
            <v>54300</v>
          </cell>
        </row>
        <row r="546">
          <cell r="A546" t="str">
            <v>서양측백H3.5</v>
          </cell>
          <cell r="B546" t="str">
            <v>서양측백</v>
          </cell>
          <cell r="C546" t="str">
            <v>H3.5*W1.2</v>
          </cell>
          <cell r="D546">
            <v>170000</v>
          </cell>
        </row>
        <row r="547">
          <cell r="A547" t="str">
            <v>주목H1.0</v>
          </cell>
          <cell r="B547" t="str">
            <v>주목</v>
          </cell>
          <cell r="C547" t="str">
            <v>H1.0*W0.6</v>
          </cell>
          <cell r="D547">
            <v>56800</v>
          </cell>
        </row>
        <row r="548">
          <cell r="A548" t="str">
            <v>주목H1.5</v>
          </cell>
          <cell r="B548" t="str">
            <v>주목</v>
          </cell>
          <cell r="C548" t="str">
            <v>H1.5*W0.8</v>
          </cell>
          <cell r="D548">
            <v>154000</v>
          </cell>
        </row>
        <row r="549">
          <cell r="A549" t="str">
            <v>주목H2.0</v>
          </cell>
          <cell r="B549" t="str">
            <v>주목</v>
          </cell>
          <cell r="C549" t="str">
            <v>H2.0*W1.0</v>
          </cell>
          <cell r="D549">
            <v>210000</v>
          </cell>
        </row>
        <row r="550">
          <cell r="A550" t="str">
            <v>주목H2.5</v>
          </cell>
          <cell r="B550" t="str">
            <v>주목</v>
          </cell>
          <cell r="C550" t="str">
            <v>H2.5*W1.5</v>
          </cell>
          <cell r="D550">
            <v>880000</v>
          </cell>
        </row>
        <row r="551">
          <cell r="A551" t="str">
            <v>주목H3.0</v>
          </cell>
          <cell r="B551" t="str">
            <v>주목</v>
          </cell>
          <cell r="C551" t="str">
            <v>H3.0*W2.0</v>
          </cell>
          <cell r="D551">
            <v>1430000</v>
          </cell>
        </row>
        <row r="552">
          <cell r="A552" t="str">
            <v>소R10</v>
          </cell>
          <cell r="B552" t="str">
            <v>소나무</v>
          </cell>
          <cell r="C552" t="str">
            <v>H3.0*W1.5*R10</v>
          </cell>
          <cell r="D552">
            <v>195000</v>
          </cell>
        </row>
        <row r="553">
          <cell r="A553" t="str">
            <v>소R15</v>
          </cell>
          <cell r="B553" t="str">
            <v>소나무</v>
          </cell>
          <cell r="C553" t="str">
            <v>H4.0*W2.0*R15</v>
          </cell>
          <cell r="D553">
            <v>319000</v>
          </cell>
        </row>
        <row r="554">
          <cell r="A554" t="str">
            <v>소R20</v>
          </cell>
          <cell r="B554" t="str">
            <v>소나무</v>
          </cell>
          <cell r="C554" t="str">
            <v>H5.0*W2.5*R20</v>
          </cell>
          <cell r="D554">
            <v>465000</v>
          </cell>
        </row>
        <row r="555">
          <cell r="A555" t="str">
            <v>스트잣H2.0</v>
          </cell>
          <cell r="B555" t="str">
            <v>스트로브잣나무</v>
          </cell>
          <cell r="C555" t="str">
            <v>H2.0*W1.0</v>
          </cell>
          <cell r="D555">
            <v>17600</v>
          </cell>
        </row>
        <row r="556">
          <cell r="A556" t="str">
            <v>스트잣H2.5</v>
          </cell>
          <cell r="B556" t="str">
            <v>스트로브잣나무</v>
          </cell>
          <cell r="C556" t="str">
            <v>H2.5*W1.2</v>
          </cell>
          <cell r="D556">
            <v>25800</v>
          </cell>
        </row>
        <row r="557">
          <cell r="A557" t="str">
            <v>스트잣H3.0</v>
          </cell>
          <cell r="B557" t="str">
            <v>스트로브잣나무</v>
          </cell>
          <cell r="C557" t="str">
            <v>H3.0*W1.5</v>
          </cell>
          <cell r="D557">
            <v>36400</v>
          </cell>
        </row>
        <row r="558">
          <cell r="A558" t="str">
            <v>스트잣H4.0</v>
          </cell>
          <cell r="B558" t="str">
            <v>스트로브잣나무</v>
          </cell>
          <cell r="C558" t="str">
            <v>H4.0*W1.8</v>
          </cell>
          <cell r="D558">
            <v>124000</v>
          </cell>
        </row>
        <row r="559">
          <cell r="A559" t="str">
            <v>스트잣H5.0</v>
          </cell>
          <cell r="B559" t="str">
            <v>스트로브잣나무</v>
          </cell>
          <cell r="C559" t="str">
            <v>H5.0*W2.0</v>
          </cell>
          <cell r="D559">
            <v>235000</v>
          </cell>
        </row>
        <row r="560">
          <cell r="A560" t="str">
            <v>태산목H1.5</v>
          </cell>
          <cell r="B560" t="str">
            <v>태산목</v>
          </cell>
          <cell r="C560" t="str">
            <v>H1.5*W0.5</v>
          </cell>
          <cell r="D560">
            <v>33700</v>
          </cell>
        </row>
        <row r="561">
          <cell r="A561" t="str">
            <v>태산목H2.0</v>
          </cell>
          <cell r="B561" t="str">
            <v>태산목</v>
          </cell>
          <cell r="C561" t="str">
            <v>H2.0*W1.0</v>
          </cell>
          <cell r="D561">
            <v>77700</v>
          </cell>
        </row>
        <row r="562">
          <cell r="A562" t="str">
            <v>태산목H2.5</v>
          </cell>
          <cell r="B562" t="str">
            <v>태산목</v>
          </cell>
          <cell r="C562" t="str">
            <v>H2.5*W1.2</v>
          </cell>
          <cell r="D562">
            <v>109000</v>
          </cell>
        </row>
        <row r="563">
          <cell r="A563" t="str">
            <v>앵두W0.6</v>
          </cell>
          <cell r="B563" t="str">
            <v>앵두나무</v>
          </cell>
          <cell r="C563" t="str">
            <v>H1.2*W0.6</v>
          </cell>
          <cell r="D563">
            <v>11700</v>
          </cell>
        </row>
        <row r="564">
          <cell r="A564" t="str">
            <v>앵두W0.8</v>
          </cell>
          <cell r="B564" t="str">
            <v>앵두나무</v>
          </cell>
          <cell r="C564" t="str">
            <v>H1.5*W0.8</v>
          </cell>
          <cell r="D564">
            <v>7535</v>
          </cell>
        </row>
        <row r="565">
          <cell r="A565" t="str">
            <v>앵두W1.2</v>
          </cell>
          <cell r="B565" t="str">
            <v>앵두나무</v>
          </cell>
          <cell r="C565" t="str">
            <v>H1.8*W1.2</v>
          </cell>
          <cell r="D565">
            <v>9365</v>
          </cell>
        </row>
        <row r="566">
          <cell r="A566" t="str">
            <v>영산홍W0.3</v>
          </cell>
          <cell r="B566" t="str">
            <v>영산홍</v>
          </cell>
          <cell r="C566" t="str">
            <v>H0.3*W0.3</v>
          </cell>
          <cell r="D566">
            <v>1000</v>
          </cell>
        </row>
        <row r="567">
          <cell r="A567" t="str">
            <v>영산홍W0.4</v>
          </cell>
          <cell r="B567" t="str">
            <v>영산홍</v>
          </cell>
          <cell r="C567" t="str">
            <v>H0.3*W0.4</v>
          </cell>
          <cell r="D567">
            <v>1800</v>
          </cell>
        </row>
        <row r="568">
          <cell r="A568" t="str">
            <v>영산홍W0.5</v>
          </cell>
          <cell r="B568" t="str">
            <v>영산홍</v>
          </cell>
          <cell r="C568" t="str">
            <v>H0.4*W0.5</v>
          </cell>
          <cell r="D568">
            <v>3400</v>
          </cell>
        </row>
        <row r="569">
          <cell r="A569" t="str">
            <v>영산홍W0.6</v>
          </cell>
          <cell r="B569" t="str">
            <v>영산홍</v>
          </cell>
          <cell r="C569" t="str">
            <v>H0.5*W0.6</v>
          </cell>
          <cell r="D569">
            <v>5000</v>
          </cell>
        </row>
        <row r="570">
          <cell r="A570" t="str">
            <v>영산홍W0.8</v>
          </cell>
          <cell r="B570" t="str">
            <v>영산홍</v>
          </cell>
          <cell r="C570" t="str">
            <v>H0.5*W0.8</v>
          </cell>
          <cell r="D570">
            <v>18480</v>
          </cell>
        </row>
        <row r="571">
          <cell r="A571" t="str">
            <v>영산홍W1.0</v>
          </cell>
          <cell r="B571" t="str">
            <v>영산홍</v>
          </cell>
          <cell r="C571" t="str">
            <v>H0.8*W1.0</v>
          </cell>
          <cell r="D571">
            <v>43150</v>
          </cell>
        </row>
        <row r="572">
          <cell r="A572" t="str">
            <v>옥향W0.4</v>
          </cell>
          <cell r="B572" t="str">
            <v>옥향</v>
          </cell>
          <cell r="C572" t="str">
            <v>H0.3*W0.4</v>
          </cell>
          <cell r="D572">
            <v>7600</v>
          </cell>
        </row>
        <row r="573">
          <cell r="A573" t="str">
            <v>옥향W0.5</v>
          </cell>
          <cell r="B573" t="str">
            <v>옥향</v>
          </cell>
          <cell r="C573" t="str">
            <v>H0.3*W0.5</v>
          </cell>
          <cell r="D573">
            <v>8300</v>
          </cell>
        </row>
        <row r="574">
          <cell r="A574" t="str">
            <v>옥향W0.6</v>
          </cell>
          <cell r="B574" t="str">
            <v>옥향</v>
          </cell>
          <cell r="C574" t="str">
            <v>H0.4*W0.6</v>
          </cell>
          <cell r="D574">
            <v>18300</v>
          </cell>
        </row>
        <row r="575">
          <cell r="A575" t="str">
            <v>옥향W0.8</v>
          </cell>
          <cell r="B575" t="str">
            <v>옥향</v>
          </cell>
          <cell r="C575" t="str">
            <v>H0.5*W0.8</v>
          </cell>
          <cell r="D575">
            <v>20000</v>
          </cell>
        </row>
        <row r="576">
          <cell r="A576" t="str">
            <v>옥향W1.0</v>
          </cell>
          <cell r="B576" t="str">
            <v>옥향</v>
          </cell>
          <cell r="C576" t="str">
            <v>H0.5*W1.0</v>
          </cell>
          <cell r="D576">
            <v>29800</v>
          </cell>
        </row>
        <row r="577">
          <cell r="A577" t="str">
            <v>옥향W1.2</v>
          </cell>
          <cell r="B577" t="str">
            <v>옥향</v>
          </cell>
          <cell r="C577" t="str">
            <v>H0.8*W1.2</v>
          </cell>
          <cell r="D577">
            <v>91800</v>
          </cell>
        </row>
        <row r="578">
          <cell r="A578" t="str">
            <v>단풍철쭉W0.1</v>
          </cell>
          <cell r="B578" t="str">
            <v>단풍철쭉</v>
          </cell>
          <cell r="C578" t="str">
            <v>H0.3*W0.1</v>
          </cell>
          <cell r="D578">
            <v>1800</v>
          </cell>
        </row>
        <row r="579">
          <cell r="A579" t="str">
            <v>단풍철쭉W0.15</v>
          </cell>
          <cell r="B579" t="str">
            <v>단풍철쭉</v>
          </cell>
          <cell r="C579" t="str">
            <v>H0.4*W0.15</v>
          </cell>
          <cell r="D579">
            <v>2500</v>
          </cell>
        </row>
        <row r="580">
          <cell r="A580" t="str">
            <v>단풍철쭉W0.2</v>
          </cell>
          <cell r="B580" t="str">
            <v>단풍철쭉</v>
          </cell>
          <cell r="C580" t="str">
            <v>H0.4*W0.2</v>
          </cell>
          <cell r="D580">
            <v>3500</v>
          </cell>
        </row>
        <row r="581">
          <cell r="A581" t="str">
            <v>황철쭉W0.3</v>
          </cell>
          <cell r="B581" t="str">
            <v>황철쭉</v>
          </cell>
          <cell r="C581" t="str">
            <v>H0.3*W0.3</v>
          </cell>
          <cell r="D581">
            <v>1100</v>
          </cell>
        </row>
        <row r="582">
          <cell r="A582" t="str">
            <v>황철쭉W0.4</v>
          </cell>
          <cell r="B582" t="str">
            <v>황철쭉</v>
          </cell>
          <cell r="C582" t="str">
            <v>H0.4*W0.4</v>
          </cell>
          <cell r="D582">
            <v>1200</v>
          </cell>
        </row>
        <row r="583">
          <cell r="A583" t="str">
            <v>황철쭉W0.5</v>
          </cell>
          <cell r="B583" t="str">
            <v>황철쭉</v>
          </cell>
          <cell r="C583" t="str">
            <v>H0.5*W0.5</v>
          </cell>
          <cell r="D583">
            <v>2800</v>
          </cell>
        </row>
        <row r="584">
          <cell r="A584" t="str">
            <v>황철쭉W0.6</v>
          </cell>
          <cell r="B584" t="str">
            <v>황철쭉</v>
          </cell>
          <cell r="C584" t="str">
            <v>H0.6*W0.6</v>
          </cell>
          <cell r="D584">
            <v>5600</v>
          </cell>
        </row>
        <row r="585">
          <cell r="A585" t="str">
            <v>박태기W0.3</v>
          </cell>
          <cell r="B585" t="str">
            <v>박태기</v>
          </cell>
          <cell r="C585" t="str">
            <v>H1.0*W0.3</v>
          </cell>
          <cell r="D585">
            <v>3800</v>
          </cell>
        </row>
        <row r="586">
          <cell r="A586" t="str">
            <v>박태기W0.5</v>
          </cell>
          <cell r="B586" t="str">
            <v>박태기</v>
          </cell>
          <cell r="C586" t="str">
            <v>H1.2*W0.5</v>
          </cell>
          <cell r="D586">
            <v>4300</v>
          </cell>
        </row>
        <row r="587">
          <cell r="A587" t="str">
            <v>박태기W0.6</v>
          </cell>
          <cell r="B587" t="str">
            <v>박태기</v>
          </cell>
          <cell r="C587" t="str">
            <v>H1.5*W0.6</v>
          </cell>
          <cell r="D587">
            <v>4100</v>
          </cell>
        </row>
        <row r="588">
          <cell r="A588" t="str">
            <v>박태기W0.8</v>
          </cell>
          <cell r="B588" t="str">
            <v>박태기</v>
          </cell>
          <cell r="C588" t="str">
            <v>H1.8*W0.8</v>
          </cell>
          <cell r="D588">
            <v>7300</v>
          </cell>
        </row>
        <row r="589">
          <cell r="A589" t="str">
            <v>백철쭉W0.3</v>
          </cell>
          <cell r="B589" t="str">
            <v>백철쭉</v>
          </cell>
          <cell r="C589" t="str">
            <v>H0.3*W0.3</v>
          </cell>
          <cell r="D589">
            <v>2420</v>
          </cell>
        </row>
        <row r="590">
          <cell r="A590" t="str">
            <v>백철쭉W0.4</v>
          </cell>
          <cell r="B590" t="str">
            <v>백철쭉</v>
          </cell>
          <cell r="C590" t="str">
            <v>H0.3*W0.4</v>
          </cell>
          <cell r="D590">
            <v>2000</v>
          </cell>
        </row>
        <row r="591">
          <cell r="A591" t="str">
            <v>백철쭉W0.5</v>
          </cell>
          <cell r="B591" t="str">
            <v>백철쭉</v>
          </cell>
          <cell r="C591" t="str">
            <v>H0.4*W0.5</v>
          </cell>
          <cell r="D591">
            <v>3600</v>
          </cell>
        </row>
        <row r="592">
          <cell r="A592" t="str">
            <v>백철쭉W0.6</v>
          </cell>
          <cell r="B592" t="str">
            <v>백철쭉</v>
          </cell>
          <cell r="C592" t="str">
            <v>H0.5*W0.6</v>
          </cell>
          <cell r="D592">
            <v>9020</v>
          </cell>
        </row>
        <row r="593">
          <cell r="A593" t="str">
            <v>백철쭉W0.8</v>
          </cell>
          <cell r="B593" t="str">
            <v>백철쭉</v>
          </cell>
          <cell r="C593" t="str">
            <v>H0.6*W0.8</v>
          </cell>
          <cell r="D593">
            <v>22000</v>
          </cell>
        </row>
        <row r="594">
          <cell r="A594" t="str">
            <v>병꽃3지</v>
          </cell>
          <cell r="B594" t="str">
            <v>병꽃나무</v>
          </cell>
          <cell r="C594" t="str">
            <v>H1.0*W0.4*3가지</v>
          </cell>
          <cell r="D594">
            <v>1100</v>
          </cell>
        </row>
        <row r="595">
          <cell r="A595" t="str">
            <v>병꽃5지</v>
          </cell>
          <cell r="B595" t="str">
            <v>병꽃나무</v>
          </cell>
          <cell r="C595" t="str">
            <v>H1.2*W0.6*5가지</v>
          </cell>
          <cell r="D595">
            <v>2300</v>
          </cell>
        </row>
        <row r="596">
          <cell r="A596" t="str">
            <v>병꽃7지</v>
          </cell>
          <cell r="B596" t="str">
            <v>병꽃나무</v>
          </cell>
          <cell r="C596" t="str">
            <v>H1.2*W0.8*7가지</v>
          </cell>
          <cell r="D596">
            <v>5600</v>
          </cell>
        </row>
        <row r="597">
          <cell r="A597" t="str">
            <v>불두화w0.6</v>
          </cell>
          <cell r="B597" t="str">
            <v>불두화</v>
          </cell>
          <cell r="C597" t="str">
            <v>H1.0*W0.6</v>
          </cell>
          <cell r="D597">
            <v>6700</v>
          </cell>
        </row>
        <row r="598">
          <cell r="A598" t="str">
            <v>불두화w0.8</v>
          </cell>
          <cell r="B598" t="str">
            <v>불두화</v>
          </cell>
          <cell r="C598" t="str">
            <v>H1.2*W0.8</v>
          </cell>
          <cell r="D598">
            <v>7500</v>
          </cell>
        </row>
        <row r="599">
          <cell r="A599" t="str">
            <v>불두화w1.0</v>
          </cell>
          <cell r="B599" t="str">
            <v>불두화</v>
          </cell>
          <cell r="C599" t="str">
            <v>H1.5*W1.0</v>
          </cell>
          <cell r="D599">
            <v>7900</v>
          </cell>
        </row>
        <row r="600">
          <cell r="A600" t="str">
            <v>불두화w1.2</v>
          </cell>
          <cell r="B600" t="str">
            <v>불두화</v>
          </cell>
          <cell r="C600" t="str">
            <v>H1.8*W1.2</v>
          </cell>
          <cell r="D600">
            <v>14200</v>
          </cell>
        </row>
        <row r="601">
          <cell r="A601" t="str">
            <v>치자W0.3</v>
          </cell>
          <cell r="B601" t="str">
            <v>치자나무</v>
          </cell>
          <cell r="C601" t="str">
            <v>H0.5*W0.3</v>
          </cell>
          <cell r="D601">
            <v>7500</v>
          </cell>
        </row>
        <row r="602">
          <cell r="A602" t="str">
            <v>치자W0.5</v>
          </cell>
          <cell r="B602" t="str">
            <v>치자나무</v>
          </cell>
          <cell r="C602" t="str">
            <v>H0.8*W0.5</v>
          </cell>
          <cell r="D602">
            <v>9000</v>
          </cell>
        </row>
        <row r="603">
          <cell r="A603" t="str">
            <v>치자W0.6</v>
          </cell>
          <cell r="B603" t="str">
            <v>치자나무</v>
          </cell>
          <cell r="C603" t="str">
            <v>H1.0*W0.6</v>
          </cell>
          <cell r="D603">
            <v>11200</v>
          </cell>
        </row>
        <row r="604">
          <cell r="A604" t="str">
            <v>돈W0.4</v>
          </cell>
          <cell r="B604" t="str">
            <v>돈나무</v>
          </cell>
          <cell r="C604" t="str">
            <v>H0.5*W0.4</v>
          </cell>
          <cell r="D604">
            <v>12500</v>
          </cell>
        </row>
        <row r="605">
          <cell r="A605" t="str">
            <v>돈W0.5</v>
          </cell>
          <cell r="B605" t="str">
            <v>돈나무</v>
          </cell>
          <cell r="C605" t="str">
            <v>H0.8*W0.5</v>
          </cell>
          <cell r="D605">
            <v>23600</v>
          </cell>
        </row>
        <row r="606">
          <cell r="A606" t="str">
            <v>돈W0.7</v>
          </cell>
          <cell r="B606" t="str">
            <v>돈나무</v>
          </cell>
          <cell r="C606" t="str">
            <v>H1.0*W0.7</v>
          </cell>
          <cell r="D606">
            <v>43800</v>
          </cell>
        </row>
        <row r="607">
          <cell r="A607" t="str">
            <v>돈W1.0</v>
          </cell>
          <cell r="B607" t="str">
            <v>돈나무</v>
          </cell>
          <cell r="C607" t="str">
            <v>H1.2*W1.0</v>
          </cell>
          <cell r="D607">
            <v>81100</v>
          </cell>
        </row>
        <row r="608">
          <cell r="A608" t="str">
            <v>눈주목W0.3</v>
          </cell>
          <cell r="B608" t="str">
            <v>눈주목</v>
          </cell>
          <cell r="C608" t="str">
            <v>H0.3*W0.3</v>
          </cell>
          <cell r="D608">
            <v>10500</v>
          </cell>
        </row>
        <row r="609">
          <cell r="A609" t="str">
            <v>눈주목W0.4</v>
          </cell>
          <cell r="B609" t="str">
            <v>눈주목</v>
          </cell>
          <cell r="C609" t="str">
            <v>H0.4*W0.4</v>
          </cell>
          <cell r="D609">
            <v>16300</v>
          </cell>
        </row>
        <row r="610">
          <cell r="A610" t="str">
            <v>눈주목W0.5</v>
          </cell>
          <cell r="B610" t="str">
            <v>눈주목</v>
          </cell>
          <cell r="C610" t="str">
            <v>H0.5*W0.5</v>
          </cell>
          <cell r="D610">
            <v>17100</v>
          </cell>
        </row>
        <row r="611">
          <cell r="A611" t="str">
            <v>눈주목W0.6</v>
          </cell>
          <cell r="B611" t="str">
            <v>눈주목</v>
          </cell>
          <cell r="C611" t="str">
            <v>H0.5*W0.6</v>
          </cell>
          <cell r="D611">
            <v>35300</v>
          </cell>
        </row>
        <row r="612">
          <cell r="A612" t="str">
            <v>둥근일광W0.5</v>
          </cell>
          <cell r="B612" t="str">
            <v>둥근일광편백</v>
          </cell>
          <cell r="C612" t="str">
            <v>H0.4*W0.5</v>
          </cell>
          <cell r="D612">
            <v>11000</v>
          </cell>
        </row>
        <row r="613">
          <cell r="A613" t="str">
            <v>둥근일광W0.7</v>
          </cell>
          <cell r="B613" t="str">
            <v>둥근일광편백</v>
          </cell>
          <cell r="C613" t="str">
            <v>H0.5*W0.7</v>
          </cell>
          <cell r="D613">
            <v>23500</v>
          </cell>
        </row>
        <row r="614">
          <cell r="A614" t="str">
            <v>둥근일광W0.9</v>
          </cell>
          <cell r="B614" t="str">
            <v>둥근일광편백</v>
          </cell>
          <cell r="C614" t="str">
            <v>H0.5*W0.9</v>
          </cell>
          <cell r="D614">
            <v>36700</v>
          </cell>
        </row>
        <row r="615">
          <cell r="A615" t="str">
            <v>개나리3지</v>
          </cell>
          <cell r="B615" t="str">
            <v>개나리</v>
          </cell>
          <cell r="C615" t="str">
            <v>H1.0*W0.4*3가지</v>
          </cell>
          <cell r="D615">
            <v>540</v>
          </cell>
        </row>
        <row r="616">
          <cell r="A616" t="str">
            <v>개나리5지</v>
          </cell>
          <cell r="B616" t="str">
            <v>개나리</v>
          </cell>
          <cell r="C616" t="str">
            <v>H1.2*W0.6*5가지</v>
          </cell>
          <cell r="D616">
            <v>1100</v>
          </cell>
        </row>
        <row r="617">
          <cell r="A617" t="str">
            <v>개나리7지</v>
          </cell>
          <cell r="B617" t="str">
            <v>개나리</v>
          </cell>
          <cell r="C617" t="str">
            <v>H1.2*W0.8*7가지</v>
          </cell>
          <cell r="D617">
            <v>1500</v>
          </cell>
        </row>
        <row r="618">
          <cell r="A618" t="str">
            <v>개나리9지</v>
          </cell>
          <cell r="B618" t="str">
            <v>개나리</v>
          </cell>
          <cell r="C618" t="str">
            <v>H1.2*W1.2*9가지</v>
          </cell>
          <cell r="D618">
            <v>3500</v>
          </cell>
        </row>
        <row r="619">
          <cell r="A619" t="str">
            <v>개나리12지</v>
          </cell>
          <cell r="B619" t="str">
            <v>개나리</v>
          </cell>
          <cell r="C619" t="str">
            <v>H1.5*W1.5*12가지</v>
          </cell>
          <cell r="D619">
            <v>4100</v>
          </cell>
        </row>
        <row r="620">
          <cell r="A620" t="str">
            <v>겹철쭉W0.4</v>
          </cell>
          <cell r="B620" t="str">
            <v>겹철쭉</v>
          </cell>
          <cell r="C620" t="str">
            <v>H0.3*W0.4</v>
          </cell>
          <cell r="D620">
            <v>4070</v>
          </cell>
        </row>
        <row r="621">
          <cell r="A621" t="str">
            <v>겹철쭉W0.6</v>
          </cell>
          <cell r="B621" t="str">
            <v>겹철쭉</v>
          </cell>
          <cell r="C621" t="str">
            <v>H0.5*W0.6</v>
          </cell>
          <cell r="D621">
            <v>5000</v>
          </cell>
        </row>
        <row r="622">
          <cell r="A622" t="str">
            <v>겹철쭉W0.8</v>
          </cell>
          <cell r="B622" t="str">
            <v>겹철쭉</v>
          </cell>
          <cell r="C622" t="str">
            <v>H0.6*W0.8</v>
          </cell>
          <cell r="D622">
            <v>10000</v>
          </cell>
        </row>
        <row r="623">
          <cell r="A623" t="str">
            <v>겹철쭉W1.0</v>
          </cell>
          <cell r="B623" t="str">
            <v>겹철쭉</v>
          </cell>
          <cell r="C623" t="str">
            <v>H0.8*W1.0</v>
          </cell>
          <cell r="D623">
            <v>23300</v>
          </cell>
        </row>
        <row r="624">
          <cell r="A624" t="str">
            <v>겹철쭉W1.2</v>
          </cell>
          <cell r="B624" t="str">
            <v>겹철쭉</v>
          </cell>
          <cell r="C624" t="str">
            <v>H0.8*W1.2</v>
          </cell>
          <cell r="D624">
            <v>45400</v>
          </cell>
        </row>
        <row r="625">
          <cell r="A625" t="str">
            <v>겹산철쭉W0.3</v>
          </cell>
          <cell r="B625" t="str">
            <v>겹산철쭉</v>
          </cell>
          <cell r="C625" t="str">
            <v>H0.3*W0.3</v>
          </cell>
          <cell r="D625">
            <v>2500</v>
          </cell>
        </row>
        <row r="626">
          <cell r="A626" t="str">
            <v>겹산철쭉W0.4</v>
          </cell>
          <cell r="B626" t="str">
            <v>겹산철쭉</v>
          </cell>
          <cell r="C626" t="str">
            <v>H0.3*W0.4</v>
          </cell>
          <cell r="D626">
            <v>4000</v>
          </cell>
        </row>
        <row r="627">
          <cell r="A627" t="str">
            <v>겹산철쭉W0.6</v>
          </cell>
          <cell r="B627" t="str">
            <v>겹산철쭉</v>
          </cell>
          <cell r="C627" t="str">
            <v>H0.4*W0.6</v>
          </cell>
          <cell r="D627">
            <v>6000</v>
          </cell>
        </row>
        <row r="628">
          <cell r="A628" t="str">
            <v>겹산철쭉W0.8</v>
          </cell>
          <cell r="B628" t="str">
            <v>겹산철쭉</v>
          </cell>
          <cell r="C628" t="str">
            <v>H0.4*W0.8</v>
          </cell>
          <cell r="D628">
            <v>12000</v>
          </cell>
        </row>
        <row r="629">
          <cell r="A629" t="str">
            <v>꽝꽝W0.4</v>
          </cell>
          <cell r="B629" t="str">
            <v>꽝꽝나무</v>
          </cell>
          <cell r="C629" t="str">
            <v>H0.3*W0.4</v>
          </cell>
          <cell r="D629">
            <v>13300</v>
          </cell>
        </row>
        <row r="630">
          <cell r="A630" t="str">
            <v>꽝꽝W0.6</v>
          </cell>
          <cell r="B630" t="str">
            <v>꽝꽝나무</v>
          </cell>
          <cell r="C630" t="str">
            <v>H0.4*W0.6</v>
          </cell>
          <cell r="D630">
            <v>18800</v>
          </cell>
        </row>
        <row r="631">
          <cell r="A631" t="str">
            <v>꽝꽝W0.8</v>
          </cell>
          <cell r="B631" t="str">
            <v>꽝꽝나무</v>
          </cell>
          <cell r="C631" t="str">
            <v>H0.5*W0.8</v>
          </cell>
          <cell r="D631">
            <v>30000</v>
          </cell>
        </row>
        <row r="632">
          <cell r="A632" t="str">
            <v>꽝꽝W1.0</v>
          </cell>
          <cell r="B632" t="str">
            <v>꽝꽝나무</v>
          </cell>
          <cell r="C632" t="str">
            <v>H0.6*W1.0</v>
          </cell>
          <cell r="D632">
            <v>43300</v>
          </cell>
        </row>
        <row r="633">
          <cell r="A633" t="str">
            <v>해당화2지</v>
          </cell>
          <cell r="B633" t="str">
            <v>해당화</v>
          </cell>
          <cell r="C633" t="str">
            <v>H0.8*W0.2*2가지</v>
          </cell>
          <cell r="D633">
            <v>5900</v>
          </cell>
        </row>
        <row r="634">
          <cell r="A634" t="str">
            <v>해당화3지</v>
          </cell>
          <cell r="B634" t="str">
            <v>해당화</v>
          </cell>
          <cell r="C634" t="str">
            <v>H1.0*W0.3*3가지</v>
          </cell>
          <cell r="D634">
            <v>9900</v>
          </cell>
        </row>
        <row r="635">
          <cell r="A635" t="str">
            <v>황매화2지</v>
          </cell>
          <cell r="B635" t="str">
            <v>황매화</v>
          </cell>
          <cell r="C635" t="str">
            <v>H1.0*W0.6*2가지</v>
          </cell>
          <cell r="D635">
            <v>3000</v>
          </cell>
        </row>
        <row r="636">
          <cell r="A636" t="str">
            <v>황매화4지</v>
          </cell>
          <cell r="B636" t="str">
            <v>황매화</v>
          </cell>
          <cell r="C636" t="str">
            <v>H1.2*W0.8*4가지</v>
          </cell>
          <cell r="D636">
            <v>5600</v>
          </cell>
        </row>
        <row r="637">
          <cell r="A637" t="str">
            <v>협죽도W0.3</v>
          </cell>
          <cell r="B637" t="str">
            <v>협죽도</v>
          </cell>
          <cell r="C637" t="str">
            <v>H0.8*W0.3</v>
          </cell>
          <cell r="D637">
            <v>4300</v>
          </cell>
        </row>
        <row r="638">
          <cell r="A638" t="str">
            <v>협죽도W0.4</v>
          </cell>
          <cell r="B638" t="str">
            <v>협죽도</v>
          </cell>
          <cell r="C638" t="str">
            <v>H1.0*W0.4</v>
          </cell>
          <cell r="D638">
            <v>5800</v>
          </cell>
        </row>
        <row r="639">
          <cell r="A639" t="str">
            <v>협죽도W0.5</v>
          </cell>
          <cell r="B639" t="str">
            <v>협죽도</v>
          </cell>
          <cell r="C639" t="str">
            <v>H1.2*W0.5</v>
          </cell>
          <cell r="D639">
            <v>9800</v>
          </cell>
        </row>
        <row r="640">
          <cell r="A640" t="str">
            <v>회양목W0.15</v>
          </cell>
          <cell r="B640" t="str">
            <v>회양목</v>
          </cell>
          <cell r="C640" t="str">
            <v>H0.15*W0.15</v>
          </cell>
          <cell r="D640">
            <v>900</v>
          </cell>
        </row>
        <row r="641">
          <cell r="A641" t="str">
            <v>회양목W0.3</v>
          </cell>
          <cell r="B641" t="str">
            <v>회양목</v>
          </cell>
          <cell r="C641" t="str">
            <v>H0.3*W0.3</v>
          </cell>
          <cell r="D641">
            <v>2700</v>
          </cell>
        </row>
        <row r="642">
          <cell r="A642" t="str">
            <v>회양목W0.4</v>
          </cell>
          <cell r="B642" t="str">
            <v>회양목</v>
          </cell>
          <cell r="C642" t="str">
            <v>H0.3*W0.4</v>
          </cell>
          <cell r="D642">
            <v>6400</v>
          </cell>
        </row>
        <row r="643">
          <cell r="A643" t="str">
            <v>회양목W0.5</v>
          </cell>
          <cell r="B643" t="str">
            <v>회양목</v>
          </cell>
          <cell r="C643" t="str">
            <v>H0.4*W0.5</v>
          </cell>
          <cell r="D643">
            <v>6500</v>
          </cell>
        </row>
        <row r="644">
          <cell r="A644" t="str">
            <v>회양목W0.6</v>
          </cell>
          <cell r="B644" t="str">
            <v>회양목</v>
          </cell>
          <cell r="C644" t="str">
            <v>H0.4*W0.6</v>
          </cell>
          <cell r="D644">
            <v>12100</v>
          </cell>
        </row>
        <row r="645">
          <cell r="A645" t="str">
            <v>회양목W0.8</v>
          </cell>
          <cell r="B645" t="str">
            <v>회양목</v>
          </cell>
          <cell r="C645" t="str">
            <v>H0.5*W0.8</v>
          </cell>
          <cell r="D645">
            <v>22500</v>
          </cell>
        </row>
        <row r="646">
          <cell r="A646" t="str">
            <v>회양목W1.0</v>
          </cell>
          <cell r="B646" t="str">
            <v>회양목</v>
          </cell>
          <cell r="C646" t="str">
            <v>H0.6*W1.0</v>
          </cell>
          <cell r="D646">
            <v>40000</v>
          </cell>
        </row>
        <row r="647">
          <cell r="A647" t="str">
            <v>회양목W1.2</v>
          </cell>
          <cell r="B647" t="str">
            <v>회양목</v>
          </cell>
          <cell r="C647" t="str">
            <v>H0.8*W1.2</v>
          </cell>
          <cell r="D647">
            <v>155600</v>
          </cell>
        </row>
        <row r="648">
          <cell r="A648" t="str">
            <v>흰말채W0.4</v>
          </cell>
          <cell r="B648" t="str">
            <v>흰말채나무</v>
          </cell>
          <cell r="C648" t="str">
            <v>H1.0*W0.4</v>
          </cell>
          <cell r="D648">
            <v>1400</v>
          </cell>
        </row>
        <row r="649">
          <cell r="A649" t="str">
            <v>흰말채W0.6</v>
          </cell>
          <cell r="B649" t="str">
            <v>흰말채나무</v>
          </cell>
          <cell r="C649" t="str">
            <v>H1.2*W0.6</v>
          </cell>
          <cell r="D649">
            <v>3000</v>
          </cell>
        </row>
        <row r="650">
          <cell r="A650" t="str">
            <v>흰말채W0.8</v>
          </cell>
          <cell r="B650" t="str">
            <v>흰말채나무</v>
          </cell>
          <cell r="C650" t="str">
            <v>H1.5*W0.8</v>
          </cell>
          <cell r="D650">
            <v>7000</v>
          </cell>
        </row>
        <row r="651">
          <cell r="A651" t="str">
            <v>화살W0.4</v>
          </cell>
          <cell r="B651" t="str">
            <v>화살나무</v>
          </cell>
          <cell r="C651" t="str">
            <v>H1.0*W0.4</v>
          </cell>
          <cell r="D651">
            <v>6300</v>
          </cell>
        </row>
        <row r="652">
          <cell r="A652" t="str">
            <v>화살W0.6</v>
          </cell>
          <cell r="B652" t="str">
            <v>화살나무</v>
          </cell>
          <cell r="C652" t="str">
            <v>H1.0*W0.6</v>
          </cell>
          <cell r="D652">
            <v>16700</v>
          </cell>
        </row>
        <row r="653">
          <cell r="A653" t="str">
            <v>화살W0.8</v>
          </cell>
          <cell r="B653" t="str">
            <v>화살나무</v>
          </cell>
          <cell r="C653" t="str">
            <v>H1.0*W0.8</v>
          </cell>
          <cell r="D653">
            <v>20700</v>
          </cell>
        </row>
        <row r="654">
          <cell r="A654" t="str">
            <v>화살W1.0</v>
          </cell>
          <cell r="B654" t="str">
            <v>화살나무</v>
          </cell>
          <cell r="C654" t="str">
            <v>H1.2*W1.0</v>
          </cell>
          <cell r="D654">
            <v>30900</v>
          </cell>
        </row>
        <row r="655">
          <cell r="A655" t="str">
            <v>화살W1.2</v>
          </cell>
          <cell r="B655" t="str">
            <v>화살나무</v>
          </cell>
          <cell r="C655" t="str">
            <v>H1.8*W1.2</v>
          </cell>
          <cell r="D655">
            <v>66000</v>
          </cell>
        </row>
        <row r="656">
          <cell r="A656" t="str">
            <v>황벽R4</v>
          </cell>
          <cell r="B656" t="str">
            <v>황벽나무</v>
          </cell>
          <cell r="C656" t="str">
            <v>H2.5*R4</v>
          </cell>
          <cell r="D656">
            <v>25800</v>
          </cell>
        </row>
        <row r="657">
          <cell r="A657" t="str">
            <v>황벽R6</v>
          </cell>
          <cell r="B657" t="str">
            <v>황벽나무</v>
          </cell>
          <cell r="C657" t="str">
            <v>H3.0*R6</v>
          </cell>
          <cell r="D657">
            <v>47000</v>
          </cell>
        </row>
        <row r="658">
          <cell r="A658" t="str">
            <v>황벽R8</v>
          </cell>
          <cell r="B658" t="str">
            <v>황벽나무</v>
          </cell>
          <cell r="C658" t="str">
            <v>H3.5*R8</v>
          </cell>
          <cell r="D658">
            <v>88200</v>
          </cell>
        </row>
        <row r="659">
          <cell r="A659" t="str">
            <v>황벽R10</v>
          </cell>
          <cell r="B659" t="str">
            <v>황벽나무</v>
          </cell>
          <cell r="C659" t="str">
            <v>H4.0*R10</v>
          </cell>
          <cell r="D659">
            <v>235400</v>
          </cell>
        </row>
        <row r="660">
          <cell r="A660" t="str">
            <v>자산홍0.30.3</v>
          </cell>
          <cell r="B660" t="str">
            <v>자산홍</v>
          </cell>
          <cell r="C660" t="str">
            <v>H0.3*W0.3</v>
          </cell>
          <cell r="D660">
            <v>1940</v>
          </cell>
        </row>
        <row r="661">
          <cell r="A661" t="str">
            <v>자산홍0.40.3</v>
          </cell>
          <cell r="B661" t="str">
            <v>자산홍</v>
          </cell>
          <cell r="C661" t="str">
            <v>H0.4*W0.3</v>
          </cell>
          <cell r="D661">
            <v>1300</v>
          </cell>
        </row>
        <row r="662">
          <cell r="A662" t="str">
            <v>자산홍0.40.4</v>
          </cell>
          <cell r="B662" t="str">
            <v>자산홍</v>
          </cell>
          <cell r="C662" t="str">
            <v>H0.4*W0.4</v>
          </cell>
          <cell r="D662">
            <v>2390</v>
          </cell>
        </row>
        <row r="663">
          <cell r="A663" t="str">
            <v>자산홍0.40.5</v>
          </cell>
          <cell r="B663" t="str">
            <v>자산홍</v>
          </cell>
          <cell r="C663" t="str">
            <v>H0.4*W0.5</v>
          </cell>
          <cell r="D663">
            <v>5060</v>
          </cell>
        </row>
        <row r="664">
          <cell r="A664" t="str">
            <v>자산홍0.50.4</v>
          </cell>
          <cell r="B664" t="str">
            <v>자산홍</v>
          </cell>
          <cell r="C664" t="str">
            <v>H0.5*W0.4</v>
          </cell>
          <cell r="D664">
            <v>2300</v>
          </cell>
        </row>
        <row r="665">
          <cell r="A665" t="str">
            <v>자산홍0.50.6</v>
          </cell>
          <cell r="B665" t="str">
            <v>자산홍</v>
          </cell>
          <cell r="C665" t="str">
            <v>H0.5*W0.6</v>
          </cell>
          <cell r="D665">
            <v>7700</v>
          </cell>
        </row>
        <row r="666">
          <cell r="A666" t="str">
            <v>자산홍0.50.8</v>
          </cell>
          <cell r="B666" t="str">
            <v>자산홍</v>
          </cell>
          <cell r="C666" t="str">
            <v>H0.5*W0.8</v>
          </cell>
          <cell r="D666">
            <v>11550</v>
          </cell>
        </row>
        <row r="667">
          <cell r="A667" t="str">
            <v>자산홍0.60.8</v>
          </cell>
          <cell r="B667" t="str">
            <v>자산홍</v>
          </cell>
          <cell r="C667" t="str">
            <v>H0.6*W0.8</v>
          </cell>
          <cell r="D667">
            <v>8300</v>
          </cell>
        </row>
        <row r="668">
          <cell r="A668" t="str">
            <v>조팝W0.3</v>
          </cell>
          <cell r="B668" t="str">
            <v>조팝나무</v>
          </cell>
          <cell r="C668" t="str">
            <v>H0.5*W0.3</v>
          </cell>
          <cell r="D668">
            <v>1000</v>
          </cell>
        </row>
        <row r="669">
          <cell r="A669" t="str">
            <v>조팝W0.4</v>
          </cell>
          <cell r="B669" t="str">
            <v>조팝나무</v>
          </cell>
          <cell r="C669" t="str">
            <v>H0.8*W0.4</v>
          </cell>
          <cell r="D669">
            <v>2000</v>
          </cell>
        </row>
        <row r="670">
          <cell r="A670" t="str">
            <v>조팝W0.5</v>
          </cell>
          <cell r="B670" t="str">
            <v>조팝나무</v>
          </cell>
          <cell r="C670" t="str">
            <v>H1.0*W0.5</v>
          </cell>
          <cell r="D670">
            <v>3500</v>
          </cell>
        </row>
        <row r="671">
          <cell r="A671" t="str">
            <v>둥근조팝W0.4</v>
          </cell>
          <cell r="B671" t="str">
            <v>둥근조팝나무</v>
          </cell>
          <cell r="C671" t="str">
            <v>H0.4*W0.4</v>
          </cell>
          <cell r="D671">
            <v>3200</v>
          </cell>
        </row>
        <row r="672">
          <cell r="A672" t="str">
            <v>둥근조팝W0.5</v>
          </cell>
          <cell r="B672" t="str">
            <v>둥근조팝나무</v>
          </cell>
          <cell r="C672" t="str">
            <v>H0.4*W0.5</v>
          </cell>
          <cell r="D672">
            <v>5200</v>
          </cell>
        </row>
        <row r="673">
          <cell r="A673" t="str">
            <v>둥근조팝W0.6</v>
          </cell>
          <cell r="B673" t="str">
            <v>둥근조팝나무</v>
          </cell>
          <cell r="C673" t="str">
            <v>H0.5*W0.6</v>
          </cell>
          <cell r="D673">
            <v>9700</v>
          </cell>
        </row>
        <row r="674">
          <cell r="A674" t="str">
            <v>좀작살W0.3</v>
          </cell>
          <cell r="B674" t="str">
            <v>좀작살</v>
          </cell>
          <cell r="C674" t="str">
            <v>H1.0*W0.3</v>
          </cell>
          <cell r="D674">
            <v>2500</v>
          </cell>
        </row>
        <row r="675">
          <cell r="A675" t="str">
            <v>좀작살W0.4</v>
          </cell>
          <cell r="B675" t="str">
            <v>좀작살</v>
          </cell>
          <cell r="C675" t="str">
            <v>H1.2*W0.4</v>
          </cell>
          <cell r="D675">
            <v>2100</v>
          </cell>
        </row>
        <row r="676">
          <cell r="A676" t="str">
            <v>좀작살W0.6</v>
          </cell>
          <cell r="B676" t="str">
            <v>좀작살</v>
          </cell>
          <cell r="C676" t="str">
            <v>H1.5*W0.6</v>
          </cell>
          <cell r="D676">
            <v>5200</v>
          </cell>
        </row>
        <row r="677">
          <cell r="A677" t="str">
            <v>좀작살W0.8</v>
          </cell>
          <cell r="B677" t="str">
            <v>좀작살</v>
          </cell>
          <cell r="C677" t="str">
            <v>H1.8*W0.8</v>
          </cell>
          <cell r="D677">
            <v>12000</v>
          </cell>
        </row>
        <row r="678">
          <cell r="A678" t="str">
            <v>쥐똥1.00.3</v>
          </cell>
          <cell r="B678" t="str">
            <v>쥐똥나무</v>
          </cell>
          <cell r="C678" t="str">
            <v>H1.0*W0.3</v>
          </cell>
          <cell r="D678">
            <v>760</v>
          </cell>
        </row>
        <row r="679">
          <cell r="A679" t="str">
            <v>쥐똥1.20.3</v>
          </cell>
          <cell r="B679" t="str">
            <v>쥐똥나무</v>
          </cell>
          <cell r="C679" t="str">
            <v>H1.2*W0.3</v>
          </cell>
          <cell r="D679">
            <v>940</v>
          </cell>
        </row>
        <row r="680">
          <cell r="A680" t="str">
            <v>쥐똥W0.4</v>
          </cell>
          <cell r="B680" t="str">
            <v>쥐똥나무</v>
          </cell>
          <cell r="C680" t="str">
            <v>H1.5*W0.4</v>
          </cell>
          <cell r="D680">
            <v>2730</v>
          </cell>
        </row>
        <row r="681">
          <cell r="A681" t="str">
            <v>진달래W0.3</v>
          </cell>
          <cell r="B681" t="str">
            <v>진달래</v>
          </cell>
          <cell r="C681" t="str">
            <v>H0.3*W0.3</v>
          </cell>
          <cell r="D681">
            <v>530</v>
          </cell>
        </row>
        <row r="682">
          <cell r="A682" t="str">
            <v>진달래W0.4</v>
          </cell>
          <cell r="B682" t="str">
            <v>진달래</v>
          </cell>
          <cell r="C682" t="str">
            <v>H0.4*W0.4</v>
          </cell>
          <cell r="D682">
            <v>1200</v>
          </cell>
        </row>
        <row r="683">
          <cell r="A683" t="str">
            <v>진달래W0.5</v>
          </cell>
          <cell r="B683" t="str">
            <v>진달래</v>
          </cell>
          <cell r="C683" t="str">
            <v>H0.5*W0.5</v>
          </cell>
          <cell r="D683">
            <v>1900</v>
          </cell>
        </row>
        <row r="684">
          <cell r="A684" t="str">
            <v>진달래W0.6</v>
          </cell>
          <cell r="B684" t="str">
            <v>진달래</v>
          </cell>
          <cell r="C684" t="str">
            <v>H0.5*W0.6</v>
          </cell>
          <cell r="D684">
            <v>6300</v>
          </cell>
        </row>
        <row r="685">
          <cell r="A685" t="str">
            <v>진달래W0.8</v>
          </cell>
          <cell r="B685" t="str">
            <v>진달래</v>
          </cell>
          <cell r="C685" t="str">
            <v>H0.6*W0.8</v>
          </cell>
          <cell r="D685">
            <v>10800</v>
          </cell>
        </row>
        <row r="686">
          <cell r="A686" t="str">
            <v>말발W0.3</v>
          </cell>
          <cell r="B686" t="str">
            <v>말발도리</v>
          </cell>
          <cell r="C686" t="str">
            <v>H1.0*W0.3</v>
          </cell>
          <cell r="D686">
            <v>1300</v>
          </cell>
        </row>
        <row r="687">
          <cell r="A687" t="str">
            <v>말발W0.4</v>
          </cell>
          <cell r="B687" t="str">
            <v>말발도리</v>
          </cell>
          <cell r="C687" t="str">
            <v>H1.2*W0.4</v>
          </cell>
          <cell r="D687">
            <v>2000</v>
          </cell>
        </row>
        <row r="688">
          <cell r="A688" t="str">
            <v>말발W0.6</v>
          </cell>
          <cell r="B688" t="str">
            <v>말발도리</v>
          </cell>
          <cell r="C688" t="str">
            <v>H1.5*W0.6</v>
          </cell>
          <cell r="D688">
            <v>3900</v>
          </cell>
        </row>
        <row r="689">
          <cell r="A689" t="str">
            <v>매자W0.3</v>
          </cell>
          <cell r="B689" t="str">
            <v>매자나무</v>
          </cell>
          <cell r="C689" t="str">
            <v>H0.4*W0.3</v>
          </cell>
          <cell r="D689">
            <v>3670</v>
          </cell>
        </row>
        <row r="690">
          <cell r="A690" t="str">
            <v>매자W0.5</v>
          </cell>
          <cell r="B690" t="str">
            <v>매자나무</v>
          </cell>
          <cell r="C690" t="str">
            <v>H0.5*W0.5</v>
          </cell>
          <cell r="D690">
            <v>8820</v>
          </cell>
        </row>
        <row r="691">
          <cell r="A691" t="str">
            <v>매자W0.6</v>
          </cell>
          <cell r="B691" t="str">
            <v>매자나무</v>
          </cell>
          <cell r="C691" t="str">
            <v>H0.6*W0.6</v>
          </cell>
          <cell r="D691">
            <v>11760</v>
          </cell>
        </row>
        <row r="692">
          <cell r="A692" t="str">
            <v>매자W0.4</v>
          </cell>
          <cell r="B692" t="str">
            <v>매자나무</v>
          </cell>
          <cell r="C692" t="str">
            <v>H0.8*W0.4</v>
          </cell>
          <cell r="D692">
            <v>2400</v>
          </cell>
        </row>
        <row r="693">
          <cell r="A693" t="str">
            <v>명자W0.4</v>
          </cell>
          <cell r="B693" t="str">
            <v>명자나무</v>
          </cell>
          <cell r="C693" t="str">
            <v>H0.6*W0.4</v>
          </cell>
          <cell r="D693">
            <v>1300</v>
          </cell>
        </row>
        <row r="694">
          <cell r="A694" t="str">
            <v>명자W0.5</v>
          </cell>
          <cell r="B694" t="str">
            <v>명자나무</v>
          </cell>
          <cell r="C694" t="str">
            <v>H0.8*W0.5</v>
          </cell>
          <cell r="D694">
            <v>2600</v>
          </cell>
        </row>
        <row r="695">
          <cell r="A695" t="str">
            <v>명자W0.6</v>
          </cell>
          <cell r="B695" t="str">
            <v>명자나무</v>
          </cell>
          <cell r="C695" t="str">
            <v>H1.0*W0.6</v>
          </cell>
          <cell r="D695">
            <v>4200</v>
          </cell>
        </row>
        <row r="696">
          <cell r="A696" t="str">
            <v>명자W0.8</v>
          </cell>
          <cell r="B696" t="str">
            <v>명자나무</v>
          </cell>
          <cell r="C696" t="str">
            <v>H1.2*W0.8</v>
          </cell>
          <cell r="D696">
            <v>10500</v>
          </cell>
        </row>
        <row r="697">
          <cell r="A697" t="str">
            <v>목서W0.6</v>
          </cell>
          <cell r="B697" t="str">
            <v>목서</v>
          </cell>
          <cell r="C697" t="str">
            <v>H1.5*W0.6</v>
          </cell>
          <cell r="D697">
            <v>47700</v>
          </cell>
        </row>
        <row r="698">
          <cell r="A698" t="str">
            <v>목서W1.2</v>
          </cell>
          <cell r="B698" t="str">
            <v>목서</v>
          </cell>
          <cell r="C698" t="str">
            <v>H2.0*W1.2</v>
          </cell>
          <cell r="D698">
            <v>70600</v>
          </cell>
        </row>
        <row r="699">
          <cell r="A699" t="str">
            <v>목서W1.5</v>
          </cell>
          <cell r="B699" t="str">
            <v>목서</v>
          </cell>
          <cell r="C699" t="str">
            <v>H2.5*W1.5</v>
          </cell>
          <cell r="D699">
            <v>154700</v>
          </cell>
        </row>
        <row r="700">
          <cell r="A700" t="str">
            <v>목수국W0.6</v>
          </cell>
          <cell r="B700" t="str">
            <v>목수국</v>
          </cell>
          <cell r="C700" t="str">
            <v>H1.0*W0.6</v>
          </cell>
          <cell r="D700">
            <v>9500</v>
          </cell>
        </row>
        <row r="701">
          <cell r="A701" t="str">
            <v>목수국W0.8</v>
          </cell>
          <cell r="B701" t="str">
            <v>목수국</v>
          </cell>
          <cell r="C701" t="str">
            <v>H1.2*W0.8</v>
          </cell>
          <cell r="D701">
            <v>16000</v>
          </cell>
        </row>
        <row r="702">
          <cell r="A702" t="str">
            <v>목수국W1.0</v>
          </cell>
          <cell r="B702" t="str">
            <v>목수국</v>
          </cell>
          <cell r="C702" t="str">
            <v>H1.5*W1.0</v>
          </cell>
          <cell r="D702">
            <v>26400</v>
          </cell>
        </row>
        <row r="703">
          <cell r="A703" t="str">
            <v>무궁화W0.3</v>
          </cell>
          <cell r="B703" t="str">
            <v>무궁화</v>
          </cell>
          <cell r="C703" t="str">
            <v>H1.0*W0.3</v>
          </cell>
          <cell r="D703">
            <v>550</v>
          </cell>
        </row>
        <row r="704">
          <cell r="A704" t="str">
            <v>무궁화W0.4</v>
          </cell>
          <cell r="B704" t="str">
            <v>무궁화</v>
          </cell>
          <cell r="C704" t="str">
            <v>H1.5*W0.4</v>
          </cell>
          <cell r="D704">
            <v>1200</v>
          </cell>
        </row>
        <row r="705">
          <cell r="A705" t="str">
            <v>무궁화W0.5</v>
          </cell>
          <cell r="B705" t="str">
            <v>무궁화</v>
          </cell>
          <cell r="C705" t="str">
            <v>H1.8*W0.5</v>
          </cell>
          <cell r="D705">
            <v>2100</v>
          </cell>
        </row>
        <row r="706">
          <cell r="A706" t="str">
            <v>무궁화W0.6</v>
          </cell>
          <cell r="B706" t="str">
            <v>무궁화</v>
          </cell>
          <cell r="C706" t="str">
            <v>H2.0*W0.6</v>
          </cell>
          <cell r="D706">
            <v>5200</v>
          </cell>
        </row>
        <row r="707">
          <cell r="A707" t="str">
            <v>미선3지</v>
          </cell>
          <cell r="B707" t="str">
            <v>미선나무</v>
          </cell>
          <cell r="C707" t="str">
            <v>H0.8*3가지</v>
          </cell>
          <cell r="D707">
            <v>4000</v>
          </cell>
        </row>
        <row r="708">
          <cell r="A708" t="str">
            <v>미선4지</v>
          </cell>
          <cell r="B708" t="str">
            <v>미선나무</v>
          </cell>
          <cell r="C708" t="str">
            <v>H1.2*4가지</v>
          </cell>
          <cell r="D708">
            <v>8200</v>
          </cell>
        </row>
        <row r="709">
          <cell r="A709" t="str">
            <v>낙상홍W0.4</v>
          </cell>
          <cell r="B709" t="str">
            <v>낙상홍</v>
          </cell>
          <cell r="C709" t="str">
            <v>H1.0*W0.4</v>
          </cell>
          <cell r="D709">
            <v>5800</v>
          </cell>
        </row>
        <row r="710">
          <cell r="A710" t="str">
            <v>낙상홍W0.6</v>
          </cell>
          <cell r="B710" t="str">
            <v>낙상홍</v>
          </cell>
          <cell r="C710" t="str">
            <v>H1.5*W0.6</v>
          </cell>
          <cell r="D710">
            <v>12700</v>
          </cell>
        </row>
        <row r="711">
          <cell r="A711" t="str">
            <v>낙상홍W0.8</v>
          </cell>
          <cell r="B711" t="str">
            <v>낙상홍</v>
          </cell>
          <cell r="C711" t="str">
            <v>H1.8*W0.8</v>
          </cell>
          <cell r="D711">
            <v>29500</v>
          </cell>
        </row>
        <row r="712">
          <cell r="A712" t="str">
            <v>낙상홍W1.0</v>
          </cell>
          <cell r="B712" t="str">
            <v>낙상홍</v>
          </cell>
          <cell r="C712" t="str">
            <v>H2.0*W1.0</v>
          </cell>
          <cell r="D712">
            <v>51900</v>
          </cell>
        </row>
        <row r="713">
          <cell r="A713" t="str">
            <v>낙상홍W1.5</v>
          </cell>
          <cell r="B713" t="str">
            <v>낙상홍</v>
          </cell>
          <cell r="C713" t="str">
            <v>H2.5*W1.5</v>
          </cell>
          <cell r="D713">
            <v>91500</v>
          </cell>
        </row>
        <row r="714">
          <cell r="A714" t="str">
            <v>눈향L0.6</v>
          </cell>
          <cell r="B714" t="str">
            <v>눈향</v>
          </cell>
          <cell r="C714" t="str">
            <v>H0.2*W0.3*L0.6</v>
          </cell>
          <cell r="D714">
            <v>4500</v>
          </cell>
        </row>
        <row r="715">
          <cell r="A715" t="str">
            <v>눈향L0.8</v>
          </cell>
          <cell r="B715" t="str">
            <v>눈향</v>
          </cell>
          <cell r="C715" t="str">
            <v>H0.3*W0.4*L0.8</v>
          </cell>
          <cell r="D715">
            <v>7200</v>
          </cell>
        </row>
        <row r="716">
          <cell r="A716" t="str">
            <v>눈향L0.9</v>
          </cell>
          <cell r="B716" t="str">
            <v>눈향</v>
          </cell>
          <cell r="C716" t="str">
            <v>H0.3*W0.4*L0.9</v>
          </cell>
          <cell r="D716">
            <v>8600</v>
          </cell>
        </row>
        <row r="717">
          <cell r="A717" t="str">
            <v>눈향L1.0</v>
          </cell>
          <cell r="B717" t="str">
            <v>눈향</v>
          </cell>
          <cell r="C717" t="str">
            <v>H0.3*W0.6*L1.0</v>
          </cell>
          <cell r="D717">
            <v>12200</v>
          </cell>
        </row>
        <row r="718">
          <cell r="A718" t="str">
            <v>눈향L1.4</v>
          </cell>
          <cell r="B718" t="str">
            <v>눈향</v>
          </cell>
          <cell r="C718" t="str">
            <v>H0.4*W0.8*L1.4</v>
          </cell>
          <cell r="D718">
            <v>28900</v>
          </cell>
        </row>
        <row r="719">
          <cell r="A719" t="str">
            <v>눈향L2.0</v>
          </cell>
          <cell r="B719" t="str">
            <v>눈향</v>
          </cell>
          <cell r="C719" t="str">
            <v>H0.5*W1.5*L2.0</v>
          </cell>
          <cell r="D719">
            <v>164700</v>
          </cell>
        </row>
        <row r="720">
          <cell r="A720" t="str">
            <v>미국눈향W0.1</v>
          </cell>
          <cell r="B720" t="str">
            <v>미국눈향</v>
          </cell>
          <cell r="C720" t="str">
            <v>H0.1*W0.1*L0.3</v>
          </cell>
          <cell r="D720">
            <v>5000</v>
          </cell>
        </row>
        <row r="721">
          <cell r="A721" t="str">
            <v>미국눈향W0.15</v>
          </cell>
          <cell r="B721" t="str">
            <v>미국눈향</v>
          </cell>
          <cell r="C721" t="str">
            <v>H0.1*W0.15*L0.5</v>
          </cell>
          <cell r="D721">
            <v>8000</v>
          </cell>
        </row>
        <row r="722">
          <cell r="A722" t="str">
            <v>미국눈향W0.2</v>
          </cell>
          <cell r="B722" t="str">
            <v>미국눈향</v>
          </cell>
          <cell r="C722" t="str">
            <v>H0.1*W0.2*L0.8</v>
          </cell>
          <cell r="D722">
            <v>12000</v>
          </cell>
        </row>
        <row r="723">
          <cell r="A723" t="str">
            <v>옥매화W0.6</v>
          </cell>
          <cell r="B723" t="str">
            <v>옥매화</v>
          </cell>
          <cell r="C723" t="str">
            <v>H1.0*W0.6</v>
          </cell>
          <cell r="D723">
            <v>5700</v>
          </cell>
        </row>
        <row r="724">
          <cell r="A724" t="str">
            <v>옥매화W0.8</v>
          </cell>
          <cell r="B724" t="str">
            <v>옥매화</v>
          </cell>
          <cell r="C724" t="str">
            <v>H1.2*W0.8</v>
          </cell>
          <cell r="D724">
            <v>28200</v>
          </cell>
        </row>
        <row r="725">
          <cell r="A725" t="str">
            <v>고광3지</v>
          </cell>
          <cell r="B725" t="str">
            <v>고광나무</v>
          </cell>
          <cell r="C725" t="str">
            <v>H1.0*3가지</v>
          </cell>
          <cell r="D725">
            <v>2200</v>
          </cell>
        </row>
        <row r="726">
          <cell r="A726" t="str">
            <v>고광5지</v>
          </cell>
          <cell r="B726" t="str">
            <v>고광나무</v>
          </cell>
          <cell r="C726" t="str">
            <v>H1.2*5가지</v>
          </cell>
          <cell r="D726">
            <v>3900</v>
          </cell>
        </row>
        <row r="727">
          <cell r="A727" t="str">
            <v>개쉬땅W0.4</v>
          </cell>
          <cell r="B727" t="str">
            <v>개쉬땅나무</v>
          </cell>
          <cell r="C727" t="str">
            <v>H1.2*W0.4</v>
          </cell>
          <cell r="D727">
            <v>5300</v>
          </cell>
        </row>
        <row r="728">
          <cell r="A728" t="str">
            <v>개쉬땅W0.5</v>
          </cell>
          <cell r="B728" t="str">
            <v>개쉬땅나무</v>
          </cell>
          <cell r="C728" t="str">
            <v>H1.5*W0.5</v>
          </cell>
          <cell r="D728">
            <v>8200</v>
          </cell>
        </row>
        <row r="729">
          <cell r="A729" t="str">
            <v>개쉬땅W0.6</v>
          </cell>
          <cell r="B729" t="str">
            <v>개쉬땅나무</v>
          </cell>
          <cell r="C729" t="str">
            <v>H1.5*W0.6</v>
          </cell>
          <cell r="D729">
            <v>10300</v>
          </cell>
        </row>
        <row r="730">
          <cell r="A730" t="str">
            <v>개야광W0.3</v>
          </cell>
          <cell r="B730" t="str">
            <v>개야광나무</v>
          </cell>
          <cell r="C730" t="str">
            <v>H0.2*W0.3</v>
          </cell>
          <cell r="D730">
            <v>3500</v>
          </cell>
        </row>
        <row r="731">
          <cell r="A731" t="str">
            <v>개야광W0.4</v>
          </cell>
          <cell r="B731" t="str">
            <v>개야광나무</v>
          </cell>
          <cell r="C731" t="str">
            <v>H0.3*W0.4</v>
          </cell>
          <cell r="D731">
            <v>6200</v>
          </cell>
        </row>
        <row r="732">
          <cell r="A732" t="str">
            <v>개야광W0.8</v>
          </cell>
          <cell r="B732" t="str">
            <v>개야광나무</v>
          </cell>
          <cell r="C732" t="str">
            <v>H0.4*W0.8</v>
          </cell>
          <cell r="D732">
            <v>10000</v>
          </cell>
        </row>
        <row r="733">
          <cell r="A733" t="str">
            <v>눈섬개야광W0.4</v>
          </cell>
          <cell r="B733" t="str">
            <v>눈섬개야광</v>
          </cell>
          <cell r="C733" t="str">
            <v>H0.1*W0.4</v>
          </cell>
          <cell r="D733">
            <v>3500</v>
          </cell>
        </row>
        <row r="734">
          <cell r="A734" t="str">
            <v>눈섬개야광W0.6</v>
          </cell>
          <cell r="B734" t="str">
            <v>눈섬개야광</v>
          </cell>
          <cell r="C734" t="str">
            <v>H0.2*W0.6</v>
          </cell>
          <cell r="D734">
            <v>5000</v>
          </cell>
        </row>
        <row r="735">
          <cell r="A735" t="str">
            <v>눈섬개야광W0.8</v>
          </cell>
          <cell r="B735" t="str">
            <v>눈섬개야광</v>
          </cell>
          <cell r="C735" t="str">
            <v>H0.3*W0.8</v>
          </cell>
          <cell r="D735">
            <v>8000</v>
          </cell>
        </row>
        <row r="736">
          <cell r="A736" t="str">
            <v>광나무H1.0</v>
          </cell>
          <cell r="B736" t="str">
            <v>광나무</v>
          </cell>
          <cell r="C736" t="str">
            <v>H1.0*W0.3</v>
          </cell>
          <cell r="D736">
            <v>2100</v>
          </cell>
        </row>
        <row r="737">
          <cell r="A737" t="str">
            <v>광나무H1.2</v>
          </cell>
          <cell r="B737" t="str">
            <v>광나무</v>
          </cell>
          <cell r="C737" t="str">
            <v>H1.2*W0.3</v>
          </cell>
          <cell r="D737">
            <v>2300</v>
          </cell>
        </row>
        <row r="738">
          <cell r="A738" t="str">
            <v>광나무H1.5</v>
          </cell>
          <cell r="B738" t="str">
            <v>광나무</v>
          </cell>
          <cell r="C738" t="str">
            <v>H1.5*W0.6</v>
          </cell>
          <cell r="D738">
            <v>5700</v>
          </cell>
        </row>
        <row r="739">
          <cell r="A739" t="str">
            <v>갯버들H0.5</v>
          </cell>
          <cell r="B739" t="str">
            <v>갯버들</v>
          </cell>
          <cell r="C739" t="str">
            <v>H0.5</v>
          </cell>
          <cell r="D739">
            <v>2500</v>
          </cell>
        </row>
        <row r="740">
          <cell r="A740" t="str">
            <v>갯버들H1.0</v>
          </cell>
          <cell r="B740" t="str">
            <v>갯버들</v>
          </cell>
          <cell r="C740" t="str">
            <v>H1.0</v>
          </cell>
          <cell r="D740">
            <v>4000</v>
          </cell>
        </row>
        <row r="741">
          <cell r="A741" t="str">
            <v>갯버들W0.4</v>
          </cell>
          <cell r="B741" t="str">
            <v>갯버들</v>
          </cell>
          <cell r="C741" t="str">
            <v>H1.2*W0.4</v>
          </cell>
          <cell r="D741">
            <v>8000</v>
          </cell>
        </row>
        <row r="742">
          <cell r="A742" t="str">
            <v>갯버들W0.6</v>
          </cell>
          <cell r="B742" t="str">
            <v>갯버들</v>
          </cell>
          <cell r="C742" t="str">
            <v>H1.5*W0.6</v>
          </cell>
          <cell r="D742">
            <v>15000</v>
          </cell>
        </row>
        <row r="743">
          <cell r="A743" t="str">
            <v>갯버들W1.0</v>
          </cell>
          <cell r="B743" t="str">
            <v>갯버들</v>
          </cell>
          <cell r="C743" t="str">
            <v>H1.8*W1.0</v>
          </cell>
          <cell r="D743">
            <v>30000</v>
          </cell>
        </row>
        <row r="744">
          <cell r="A744" t="str">
            <v>팔손이W0.5</v>
          </cell>
          <cell r="B744" t="str">
            <v>팔손이나무</v>
          </cell>
          <cell r="C744" t="str">
            <v>H0.7*W0.5</v>
          </cell>
          <cell r="D744">
            <v>13900</v>
          </cell>
        </row>
        <row r="745">
          <cell r="A745" t="str">
            <v>팔손이W0.8</v>
          </cell>
          <cell r="B745" t="str">
            <v>팔손이나무</v>
          </cell>
          <cell r="C745" t="str">
            <v>H0.9*W0.8</v>
          </cell>
          <cell r="D745">
            <v>24800</v>
          </cell>
        </row>
        <row r="746">
          <cell r="A746" t="str">
            <v>팔손이W1.0</v>
          </cell>
          <cell r="B746" t="str">
            <v>팔손이나무</v>
          </cell>
          <cell r="C746" t="str">
            <v>H1.2*W1.0</v>
          </cell>
          <cell r="D746">
            <v>44100</v>
          </cell>
        </row>
        <row r="747">
          <cell r="A747" t="str">
            <v>피라칸사스H1.0</v>
          </cell>
          <cell r="B747" t="str">
            <v>피라칸사스</v>
          </cell>
          <cell r="C747" t="str">
            <v>H1.0*W0.3</v>
          </cell>
          <cell r="D747">
            <v>2900</v>
          </cell>
        </row>
        <row r="748">
          <cell r="A748" t="str">
            <v>피라칸사스W0.5</v>
          </cell>
          <cell r="B748" t="str">
            <v>피라칸사스</v>
          </cell>
          <cell r="C748" t="str">
            <v>H1.5*W0.5</v>
          </cell>
          <cell r="D748">
            <v>14000</v>
          </cell>
        </row>
        <row r="749">
          <cell r="A749" t="str">
            <v>사철W0.3*H0.5</v>
          </cell>
          <cell r="B749" t="str">
            <v>사철나무</v>
          </cell>
          <cell r="C749" t="str">
            <v>H0.5*W0.3</v>
          </cell>
          <cell r="D749">
            <v>2070</v>
          </cell>
        </row>
        <row r="750">
          <cell r="A750" t="str">
            <v>사철W0.3*H1.0</v>
          </cell>
          <cell r="B750" t="str">
            <v>사철나무</v>
          </cell>
          <cell r="C750" t="str">
            <v>H1.0*W0.3</v>
          </cell>
          <cell r="D750">
            <v>1100</v>
          </cell>
        </row>
        <row r="751">
          <cell r="A751" t="str">
            <v>사철W0.4</v>
          </cell>
          <cell r="B751" t="str">
            <v>사철나무</v>
          </cell>
          <cell r="C751" t="str">
            <v>H1.2*W0.4</v>
          </cell>
          <cell r="D751">
            <v>2200</v>
          </cell>
        </row>
        <row r="752">
          <cell r="A752" t="str">
            <v>사철W0.5</v>
          </cell>
          <cell r="B752" t="str">
            <v>사철나무</v>
          </cell>
          <cell r="C752" t="str">
            <v>H1.5*W0.5</v>
          </cell>
          <cell r="D752">
            <v>6600</v>
          </cell>
        </row>
        <row r="753">
          <cell r="A753" t="str">
            <v>사철W0.6</v>
          </cell>
          <cell r="B753" t="str">
            <v>사철나무</v>
          </cell>
          <cell r="C753" t="str">
            <v>H1.8*W0.6</v>
          </cell>
          <cell r="D753">
            <v>6300</v>
          </cell>
        </row>
        <row r="754">
          <cell r="A754" t="str">
            <v>사철W0.8</v>
          </cell>
          <cell r="B754" t="str">
            <v>사철나무</v>
          </cell>
          <cell r="C754" t="str">
            <v>H2.0*W0.8</v>
          </cell>
          <cell r="D754">
            <v>10400</v>
          </cell>
        </row>
        <row r="755">
          <cell r="A755" t="str">
            <v>둥근사철W1.2</v>
          </cell>
          <cell r="B755" t="str">
            <v>사철나무</v>
          </cell>
          <cell r="C755" t="str">
            <v>H1.2*W1.2</v>
          </cell>
          <cell r="D755">
            <v>106590</v>
          </cell>
        </row>
        <row r="756">
          <cell r="A756" t="str">
            <v>둥근사철W1.5</v>
          </cell>
          <cell r="B756" t="str">
            <v>사철나무</v>
          </cell>
          <cell r="C756" t="str">
            <v>H1.5*W1.5</v>
          </cell>
          <cell r="D756">
            <v>161040</v>
          </cell>
        </row>
        <row r="757">
          <cell r="A757" t="str">
            <v>산수국W0.4</v>
          </cell>
          <cell r="B757" t="str">
            <v>산수국</v>
          </cell>
          <cell r="C757" t="str">
            <v>H0.3*W0.4</v>
          </cell>
          <cell r="D757">
            <v>8000</v>
          </cell>
        </row>
        <row r="758">
          <cell r="A758" t="str">
            <v>산수국W0.6</v>
          </cell>
          <cell r="B758" t="str">
            <v>산수국</v>
          </cell>
          <cell r="C758" t="str">
            <v>H0.4*W0.6</v>
          </cell>
          <cell r="D758">
            <v>12000</v>
          </cell>
        </row>
        <row r="759">
          <cell r="A759" t="str">
            <v>산철쭉W0.3</v>
          </cell>
          <cell r="B759" t="str">
            <v>산철쭉</v>
          </cell>
          <cell r="C759" t="str">
            <v>H0.4*W0.3</v>
          </cell>
          <cell r="D759">
            <v>1500</v>
          </cell>
        </row>
        <row r="760">
          <cell r="A760" t="str">
            <v>산철쭉W0.4</v>
          </cell>
          <cell r="B760" t="str">
            <v>산철쭉</v>
          </cell>
          <cell r="C760" t="str">
            <v>H0.5*W0.4</v>
          </cell>
          <cell r="D760">
            <v>2700</v>
          </cell>
        </row>
        <row r="761">
          <cell r="A761" t="str">
            <v>산철쭉W0.5</v>
          </cell>
          <cell r="B761" t="str">
            <v>산철쭉</v>
          </cell>
          <cell r="C761" t="str">
            <v>H0.5*W0.5</v>
          </cell>
          <cell r="D761">
            <v>4000</v>
          </cell>
        </row>
        <row r="762">
          <cell r="A762" t="str">
            <v>산철쭉W0.5H0.6</v>
          </cell>
          <cell r="B762" t="str">
            <v>산철쭉</v>
          </cell>
          <cell r="C762" t="str">
            <v>H0.6*W0.5</v>
          </cell>
          <cell r="D762">
            <v>3200</v>
          </cell>
        </row>
        <row r="763">
          <cell r="A763" t="str">
            <v>수수꽃다리W0.5</v>
          </cell>
          <cell r="B763" t="str">
            <v>수수꽃다리</v>
          </cell>
          <cell r="C763" t="str">
            <v>H1.2*W0.5</v>
          </cell>
          <cell r="D763">
            <v>2700</v>
          </cell>
        </row>
        <row r="764">
          <cell r="A764" t="str">
            <v>수수꽃다리W0.6</v>
          </cell>
          <cell r="B764" t="str">
            <v>수수꽃다리</v>
          </cell>
          <cell r="C764" t="str">
            <v>H1.5*W0.6</v>
          </cell>
          <cell r="D764">
            <v>5800</v>
          </cell>
        </row>
        <row r="765">
          <cell r="A765" t="str">
            <v>수수꽃다리W0.8</v>
          </cell>
          <cell r="B765" t="str">
            <v>수수꽃다리</v>
          </cell>
          <cell r="C765" t="str">
            <v>H1.8*W0.8</v>
          </cell>
          <cell r="D765">
            <v>12100</v>
          </cell>
        </row>
        <row r="766">
          <cell r="A766" t="str">
            <v>수수꽃다리W1.0</v>
          </cell>
          <cell r="B766" t="str">
            <v>수수꽃다리</v>
          </cell>
          <cell r="C766" t="str">
            <v>H2.0*W1.0</v>
          </cell>
          <cell r="D766">
            <v>17400</v>
          </cell>
        </row>
        <row r="767">
          <cell r="A767" t="str">
            <v>수수꽃다리W1.5</v>
          </cell>
          <cell r="B767" t="str">
            <v>수수꽃다리</v>
          </cell>
          <cell r="C767" t="str">
            <v>H2.5*W1.5</v>
          </cell>
          <cell r="D767">
            <v>28500</v>
          </cell>
        </row>
        <row r="768">
          <cell r="A768" t="str">
            <v>수수꽃다리W2.0</v>
          </cell>
          <cell r="B768" t="str">
            <v>수수꽃다리</v>
          </cell>
          <cell r="C768" t="str">
            <v>H2.5*W2.0*R5</v>
          </cell>
          <cell r="D768">
            <v>233000</v>
          </cell>
        </row>
        <row r="769">
          <cell r="A769" t="str">
            <v>아로니아W0.2</v>
          </cell>
          <cell r="B769" t="str">
            <v>아로니아</v>
          </cell>
          <cell r="C769" t="str">
            <v>H0.6*W0.2</v>
          </cell>
          <cell r="D769">
            <v>3000</v>
          </cell>
        </row>
        <row r="770">
          <cell r="A770" t="str">
            <v>아로니아W0.3</v>
          </cell>
          <cell r="B770" t="str">
            <v>아로니아</v>
          </cell>
          <cell r="C770" t="str">
            <v>H1.0*W0.3</v>
          </cell>
          <cell r="D770">
            <v>6500</v>
          </cell>
        </row>
        <row r="771">
          <cell r="A771" t="str">
            <v>아로니아W0.4</v>
          </cell>
          <cell r="B771" t="str">
            <v>아로니아</v>
          </cell>
          <cell r="C771" t="str">
            <v>H1.2*W0.4</v>
          </cell>
          <cell r="D771">
            <v>12000</v>
          </cell>
        </row>
        <row r="772">
          <cell r="A772" t="str">
            <v>호랑가시W0.3</v>
          </cell>
          <cell r="B772" t="str">
            <v>호랑가시나무</v>
          </cell>
          <cell r="C772" t="str">
            <v>H1.0*W0.3</v>
          </cell>
          <cell r="D772">
            <v>9600</v>
          </cell>
        </row>
        <row r="773">
          <cell r="A773" t="str">
            <v>호랑가시W0.4</v>
          </cell>
          <cell r="B773" t="str">
            <v>호랑가시나무</v>
          </cell>
          <cell r="C773" t="str">
            <v>H1.2*W0.4</v>
          </cell>
          <cell r="D773">
            <v>15200</v>
          </cell>
        </row>
        <row r="774">
          <cell r="A774" t="str">
            <v>호랑가시W0.6</v>
          </cell>
          <cell r="B774" t="str">
            <v>호랑가시나무</v>
          </cell>
          <cell r="C774" t="str">
            <v>H1.5*W0.6</v>
          </cell>
          <cell r="D774">
            <v>35100</v>
          </cell>
        </row>
        <row r="775">
          <cell r="A775" t="str">
            <v>실란W0.3</v>
          </cell>
          <cell r="B775" t="str">
            <v>실란</v>
          </cell>
          <cell r="C775" t="str">
            <v>H0.3*W0.3</v>
          </cell>
          <cell r="D775">
            <v>3000</v>
          </cell>
        </row>
        <row r="776">
          <cell r="A776" t="str">
            <v>실란W0.5</v>
          </cell>
          <cell r="B776" t="str">
            <v>실란</v>
          </cell>
          <cell r="C776" t="str">
            <v>H0.5*W0.5</v>
          </cell>
          <cell r="D776">
            <v>3000</v>
          </cell>
        </row>
        <row r="777">
          <cell r="A777" t="str">
            <v>담쟁이L0.3</v>
          </cell>
          <cell r="B777" t="str">
            <v>담쟁이</v>
          </cell>
          <cell r="C777" t="str">
            <v>L=0.3</v>
          </cell>
          <cell r="D777">
            <v>600</v>
          </cell>
        </row>
        <row r="778">
          <cell r="A778" t="str">
            <v>미국담쟁이L0.3</v>
          </cell>
          <cell r="B778" t="str">
            <v>미국담쟁이</v>
          </cell>
          <cell r="C778" t="str">
            <v>L=0.3</v>
          </cell>
        </row>
        <row r="779">
          <cell r="A779" t="str">
            <v>덩굴장미3지</v>
          </cell>
          <cell r="B779" t="str">
            <v>덩굴장미</v>
          </cell>
          <cell r="C779" t="str">
            <v>H1.0*3가지</v>
          </cell>
        </row>
        <row r="780">
          <cell r="A780" t="str">
            <v>덩굴장미4지</v>
          </cell>
          <cell r="B780" t="str">
            <v>덩굴장미</v>
          </cell>
          <cell r="C780" t="str">
            <v>H1.2*4가지</v>
          </cell>
        </row>
        <row r="781">
          <cell r="A781" t="str">
            <v>덩굴장미5지</v>
          </cell>
          <cell r="B781" t="str">
            <v>덩굴장미</v>
          </cell>
          <cell r="C781" t="str">
            <v>H1.5*5가지</v>
          </cell>
        </row>
        <row r="782">
          <cell r="A782" t="str">
            <v>만리화3지</v>
          </cell>
          <cell r="B782" t="str">
            <v>만리화</v>
          </cell>
          <cell r="C782" t="str">
            <v>H1.0*W0.3*3가지</v>
          </cell>
          <cell r="D782">
            <v>1200</v>
          </cell>
        </row>
        <row r="783">
          <cell r="A783" t="str">
            <v>만리화5지</v>
          </cell>
          <cell r="B783" t="str">
            <v>만리화</v>
          </cell>
          <cell r="C783" t="str">
            <v>H1.2*W0.4*5가지</v>
          </cell>
          <cell r="D783">
            <v>1700</v>
          </cell>
        </row>
        <row r="784">
          <cell r="A784" t="str">
            <v>만리화7지</v>
          </cell>
          <cell r="B784" t="str">
            <v>만리화</v>
          </cell>
          <cell r="C784" t="str">
            <v>H1.5*W0.6*7가지</v>
          </cell>
          <cell r="D784">
            <v>3000</v>
          </cell>
        </row>
        <row r="785">
          <cell r="A785" t="str">
            <v>모란5지</v>
          </cell>
          <cell r="B785" t="str">
            <v>모란</v>
          </cell>
          <cell r="C785" t="str">
            <v>H0.6*5가지</v>
          </cell>
          <cell r="D785">
            <v>5600</v>
          </cell>
        </row>
        <row r="786">
          <cell r="A786" t="str">
            <v>모란6지</v>
          </cell>
          <cell r="B786" t="str">
            <v>모란</v>
          </cell>
          <cell r="C786" t="str">
            <v>H0.8*6가지</v>
          </cell>
          <cell r="D786">
            <v>17200</v>
          </cell>
        </row>
        <row r="787">
          <cell r="A787" t="str">
            <v>부용3</v>
          </cell>
          <cell r="B787" t="str">
            <v>부용</v>
          </cell>
          <cell r="C787" t="str">
            <v>H1.0*3분얼</v>
          </cell>
          <cell r="D787">
            <v>2300</v>
          </cell>
        </row>
        <row r="788">
          <cell r="A788" t="str">
            <v>부용5</v>
          </cell>
          <cell r="B788" t="str">
            <v>부용</v>
          </cell>
          <cell r="C788" t="str">
            <v>H1.2*5분얼</v>
          </cell>
          <cell r="D788">
            <v>5200</v>
          </cell>
        </row>
        <row r="789">
          <cell r="A789" t="str">
            <v>부용7</v>
          </cell>
          <cell r="B789" t="str">
            <v>부용</v>
          </cell>
          <cell r="C789" t="str">
            <v>7분얼</v>
          </cell>
          <cell r="D789">
            <v>7700</v>
          </cell>
        </row>
        <row r="790">
          <cell r="A790" t="str">
            <v>작약4-5</v>
          </cell>
          <cell r="B790" t="str">
            <v>작약</v>
          </cell>
          <cell r="C790" t="str">
            <v>4-5분얼</v>
          </cell>
        </row>
        <row r="791">
          <cell r="A791" t="str">
            <v>장미2지</v>
          </cell>
          <cell r="B791" t="str">
            <v>장미</v>
          </cell>
          <cell r="C791" t="str">
            <v>3년생*2가지</v>
          </cell>
          <cell r="D791">
            <v>1500</v>
          </cell>
        </row>
        <row r="792">
          <cell r="A792" t="str">
            <v>장미3지</v>
          </cell>
          <cell r="B792" t="str">
            <v>장미</v>
          </cell>
          <cell r="C792" t="str">
            <v>4년생*3가지</v>
          </cell>
          <cell r="D792">
            <v>2400</v>
          </cell>
        </row>
        <row r="793">
          <cell r="A793" t="str">
            <v>장미4지</v>
          </cell>
          <cell r="B793" t="str">
            <v>장미</v>
          </cell>
          <cell r="C793" t="str">
            <v>5년생*4가지</v>
          </cell>
          <cell r="D793">
            <v>4300</v>
          </cell>
        </row>
        <row r="794">
          <cell r="A794" t="str">
            <v>꽃창포2-3</v>
          </cell>
          <cell r="B794" t="str">
            <v>꽃창포</v>
          </cell>
          <cell r="C794" t="str">
            <v>2-3분얼</v>
          </cell>
          <cell r="D794">
            <v>2300</v>
          </cell>
        </row>
        <row r="795">
          <cell r="A795" t="str">
            <v>꽃창포4-5</v>
          </cell>
          <cell r="B795" t="str">
            <v>꽃창포</v>
          </cell>
          <cell r="C795" t="str">
            <v>4-5분얼</v>
          </cell>
          <cell r="D795">
            <v>4000</v>
          </cell>
        </row>
        <row r="796">
          <cell r="A796" t="str">
            <v>맥문동3-4</v>
          </cell>
          <cell r="B796" t="str">
            <v>맥문동</v>
          </cell>
          <cell r="C796" t="str">
            <v>3-4분얼</v>
          </cell>
          <cell r="D796">
            <v>350</v>
          </cell>
        </row>
        <row r="797">
          <cell r="A797" t="str">
            <v>맥문동3-5</v>
          </cell>
          <cell r="B797" t="str">
            <v>맥문동</v>
          </cell>
          <cell r="C797" t="str">
            <v>3-5분얼</v>
          </cell>
          <cell r="D797">
            <v>350</v>
          </cell>
        </row>
        <row r="798">
          <cell r="A798" t="str">
            <v>맥문동7-10</v>
          </cell>
          <cell r="B798" t="str">
            <v>맥문동</v>
          </cell>
          <cell r="C798" t="str">
            <v>7-10분얼</v>
          </cell>
          <cell r="D798">
            <v>770</v>
          </cell>
        </row>
        <row r="799">
          <cell r="A799" t="str">
            <v>붓드레이아3-4</v>
          </cell>
          <cell r="B799" t="str">
            <v>붓드레이아</v>
          </cell>
          <cell r="C799" t="str">
            <v>3-4분얼</v>
          </cell>
          <cell r="D799">
            <v>1500</v>
          </cell>
        </row>
        <row r="800">
          <cell r="A800" t="str">
            <v>붓드레이아5-6</v>
          </cell>
          <cell r="B800" t="str">
            <v>붓드레이아</v>
          </cell>
          <cell r="C800" t="str">
            <v>5-6분얼</v>
          </cell>
          <cell r="D800">
            <v>2300</v>
          </cell>
        </row>
        <row r="801">
          <cell r="A801" t="str">
            <v>비비추2-3</v>
          </cell>
          <cell r="B801" t="str">
            <v>비비추</v>
          </cell>
          <cell r="C801" t="str">
            <v>2-3분얼</v>
          </cell>
          <cell r="D801">
            <v>1500</v>
          </cell>
        </row>
        <row r="802">
          <cell r="A802" t="str">
            <v>비비추4-5</v>
          </cell>
          <cell r="B802" t="str">
            <v>비비추</v>
          </cell>
          <cell r="C802" t="str">
            <v>4-5분얼</v>
          </cell>
          <cell r="D802">
            <v>2900</v>
          </cell>
        </row>
        <row r="803">
          <cell r="A803" t="str">
            <v>수국3</v>
          </cell>
          <cell r="B803" t="str">
            <v>수국</v>
          </cell>
          <cell r="C803" t="str">
            <v>3촉</v>
          </cell>
          <cell r="D803">
            <v>3000</v>
          </cell>
        </row>
        <row r="804">
          <cell r="A804" t="str">
            <v>수국5</v>
          </cell>
          <cell r="B804" t="str">
            <v>수국</v>
          </cell>
          <cell r="C804" t="str">
            <v>5촉</v>
          </cell>
          <cell r="D804">
            <v>7000</v>
          </cell>
        </row>
        <row r="805">
          <cell r="A805" t="str">
            <v>수국7</v>
          </cell>
          <cell r="B805" t="str">
            <v>수국</v>
          </cell>
          <cell r="C805" t="str">
            <v>7촉</v>
          </cell>
          <cell r="D805">
            <v>15000</v>
          </cell>
        </row>
        <row r="806">
          <cell r="A806" t="str">
            <v>옥잠화2-3</v>
          </cell>
          <cell r="B806" t="str">
            <v>옥잠화</v>
          </cell>
          <cell r="C806" t="str">
            <v>2-3분얼</v>
          </cell>
          <cell r="D806">
            <v>2500</v>
          </cell>
        </row>
        <row r="807">
          <cell r="A807" t="str">
            <v>옥잠화4-5</v>
          </cell>
          <cell r="B807" t="str">
            <v>옥잠화</v>
          </cell>
          <cell r="C807" t="str">
            <v>4-5분얼</v>
          </cell>
          <cell r="D807">
            <v>4000</v>
          </cell>
        </row>
        <row r="808">
          <cell r="A808" t="str">
            <v>유카W0.4</v>
          </cell>
          <cell r="B808" t="str">
            <v>유카</v>
          </cell>
          <cell r="C808" t="str">
            <v>H0.6*W0.4</v>
          </cell>
          <cell r="D808">
            <v>10000</v>
          </cell>
        </row>
        <row r="809">
          <cell r="A809" t="str">
            <v>유카W0.5</v>
          </cell>
          <cell r="B809" t="str">
            <v>유카</v>
          </cell>
          <cell r="C809" t="str">
            <v>H1.0*W0.5</v>
          </cell>
          <cell r="D809">
            <v>16300</v>
          </cell>
        </row>
        <row r="810">
          <cell r="A810" t="str">
            <v>평떼</v>
          </cell>
          <cell r="B810" t="str">
            <v>잔디(평떼)</v>
          </cell>
          <cell r="C810" t="str">
            <v>H0.3*W0.3*0.03</v>
          </cell>
          <cell r="D810">
            <v>2640</v>
          </cell>
        </row>
        <row r="811">
          <cell r="A811" t="str">
            <v>줄떼</v>
          </cell>
          <cell r="B811" t="str">
            <v>잔디(줄떼)</v>
          </cell>
          <cell r="C811" t="str">
            <v>H0.3*W0.3</v>
          </cell>
          <cell r="D811">
            <v>1540</v>
          </cell>
        </row>
        <row r="812">
          <cell r="A812" t="str">
            <v>조릿대W0.2</v>
          </cell>
          <cell r="B812" t="str">
            <v>조릿대</v>
          </cell>
          <cell r="C812" t="str">
            <v>H0.4*W0.2</v>
          </cell>
          <cell r="D812">
            <v>2100</v>
          </cell>
        </row>
        <row r="813">
          <cell r="A813" t="str">
            <v>조릿대W0.3</v>
          </cell>
          <cell r="B813" t="str">
            <v>조릿대</v>
          </cell>
          <cell r="C813" t="str">
            <v>H0.6*W0.3</v>
          </cell>
          <cell r="D813">
            <v>3100</v>
          </cell>
        </row>
        <row r="814">
          <cell r="A814" t="str">
            <v>칡</v>
          </cell>
          <cell r="B814" t="str">
            <v>칡</v>
          </cell>
          <cell r="C814" t="str">
            <v>수간길이0.3</v>
          </cell>
          <cell r="D814">
            <v>1400</v>
          </cell>
        </row>
        <row r="815">
          <cell r="A815" t="str">
            <v>후록스2-3</v>
          </cell>
          <cell r="B815" t="str">
            <v>후록스</v>
          </cell>
          <cell r="C815" t="str">
            <v>2-3분얼</v>
          </cell>
          <cell r="D815">
            <v>1200</v>
          </cell>
        </row>
        <row r="816">
          <cell r="A816" t="str">
            <v>후록스4-5</v>
          </cell>
          <cell r="B816" t="str">
            <v>후록스</v>
          </cell>
          <cell r="C816" t="str">
            <v>4-5분얼</v>
          </cell>
          <cell r="D816">
            <v>1700</v>
          </cell>
        </row>
        <row r="817">
          <cell r="A817" t="str">
            <v>수선화</v>
          </cell>
          <cell r="B817" t="str">
            <v>수선화</v>
          </cell>
          <cell r="C817" t="str">
            <v>개화구</v>
          </cell>
        </row>
        <row r="818">
          <cell r="A818" t="str">
            <v>지주목대</v>
          </cell>
          <cell r="B818" t="str">
            <v>지주목</v>
          </cell>
          <cell r="C818" t="str">
            <v>대나무</v>
          </cell>
        </row>
        <row r="819">
          <cell r="A819" t="str">
            <v>지주목사각</v>
          </cell>
          <cell r="B819" t="str">
            <v>지주목</v>
          </cell>
          <cell r="C819" t="str">
            <v>사각</v>
          </cell>
        </row>
        <row r="820">
          <cell r="A820" t="str">
            <v>지주목삼발이대</v>
          </cell>
          <cell r="B820" t="str">
            <v>지주목</v>
          </cell>
          <cell r="C820" t="str">
            <v>삼발이 대형</v>
          </cell>
        </row>
        <row r="821">
          <cell r="A821" t="str">
            <v>지주목삼발이소</v>
          </cell>
          <cell r="B821" t="str">
            <v>지주목</v>
          </cell>
          <cell r="C821" t="str">
            <v>삼발이 소형</v>
          </cell>
        </row>
        <row r="822">
          <cell r="A822" t="str">
            <v>지주이각</v>
          </cell>
          <cell r="B822" t="str">
            <v>지주목</v>
          </cell>
          <cell r="C822" t="str">
            <v>이각</v>
          </cell>
        </row>
        <row r="823">
          <cell r="A823" t="str">
            <v>경관석대</v>
          </cell>
          <cell r="B823" t="str">
            <v>경관석</v>
          </cell>
          <cell r="C823" t="str">
            <v>100x90x60</v>
          </cell>
        </row>
        <row r="824">
          <cell r="A824" t="str">
            <v>경관석소</v>
          </cell>
          <cell r="B824" t="str">
            <v>경관석</v>
          </cell>
          <cell r="C824" t="str">
            <v>40x60x50</v>
          </cell>
        </row>
        <row r="825">
          <cell r="A825" t="str">
            <v>수목보호홀1.2</v>
          </cell>
          <cell r="B825" t="str">
            <v>수목보호홀덮개</v>
          </cell>
          <cell r="C825" t="str">
            <v>1.2*1.2</v>
          </cell>
        </row>
        <row r="826">
          <cell r="A826" t="str">
            <v>부숙톱밥퇴비</v>
          </cell>
          <cell r="B826" t="str">
            <v>부숙톱밥퇴비</v>
          </cell>
          <cell r="C826" t="str">
            <v>-</v>
          </cell>
        </row>
        <row r="827">
          <cell r="A827" t="str">
            <v>등R2</v>
          </cell>
          <cell r="B827" t="str">
            <v>등나무</v>
          </cell>
          <cell r="C827" t="str">
            <v>L2.0*R2</v>
          </cell>
          <cell r="D827">
            <v>6600</v>
          </cell>
        </row>
        <row r="828">
          <cell r="A828" t="str">
            <v>등R4</v>
          </cell>
          <cell r="B828" t="str">
            <v>등나무</v>
          </cell>
          <cell r="C828" t="str">
            <v>L2.5*R4</v>
          </cell>
          <cell r="D828">
            <v>24600</v>
          </cell>
        </row>
        <row r="829">
          <cell r="A829" t="str">
            <v>등R6</v>
          </cell>
          <cell r="B829" t="str">
            <v>등나무</v>
          </cell>
          <cell r="C829" t="str">
            <v>L3.0*R6</v>
          </cell>
          <cell r="D829">
            <v>62400</v>
          </cell>
        </row>
        <row r="830">
          <cell r="A830" t="str">
            <v>등R8</v>
          </cell>
          <cell r="B830" t="str">
            <v>등나무</v>
          </cell>
          <cell r="C830" t="str">
            <v>L4.0*R8</v>
          </cell>
          <cell r="D830">
            <v>112000</v>
          </cell>
        </row>
        <row r="831">
          <cell r="A831" t="str">
            <v>붉은인동4</v>
          </cell>
          <cell r="B831" t="str">
            <v>붉은인동</v>
          </cell>
          <cell r="C831" t="str">
            <v>4치(L=30CM)</v>
          </cell>
        </row>
        <row r="832">
          <cell r="A832" t="str">
            <v>붉은인동6</v>
          </cell>
          <cell r="B832" t="str">
            <v>붉은인동</v>
          </cell>
          <cell r="C832" t="str">
            <v>6치(L=50CM이상)</v>
          </cell>
        </row>
        <row r="833">
          <cell r="A833" t="str">
            <v>영춘화6POT</v>
          </cell>
          <cell r="B833" t="str">
            <v>영춘화</v>
          </cell>
          <cell r="C833" t="str">
            <v>6" POT</v>
          </cell>
        </row>
        <row r="834">
          <cell r="A834" t="str">
            <v>영춘화5치</v>
          </cell>
          <cell r="B834" t="str">
            <v>영춘화</v>
          </cell>
          <cell r="C834" t="str">
            <v>5치(0.5*0.2, 3가지)</v>
          </cell>
        </row>
        <row r="835">
          <cell r="A835" t="str">
            <v>영춘화7치</v>
          </cell>
          <cell r="B835" t="str">
            <v>영춘화</v>
          </cell>
          <cell r="C835" t="str">
            <v>7치(0.5*0.3,5가지이상)</v>
          </cell>
        </row>
        <row r="836">
          <cell r="A836" t="str">
            <v>상사화</v>
          </cell>
          <cell r="B836" t="str">
            <v>상사화</v>
          </cell>
          <cell r="C836" t="str">
            <v>개화구</v>
          </cell>
        </row>
        <row r="837">
          <cell r="A837" t="str">
            <v>아주가3</v>
          </cell>
          <cell r="B837" t="str">
            <v>아주가</v>
          </cell>
          <cell r="C837" t="str">
            <v>3치(1-2분얼)</v>
          </cell>
        </row>
        <row r="838">
          <cell r="A838" t="str">
            <v>아주가4</v>
          </cell>
          <cell r="B838" t="str">
            <v>아주가</v>
          </cell>
          <cell r="C838" t="str">
            <v>4치(2-3분얼)</v>
          </cell>
        </row>
        <row r="839">
          <cell r="A839" t="str">
            <v>원추리4-5</v>
          </cell>
          <cell r="B839" t="str">
            <v>원추리</v>
          </cell>
          <cell r="C839" t="str">
            <v>4-5분얼</v>
          </cell>
        </row>
        <row r="840">
          <cell r="A840" t="str">
            <v>원추리2-3</v>
          </cell>
          <cell r="B840" t="str">
            <v>원추리</v>
          </cell>
          <cell r="C840" t="str">
            <v>2-3분얼</v>
          </cell>
        </row>
        <row r="841">
          <cell r="A841" t="str">
            <v>원추리각시</v>
          </cell>
          <cell r="B841" t="str">
            <v>원추러(각시)</v>
          </cell>
          <cell r="C841" t="str">
            <v>4-5분얼</v>
          </cell>
        </row>
        <row r="842">
          <cell r="A842" t="str">
            <v>원추리왕</v>
          </cell>
          <cell r="B842" t="str">
            <v>원추리(왕)</v>
          </cell>
          <cell r="C842" t="str">
            <v>2-3분얼</v>
          </cell>
        </row>
        <row r="843">
          <cell r="A843" t="str">
            <v>원추리애기</v>
          </cell>
          <cell r="B843" t="str">
            <v>원추리(애기)</v>
          </cell>
          <cell r="C843" t="str">
            <v>2-3분얼</v>
          </cell>
        </row>
        <row r="844">
          <cell r="A844" t="str">
            <v>산국</v>
          </cell>
          <cell r="B844" t="str">
            <v>산국</v>
          </cell>
          <cell r="C844" t="str">
            <v>W0.15</v>
          </cell>
        </row>
        <row r="845">
          <cell r="A845" t="str">
            <v>감국2-3</v>
          </cell>
          <cell r="B845" t="str">
            <v>감국(산국)</v>
          </cell>
          <cell r="C845" t="str">
            <v>2-3분얼</v>
          </cell>
        </row>
        <row r="846">
          <cell r="A846" t="str">
            <v>감국3</v>
          </cell>
          <cell r="B846" t="str">
            <v>감국(산국)</v>
          </cell>
          <cell r="C846" t="str">
            <v>3치(1-2분얼)</v>
          </cell>
        </row>
        <row r="847">
          <cell r="A847" t="str">
            <v>감국4</v>
          </cell>
          <cell r="B847" t="str">
            <v>감국(산국)</v>
          </cell>
          <cell r="C847" t="str">
            <v>4치(3-5분얼)</v>
          </cell>
        </row>
        <row r="848">
          <cell r="A848" t="str">
            <v>감국5</v>
          </cell>
          <cell r="B848" t="str">
            <v>감국(산국)</v>
          </cell>
          <cell r="C848" t="str">
            <v>6치(7-10분얼)</v>
          </cell>
        </row>
        <row r="849">
          <cell r="A849" t="str">
            <v>구절초3</v>
          </cell>
          <cell r="B849" t="str">
            <v>구절초</v>
          </cell>
          <cell r="C849" t="str">
            <v>3치(1-3분얼)</v>
          </cell>
        </row>
        <row r="850">
          <cell r="A850" t="str">
            <v>구절초4</v>
          </cell>
          <cell r="B850" t="str">
            <v>구절초</v>
          </cell>
          <cell r="C850" t="str">
            <v>4치(2-5분얼)</v>
          </cell>
        </row>
        <row r="851">
          <cell r="A851" t="str">
            <v>구절초원</v>
          </cell>
          <cell r="B851" t="str">
            <v>구절초</v>
          </cell>
          <cell r="C851" t="str">
            <v>원포기(10-15분얼)</v>
          </cell>
        </row>
        <row r="852">
          <cell r="A852" t="str">
            <v>나리</v>
          </cell>
          <cell r="B852" t="str">
            <v>나리</v>
          </cell>
          <cell r="C852" t="str">
            <v>개화구</v>
          </cell>
        </row>
        <row r="853">
          <cell r="A853" t="str">
            <v>줄사철L0.6</v>
          </cell>
          <cell r="B853" t="str">
            <v>줄사철</v>
          </cell>
          <cell r="C853" t="str">
            <v>L=0.6</v>
          </cell>
          <cell r="D853">
            <v>2500</v>
          </cell>
        </row>
        <row r="854">
          <cell r="A854" t="str">
            <v>줄사철L1.0</v>
          </cell>
          <cell r="B854" t="str">
            <v>줄사철</v>
          </cell>
          <cell r="C854" t="str">
            <v>L=1.0M</v>
          </cell>
          <cell r="D854">
            <v>4000</v>
          </cell>
        </row>
        <row r="855">
          <cell r="A855" t="str">
            <v>오죽</v>
          </cell>
          <cell r="B855" t="str">
            <v>오죽</v>
          </cell>
          <cell r="C855" t="str">
            <v>10치</v>
          </cell>
        </row>
        <row r="856">
          <cell r="A856" t="str">
            <v>바위취3</v>
          </cell>
          <cell r="B856" t="str">
            <v>바위취</v>
          </cell>
          <cell r="C856" t="str">
            <v>3치(1-2분얼)</v>
          </cell>
        </row>
        <row r="857">
          <cell r="A857" t="str">
            <v>바위취4</v>
          </cell>
          <cell r="B857" t="str">
            <v>바위취</v>
          </cell>
          <cell r="C857" t="str">
            <v>4치(2-3분얼)</v>
          </cell>
        </row>
        <row r="858">
          <cell r="A858" t="str">
            <v>관중5</v>
          </cell>
          <cell r="B858" t="str">
            <v>관중</v>
          </cell>
          <cell r="C858" t="str">
            <v>5치(0.3*0.2)</v>
          </cell>
        </row>
        <row r="859">
          <cell r="A859" t="str">
            <v>관중7</v>
          </cell>
          <cell r="B859" t="str">
            <v>관중</v>
          </cell>
          <cell r="C859" t="str">
            <v>7치(0.4*0.3)</v>
          </cell>
        </row>
        <row r="860">
          <cell r="A860" t="str">
            <v>관중9</v>
          </cell>
          <cell r="B860" t="str">
            <v>관중</v>
          </cell>
          <cell r="C860" t="str">
            <v>9치(0.5*0.3)이상</v>
          </cell>
        </row>
        <row r="861">
          <cell r="A861" t="str">
            <v>왜란3</v>
          </cell>
          <cell r="B861" t="str">
            <v>왜란</v>
          </cell>
          <cell r="C861" t="str">
            <v>3치(7-10분얼)</v>
          </cell>
        </row>
        <row r="862">
          <cell r="A862" t="str">
            <v>복수초1-2</v>
          </cell>
          <cell r="B862" t="str">
            <v>복수초</v>
          </cell>
          <cell r="C862" t="str">
            <v>1-2분얼</v>
          </cell>
        </row>
        <row r="863">
          <cell r="A863" t="str">
            <v>복수초5</v>
          </cell>
          <cell r="B863" t="str">
            <v>복수초</v>
          </cell>
          <cell r="C863" t="str">
            <v>5치(2-3분얼)</v>
          </cell>
        </row>
        <row r="864">
          <cell r="A864" t="str">
            <v>노루오줌4</v>
          </cell>
          <cell r="B864" t="str">
            <v>노루오줌</v>
          </cell>
          <cell r="C864" t="str">
            <v>4치(2-3분얼)</v>
          </cell>
        </row>
        <row r="865">
          <cell r="A865" t="str">
            <v>노루오줌5</v>
          </cell>
          <cell r="B865" t="str">
            <v>노루오줌</v>
          </cell>
          <cell r="C865" t="str">
            <v>5치(3-5분얼)</v>
          </cell>
        </row>
        <row r="866">
          <cell r="A866" t="str">
            <v>노루오줌원</v>
          </cell>
          <cell r="B866" t="str">
            <v>노루오줌</v>
          </cell>
          <cell r="C866" t="str">
            <v>원포기(5-10분얼)</v>
          </cell>
        </row>
        <row r="867">
          <cell r="A867" t="str">
            <v>패랭이4</v>
          </cell>
          <cell r="B867" t="str">
            <v>패랭이</v>
          </cell>
          <cell r="C867" t="str">
            <v>4치(3-4분얼)</v>
          </cell>
        </row>
        <row r="868">
          <cell r="A868" t="str">
            <v>패랭이술3</v>
          </cell>
          <cell r="B868" t="str">
            <v>패랭이(술)</v>
          </cell>
          <cell r="C868" t="str">
            <v>3치(4-5분얼)</v>
          </cell>
        </row>
        <row r="869">
          <cell r="A869" t="str">
            <v>패랭이술4</v>
          </cell>
          <cell r="B869" t="str">
            <v>패랭이(술)</v>
          </cell>
          <cell r="C869" t="str">
            <v>4치(7-10분얼)</v>
          </cell>
        </row>
        <row r="870">
          <cell r="A870" t="str">
            <v>패랭이상록3</v>
          </cell>
          <cell r="B870" t="str">
            <v>패랭이(상록)</v>
          </cell>
          <cell r="C870" t="str">
            <v>3치(4-5분얼)</v>
          </cell>
        </row>
        <row r="871">
          <cell r="A871" t="str">
            <v>패랭이상록4</v>
          </cell>
          <cell r="B871" t="str">
            <v>패랭이(상록)</v>
          </cell>
          <cell r="C871" t="str">
            <v>4치(7-10분얼)</v>
          </cell>
        </row>
        <row r="872">
          <cell r="A872" t="str">
            <v>수호초4</v>
          </cell>
          <cell r="B872" t="str">
            <v>수호초</v>
          </cell>
          <cell r="C872" t="str">
            <v>4치(3-5분얼)</v>
          </cell>
        </row>
        <row r="873">
          <cell r="A873" t="str">
            <v>바위떡풀3</v>
          </cell>
          <cell r="B873" t="str">
            <v>바위떡풀</v>
          </cell>
          <cell r="C873" t="str">
            <v>3치(1-2분얼)</v>
          </cell>
        </row>
        <row r="874">
          <cell r="A874" t="str">
            <v>바위떡풀4</v>
          </cell>
          <cell r="B874" t="str">
            <v>바위떡풀</v>
          </cell>
          <cell r="C874" t="str">
            <v>4치(2-3분얼)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표"/>
      <sheetName val="수원공사급"/>
      <sheetName val="수원공총"/>
      <sheetName val="이설도로"/>
      <sheetName val="제당숭상"/>
      <sheetName val="방수로토공"/>
      <sheetName val="방수로공작물"/>
      <sheetName val="통관"/>
      <sheetName val="사통"/>
      <sheetName val="부대공총"/>
      <sheetName val="가설공사"/>
      <sheetName val="중기운반"/>
      <sheetName val="자재운반"/>
      <sheetName val="시험비"/>
      <sheetName val="토취장보상비"/>
      <sheetName val="그라우팅총"/>
      <sheetName val="제당그라(자재대)"/>
      <sheetName val="제당그라우팅"/>
      <sheetName val="여수토그라(자재대)"/>
      <sheetName val="여수토그라우팅"/>
      <sheetName val="Sheet2"/>
      <sheetName val="일위대가집계"/>
      <sheetName val="일위대가내용"/>
      <sheetName val="단가산출"/>
      <sheetName val="Sheet1"/>
      <sheetName val="96노임기준"/>
      <sheetName val="공사비예산서(토목분)"/>
      <sheetName val="공사요율"/>
      <sheetName val="계산서(곡선부)"/>
      <sheetName val="-치수표(곡선부)"/>
      <sheetName val="ⴭⴭⴭⴭ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운반도"/>
      <sheetName val="설명서"/>
      <sheetName val="천공량"/>
      <sheetName val="표지 "/>
      <sheetName val="보완결과"/>
      <sheetName val="보완"/>
      <sheetName val="VXXXXX"/>
      <sheetName val="배수관문(유출량)"/>
      <sheetName val="내용적도(3호배수문) "/>
      <sheetName val="내용적도(2호배수문)"/>
      <sheetName val="내용적도(1호배수문)"/>
      <sheetName val="내용적도(전체구역)"/>
      <sheetName val="내용적도(1구역)"/>
      <sheetName val="내용적도(2+5구역)"/>
      <sheetName val="내용적도(3구역)"/>
      <sheetName val="내용적도(4구역)"/>
      <sheetName val="내용적도(6-0구역)출력안함"/>
      <sheetName val="내용적도(6구역)"/>
      <sheetName val="내용적도(6-1구역)출력안함"/>
      <sheetName val="([..."/>
      <sheetName val="시간별빈도별배수위(제3호배수문) "/>
      <sheetName val="시간별빈도별배수위(제2호배수문)"/>
      <sheetName val="시간별빈도별배수위(제1호배수문)"/>
      <sheetName val="양지교광주수위자료검토(시간별)"/>
      <sheetName val="시간별빈도별외수위(석곡천합류점)"/>
      <sheetName val="시간별빈도별외수위(제3호배수문)"/>
      <sheetName val="시간별빈도별외수위(제2호배수문) "/>
      <sheetName val="시간별빈도별외수위(제1호배수문)"/>
      <sheetName val="EL(곡선차트)"/>
      <sheetName val="...)]"/>
      <sheetName val="홍수량분석순서도"/>
      <sheetName val="석곡천빈도별홍수위"/>
      <sheetName val="목차"/>
      <sheetName val="설계설명서"/>
      <sheetName val="용수로조직표"/>
      <sheetName val="공작물조직표"/>
      <sheetName val="용수계통도"/>
      <sheetName val="공사의 여건"/>
      <sheetName val="BM성과표"/>
      <sheetName val="현장이정표"/>
      <sheetName val="기상상황 "/>
      <sheetName val="분석결과강우량(1일)"/>
      <sheetName val="용수로단위수량결정"/>
      <sheetName val="용수로단면산정법"/>
      <sheetName val="용수로단면"/>
      <sheetName val="여수토이행부단면"/>
      <sheetName val="사업개요"/>
      <sheetName val="사업비수지예산서"/>
      <sheetName val="설계비근거"/>
      <sheetName val="일위대가"/>
      <sheetName val="총괄표"/>
      <sheetName val="자재대"/>
      <sheetName val="공사비(총)"/>
      <sheetName val="공사비(평야부)"/>
      <sheetName val="공종자재집계"/>
      <sheetName val="재료집계표 "/>
      <sheetName val="집계표"/>
      <sheetName val="토적표(입력데이타)"/>
      <sheetName val="토적표"/>
      <sheetName val="가설공사"/>
      <sheetName val="중기투입대수산출"/>
      <sheetName val="시험산출"/>
      <sheetName val="깨기집계표"/>
      <sheetName val="가통헐기"/>
      <sheetName val="구조물헐기"/>
      <sheetName val="개거덮개"/>
      <sheetName val="급.배수관로"/>
      <sheetName val="급배수관"/>
      <sheetName val="포장깨기수량"/>
      <sheetName val="소운반거리"/>
      <sheetName val="가체절"/>
      <sheetName val="적용적산기준"/>
      <sheetName val="홍수량계수"/>
      <sheetName val="수리단면결정 (기존설계단면)"/>
      <sheetName val="홍수도달시간(TC)"/>
      <sheetName val="홍수도달시간 (TC)계산"/>
      <sheetName val="유역수문학계수산정"/>
      <sheetName val="단위배수량의결정"/>
      <sheetName val="단위배수량의한홍수량검토"/>
      <sheetName val="합리식에의한홍수량검토"/>
      <sheetName val="수정유출계수(홍수량)합리식"/>
      <sheetName val="홍수량비교채택"/>
      <sheetName val="수리단면결정(실시설계)"/>
      <sheetName val="합성단위도법,FAS홍수량"/>
      <sheetName val="예산명세서"/>
      <sheetName val="설계명세서"/>
      <sheetName val="자료입력"/>
      <sheetName val="6공구(당초)"/>
      <sheetName val="Sheet1"/>
      <sheetName val="수목표준대가"/>
      <sheetName val="공사비예산서(토목분)"/>
      <sheetName val="코드표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건축내역"/>
      <sheetName val="노무단가"/>
      <sheetName val="수목데이타 "/>
      <sheetName val="코드표"/>
      <sheetName val="견적서"/>
      <sheetName val="노무비"/>
      <sheetName val="노임단가"/>
      <sheetName val="설계내역(당초)"/>
      <sheetName val="변경도급"/>
      <sheetName val="겉장"/>
      <sheetName val="기성검사원"/>
      <sheetName val="표지"/>
      <sheetName val="갑지"/>
      <sheetName val="원가"/>
      <sheetName val="건축"/>
      <sheetName val="토목"/>
      <sheetName val="냉천부속동"/>
      <sheetName val="실행대비"/>
      <sheetName val="공조기"/>
      <sheetName val="내역"/>
      <sheetName val="단가표"/>
      <sheetName val="BID"/>
      <sheetName val="진주방향"/>
      <sheetName val="마산방향"/>
      <sheetName val="마산방향철근집계"/>
      <sheetName val="중기사용료산출근거"/>
      <sheetName val="단가 및 재료비"/>
      <sheetName val="설계내역"/>
      <sheetName val="일위대가"/>
      <sheetName val="수량산출"/>
      <sheetName val="96노임기준"/>
      <sheetName val="노단"/>
      <sheetName val="개소별수량산출"/>
      <sheetName val="저수호안내역(변경예정)"/>
      <sheetName val="토사(PE)"/>
      <sheetName val="비교1"/>
      <sheetName val="총괄표"/>
      <sheetName val="입찰안"/>
      <sheetName val="비탈면보호공수량산출"/>
      <sheetName val="인부노임"/>
      <sheetName val="자재단가"/>
      <sheetName val="철탑"/>
      <sheetName val="제철"/>
      <sheetName val="현장관리비"/>
      <sheetName val="1.내역(청.하역장전등)"/>
      <sheetName val="참조자료"/>
      <sheetName val="노임이"/>
      <sheetName val="토공사"/>
      <sheetName val="하수급견적대비"/>
      <sheetName val="남대문빌딩"/>
      <sheetName val="경산"/>
      <sheetName val="6공구(당초)"/>
      <sheetName val="기초일위"/>
      <sheetName val="시설일위"/>
      <sheetName val="조명일위"/>
      <sheetName val="9811"/>
      <sheetName val="종배수관면벽신"/>
      <sheetName val="적용단위길이"/>
      <sheetName val="공사비증감"/>
      <sheetName val="#REF"/>
      <sheetName val="집계표"/>
      <sheetName val="설계"/>
      <sheetName val="토공계산서(부체도로)"/>
      <sheetName val="SORCE1"/>
      <sheetName val="을지"/>
      <sheetName val="단위당일위대가"/>
      <sheetName val="A"/>
      <sheetName val="ⴭⴭⴭⴭⴭ"/>
      <sheetName val="시중노임(공사)"/>
      <sheetName val="시설구조일위대가_"/>
      <sheetName val="Sheet2_(4)"/>
      <sheetName val="Sheet2_(5)"/>
      <sheetName val="Sheet2_(6)"/>
      <sheetName val="수목데이타_"/>
      <sheetName val="단가_및_재료비"/>
      <sheetName val="시설구조일위대가_1"/>
      <sheetName val="Sheet2_(4)1"/>
      <sheetName val="Sheet2_(5)1"/>
      <sheetName val="Sheet2_(6)1"/>
      <sheetName val="수목데이타_1"/>
      <sheetName val="단가_및_재료비1"/>
      <sheetName val="2000년1차"/>
      <sheetName val="돈암사업"/>
      <sheetName val="기계경비(시간당)"/>
      <sheetName val="램머"/>
      <sheetName val="견"/>
      <sheetName val="골조시행"/>
      <sheetName val="36단가"/>
      <sheetName val="36수량"/>
      <sheetName val="산출금액내역"/>
      <sheetName val="경비"/>
      <sheetName val="실행내역 "/>
      <sheetName val="청천내"/>
      <sheetName val="설계서을"/>
      <sheetName val="Config"/>
      <sheetName val="R&amp;D"/>
      <sheetName val="올림픽미술관"/>
      <sheetName val="철콘공사"/>
      <sheetName val="납부서"/>
      <sheetName val="간선계산"/>
      <sheetName val="대비"/>
      <sheetName val="토공A"/>
    </sheetNames>
    <sheetDataSet>
      <sheetData sheetId="0" refreshError="1"/>
      <sheetData sheetId="1" refreshError="1"/>
      <sheetData sheetId="2" refreshError="1"/>
      <sheetData sheetId="3" refreshError="1">
        <row r="2">
          <cell r="J2" t="str">
            <v>금 액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중기사용료"/>
      <sheetName val="기계단가"/>
      <sheetName val="단가비교표"/>
      <sheetName val="노임단가"/>
      <sheetName val="EQ-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총괄표"/>
      <sheetName val="제경비"/>
      <sheetName val="총괄내역"/>
      <sheetName val="관급자재"/>
      <sheetName val="내역서"/>
      <sheetName val="재료비"/>
      <sheetName val="산출집계"/>
      <sheetName val="가로등설치및철거일위대가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2">
          <cell r="A22" t="str">
            <v>조      수</v>
          </cell>
          <cell r="B22">
            <v>43082</v>
          </cell>
        </row>
        <row r="23">
          <cell r="B23">
            <v>54064</v>
          </cell>
        </row>
      </sheetData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중기사용료"/>
      <sheetName val="기계단가"/>
      <sheetName val="단가비교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B1" t="str">
            <v>갱부</v>
          </cell>
          <cell r="C1">
            <v>56352</v>
          </cell>
        </row>
        <row r="2">
          <cell r="B2" t="str">
            <v>도목수</v>
          </cell>
          <cell r="C2">
            <v>81068</v>
          </cell>
        </row>
        <row r="3">
          <cell r="B3" t="str">
            <v>건축목공</v>
          </cell>
          <cell r="C3">
            <v>71803</v>
          </cell>
        </row>
        <row r="4">
          <cell r="B4" t="str">
            <v>형틀목공</v>
          </cell>
          <cell r="C4">
            <v>75306</v>
          </cell>
        </row>
        <row r="5">
          <cell r="B5" t="str">
            <v>창호목공</v>
          </cell>
          <cell r="C5">
            <v>66162</v>
          </cell>
        </row>
        <row r="6">
          <cell r="B6" t="str">
            <v>철골공</v>
          </cell>
          <cell r="C6">
            <v>73514</v>
          </cell>
        </row>
        <row r="7">
          <cell r="B7" t="str">
            <v>철공</v>
          </cell>
          <cell r="C7">
            <v>72430</v>
          </cell>
        </row>
        <row r="8">
          <cell r="B8" t="str">
            <v>철근공</v>
          </cell>
          <cell r="C8">
            <v>77839</v>
          </cell>
        </row>
        <row r="9">
          <cell r="B9" t="str">
            <v>철판공</v>
          </cell>
          <cell r="C9">
            <v>73217</v>
          </cell>
        </row>
        <row r="10">
          <cell r="B10" t="str">
            <v>셧터공</v>
          </cell>
          <cell r="C10">
            <v>64659</v>
          </cell>
        </row>
        <row r="11">
          <cell r="B11" t="str">
            <v>샷쉬공</v>
          </cell>
          <cell r="C11">
            <v>65647</v>
          </cell>
        </row>
        <row r="12">
          <cell r="B12" t="str">
            <v>절단공</v>
          </cell>
          <cell r="C12">
            <v>65881</v>
          </cell>
        </row>
        <row r="13">
          <cell r="B13" t="str">
            <v>석공</v>
          </cell>
          <cell r="C13">
            <v>77005</v>
          </cell>
        </row>
        <row r="14">
          <cell r="B14" t="str">
            <v>특수비계공</v>
          </cell>
          <cell r="C14">
            <v>85884</v>
          </cell>
        </row>
        <row r="15">
          <cell r="B15" t="str">
            <v>비계공</v>
          </cell>
          <cell r="C15">
            <v>79467</v>
          </cell>
        </row>
        <row r="16">
          <cell r="B16" t="str">
            <v>동발공</v>
          </cell>
          <cell r="C16">
            <v>65485</v>
          </cell>
        </row>
        <row r="17">
          <cell r="B17" t="str">
            <v>조적공</v>
          </cell>
          <cell r="C17">
            <v>67986</v>
          </cell>
        </row>
        <row r="18">
          <cell r="B18" t="str">
            <v>치장벽돌공</v>
          </cell>
          <cell r="C18">
            <v>73288</v>
          </cell>
        </row>
        <row r="19">
          <cell r="B19" t="str">
            <v>벽돌제작공</v>
          </cell>
          <cell r="C19">
            <v>61291</v>
          </cell>
        </row>
        <row r="20">
          <cell r="B20" t="str">
            <v>연돌공</v>
          </cell>
          <cell r="C20">
            <v>72745</v>
          </cell>
        </row>
        <row r="21">
          <cell r="B21" t="str">
            <v>미장공</v>
          </cell>
          <cell r="C21">
            <v>71283</v>
          </cell>
        </row>
        <row r="22">
          <cell r="B22" t="str">
            <v>방수공</v>
          </cell>
          <cell r="C22">
            <v>57701</v>
          </cell>
        </row>
        <row r="23">
          <cell r="B23" t="str">
            <v>타일공</v>
          </cell>
          <cell r="C23">
            <v>68147</v>
          </cell>
        </row>
        <row r="24">
          <cell r="B24" t="str">
            <v>줄눈공</v>
          </cell>
          <cell r="C24">
            <v>63589</v>
          </cell>
        </row>
        <row r="25">
          <cell r="B25" t="str">
            <v>연마공</v>
          </cell>
          <cell r="C25">
            <v>67289</v>
          </cell>
        </row>
        <row r="26">
          <cell r="B26" t="str">
            <v>콘크리트공</v>
          </cell>
          <cell r="C26">
            <v>71184</v>
          </cell>
        </row>
        <row r="27">
          <cell r="B27" t="str">
            <v>바이브테타공</v>
          </cell>
          <cell r="C27">
            <v>69081</v>
          </cell>
        </row>
        <row r="28">
          <cell r="B28" t="str">
            <v>보일러공</v>
          </cell>
          <cell r="C28">
            <v>56787</v>
          </cell>
        </row>
        <row r="29">
          <cell r="B29" t="str">
            <v>배관공</v>
          </cell>
          <cell r="C29">
            <v>58907</v>
          </cell>
        </row>
        <row r="30">
          <cell r="B30" t="str">
            <v>온돌공</v>
          </cell>
          <cell r="C30">
            <v>54720</v>
          </cell>
        </row>
        <row r="31">
          <cell r="B31" t="str">
            <v>위생공</v>
          </cell>
          <cell r="C31">
            <v>59212</v>
          </cell>
        </row>
        <row r="32">
          <cell r="B32" t="str">
            <v>보온공</v>
          </cell>
          <cell r="C32">
            <v>63143</v>
          </cell>
        </row>
        <row r="33">
          <cell r="B33" t="str">
            <v>도장공</v>
          </cell>
          <cell r="C33">
            <v>63038</v>
          </cell>
        </row>
        <row r="34">
          <cell r="B34" t="str">
            <v>내장공</v>
          </cell>
          <cell r="C34">
            <v>72244</v>
          </cell>
        </row>
        <row r="35">
          <cell r="B35" t="str">
            <v>도배공</v>
          </cell>
          <cell r="C35">
            <v>58443</v>
          </cell>
        </row>
        <row r="36">
          <cell r="B36" t="str">
            <v>아스타일공</v>
          </cell>
          <cell r="C36">
            <v>71686</v>
          </cell>
        </row>
        <row r="37">
          <cell r="B37" t="str">
            <v>기와공</v>
          </cell>
          <cell r="C37">
            <v>69476</v>
          </cell>
        </row>
        <row r="38">
          <cell r="B38" t="str">
            <v>슬레이트공</v>
          </cell>
          <cell r="C38">
            <v>72727</v>
          </cell>
        </row>
        <row r="39">
          <cell r="B39" t="str">
            <v>화약취급공</v>
          </cell>
          <cell r="C39">
            <v>69595</v>
          </cell>
        </row>
        <row r="40">
          <cell r="B40" t="str">
            <v>착암공</v>
          </cell>
          <cell r="C40">
            <v>57292</v>
          </cell>
        </row>
        <row r="41">
          <cell r="B41" t="str">
            <v>보안공</v>
          </cell>
          <cell r="C41">
            <v>41290</v>
          </cell>
        </row>
        <row r="42">
          <cell r="B42" t="str">
            <v>포장공</v>
          </cell>
          <cell r="C42">
            <v>65494</v>
          </cell>
        </row>
        <row r="43">
          <cell r="B43" t="str">
            <v>포설공</v>
          </cell>
          <cell r="C43">
            <v>65082</v>
          </cell>
        </row>
        <row r="44">
          <cell r="B44" t="str">
            <v>궤도공</v>
          </cell>
          <cell r="C44">
            <v>60000</v>
          </cell>
        </row>
        <row r="45">
          <cell r="B45" t="str">
            <v>철도용접공</v>
          </cell>
          <cell r="C45">
            <v>67201</v>
          </cell>
        </row>
        <row r="46">
          <cell r="B46" t="str">
            <v>잠수부</v>
          </cell>
          <cell r="C46">
            <v>81832</v>
          </cell>
        </row>
        <row r="47">
          <cell r="B47" t="str">
            <v>잠함공</v>
          </cell>
        </row>
        <row r="48">
          <cell r="B48" t="str">
            <v>보링공</v>
          </cell>
          <cell r="C48">
            <v>58626</v>
          </cell>
        </row>
        <row r="49">
          <cell r="B49" t="str">
            <v>우물공</v>
          </cell>
          <cell r="C49">
            <v>50558</v>
          </cell>
        </row>
        <row r="50">
          <cell r="B50" t="str">
            <v>영림기사</v>
          </cell>
          <cell r="C50">
            <v>72675</v>
          </cell>
        </row>
        <row r="51">
          <cell r="B51" t="str">
            <v>조경공</v>
          </cell>
          <cell r="C51">
            <v>60207</v>
          </cell>
        </row>
        <row r="52">
          <cell r="B52" t="str">
            <v>벌목공</v>
          </cell>
          <cell r="C52">
            <v>66433</v>
          </cell>
        </row>
        <row r="53">
          <cell r="B53" t="str">
            <v>조림인부</v>
          </cell>
          <cell r="C53">
            <v>53688</v>
          </cell>
        </row>
        <row r="54">
          <cell r="B54" t="str">
            <v>기계설치공</v>
          </cell>
          <cell r="C54">
            <v>80805</v>
          </cell>
        </row>
        <row r="55">
          <cell r="B55" t="str">
            <v>특수용접공</v>
          </cell>
          <cell r="C55">
            <v>141421</v>
          </cell>
        </row>
        <row r="56">
          <cell r="B56" t="str">
            <v>플랜용접공</v>
          </cell>
          <cell r="C56">
            <v>95379</v>
          </cell>
        </row>
        <row r="57">
          <cell r="B57" t="str">
            <v>플랜배관공</v>
          </cell>
          <cell r="C57">
            <v>97219</v>
          </cell>
        </row>
        <row r="58">
          <cell r="B58" t="str">
            <v>플랜제관공</v>
          </cell>
          <cell r="C58">
            <v>81966</v>
          </cell>
        </row>
        <row r="59">
          <cell r="B59" t="str">
            <v>시공측량사</v>
          </cell>
          <cell r="C59">
            <v>58506</v>
          </cell>
        </row>
        <row r="60">
          <cell r="B60" t="str">
            <v>측량사조수</v>
          </cell>
          <cell r="C60">
            <v>38777</v>
          </cell>
        </row>
        <row r="61">
          <cell r="B61" t="str">
            <v>측부</v>
          </cell>
          <cell r="C61">
            <v>32725</v>
          </cell>
        </row>
        <row r="62">
          <cell r="B62" t="str">
            <v>검조부</v>
          </cell>
          <cell r="C62">
            <v>32800</v>
          </cell>
        </row>
        <row r="63">
          <cell r="B63" t="str">
            <v>송전전공</v>
          </cell>
          <cell r="C63">
            <v>234733</v>
          </cell>
        </row>
        <row r="64">
          <cell r="B64" t="str">
            <v>활선전공</v>
          </cell>
        </row>
        <row r="65">
          <cell r="B65" t="str">
            <v>배전전공</v>
          </cell>
          <cell r="C65">
            <v>192603</v>
          </cell>
        </row>
        <row r="66">
          <cell r="B66" t="str">
            <v>배전활선전공</v>
          </cell>
          <cell r="C66">
            <v>215055</v>
          </cell>
        </row>
        <row r="67">
          <cell r="B67" t="str">
            <v>플랜트전공</v>
          </cell>
          <cell r="C67">
            <v>64285</v>
          </cell>
        </row>
        <row r="68">
          <cell r="B68" t="str">
            <v>내선전공</v>
          </cell>
          <cell r="C68">
            <v>57286</v>
          </cell>
        </row>
        <row r="69">
          <cell r="B69" t="str">
            <v>특고압케이블전공</v>
          </cell>
          <cell r="C69">
            <v>98463</v>
          </cell>
        </row>
        <row r="70">
          <cell r="B70" t="str">
            <v>고압케이블전공</v>
          </cell>
          <cell r="C70">
            <v>74584</v>
          </cell>
        </row>
        <row r="71">
          <cell r="B71" t="str">
            <v>저압케이블전공</v>
          </cell>
          <cell r="C71">
            <v>61877</v>
          </cell>
        </row>
        <row r="72">
          <cell r="B72" t="str">
            <v>철도신호공</v>
          </cell>
          <cell r="C72">
            <v>88167</v>
          </cell>
        </row>
        <row r="73">
          <cell r="B73" t="str">
            <v>계장공</v>
          </cell>
          <cell r="C73">
            <v>60822</v>
          </cell>
        </row>
        <row r="74">
          <cell r="B74" t="str">
            <v>통신외선공</v>
          </cell>
          <cell r="C74">
            <v>89013</v>
          </cell>
        </row>
        <row r="75">
          <cell r="B75" t="str">
            <v>통신설비공</v>
          </cell>
          <cell r="C75">
            <v>76852</v>
          </cell>
        </row>
        <row r="76">
          <cell r="B76" t="str">
            <v>통신내선공</v>
          </cell>
          <cell r="C76">
            <v>72591</v>
          </cell>
        </row>
        <row r="77">
          <cell r="B77" t="str">
            <v>통신케이블공</v>
          </cell>
          <cell r="C77">
            <v>90455</v>
          </cell>
        </row>
        <row r="78">
          <cell r="B78" t="str">
            <v>무선안테나공</v>
          </cell>
          <cell r="C78">
            <v>110956</v>
          </cell>
        </row>
        <row r="79">
          <cell r="B79" t="str">
            <v>수작업반장</v>
          </cell>
          <cell r="C79">
            <v>74369</v>
          </cell>
        </row>
        <row r="80">
          <cell r="B80" t="str">
            <v>작업반장</v>
          </cell>
          <cell r="C80">
            <v>60326</v>
          </cell>
        </row>
        <row r="81">
          <cell r="B81" t="str">
            <v>목도</v>
          </cell>
          <cell r="C81">
            <v>64758</v>
          </cell>
        </row>
        <row r="82">
          <cell r="B82" t="str">
            <v>조력공</v>
          </cell>
          <cell r="C82">
            <v>48912</v>
          </cell>
        </row>
        <row r="83">
          <cell r="B83" t="str">
            <v>특별인부</v>
          </cell>
          <cell r="C83">
            <v>57379</v>
          </cell>
        </row>
        <row r="84">
          <cell r="B84" t="str">
            <v>보통인부</v>
          </cell>
          <cell r="C84">
            <v>37736</v>
          </cell>
        </row>
        <row r="85">
          <cell r="B85" t="str">
            <v>중기운전기사</v>
          </cell>
          <cell r="C85">
            <v>56951</v>
          </cell>
        </row>
        <row r="86">
          <cell r="B86" t="str">
            <v>중기조장</v>
          </cell>
          <cell r="C86">
            <v>55484</v>
          </cell>
        </row>
        <row r="87">
          <cell r="B87" t="str">
            <v>운반차운전사</v>
          </cell>
          <cell r="C87">
            <v>51077</v>
          </cell>
        </row>
        <row r="88">
          <cell r="B88" t="str">
            <v>기계운전사</v>
          </cell>
          <cell r="C88">
            <v>54325</v>
          </cell>
        </row>
        <row r="89">
          <cell r="B89" t="str">
            <v>중기운전조수</v>
          </cell>
          <cell r="C89">
            <v>42762</v>
          </cell>
        </row>
        <row r="90">
          <cell r="B90" t="str">
            <v>고급선원</v>
          </cell>
          <cell r="C90">
            <v>63950</v>
          </cell>
        </row>
        <row r="91">
          <cell r="B91" t="str">
            <v>보통선원</v>
          </cell>
          <cell r="C91">
            <v>49346</v>
          </cell>
        </row>
        <row r="92">
          <cell r="B92" t="str">
            <v>선부</v>
          </cell>
          <cell r="C92">
            <v>40088</v>
          </cell>
        </row>
        <row r="93">
          <cell r="B93" t="str">
            <v>준설선선장</v>
          </cell>
          <cell r="C93">
            <v>79532</v>
          </cell>
        </row>
        <row r="94">
          <cell r="B94" t="str">
            <v>준설기관장</v>
          </cell>
          <cell r="C94">
            <v>70637</v>
          </cell>
        </row>
        <row r="95">
          <cell r="B95" t="str">
            <v>준설기관사</v>
          </cell>
          <cell r="C95">
            <v>56955</v>
          </cell>
        </row>
        <row r="96">
          <cell r="B96" t="str">
            <v>준설운전사</v>
          </cell>
          <cell r="C96">
            <v>66688</v>
          </cell>
        </row>
        <row r="97">
          <cell r="B97" t="str">
            <v>준설전기사</v>
          </cell>
          <cell r="C97">
            <v>63631</v>
          </cell>
        </row>
        <row r="98">
          <cell r="B98" t="str">
            <v>기계설치공</v>
          </cell>
          <cell r="C98">
            <v>67415</v>
          </cell>
        </row>
        <row r="99">
          <cell r="B99" t="str">
            <v>기계공</v>
          </cell>
          <cell r="C99">
            <v>58906</v>
          </cell>
        </row>
        <row r="100">
          <cell r="B100" t="str">
            <v>선반공</v>
          </cell>
          <cell r="C100">
            <v>78752</v>
          </cell>
        </row>
        <row r="101">
          <cell r="B101" t="str">
            <v>정비공</v>
          </cell>
          <cell r="C101">
            <v>52502</v>
          </cell>
        </row>
        <row r="102">
          <cell r="B102" t="str">
            <v>벨트콘베어작업공</v>
          </cell>
        </row>
        <row r="103">
          <cell r="B103" t="str">
            <v>현도사</v>
          </cell>
        </row>
        <row r="104">
          <cell r="B104" t="str">
            <v>제도사</v>
          </cell>
          <cell r="C104">
            <v>46978</v>
          </cell>
        </row>
        <row r="105">
          <cell r="B105" t="str">
            <v>시험사1급</v>
          </cell>
          <cell r="C105">
            <v>47867</v>
          </cell>
        </row>
        <row r="106">
          <cell r="B106" t="str">
            <v>시험사2급</v>
          </cell>
          <cell r="C106">
            <v>42272</v>
          </cell>
        </row>
        <row r="107">
          <cell r="B107" t="str">
            <v>시험사3급</v>
          </cell>
          <cell r="C107">
            <v>36667</v>
          </cell>
        </row>
        <row r="108">
          <cell r="B108" t="str">
            <v>시험사4급</v>
          </cell>
          <cell r="C108">
            <v>30223</v>
          </cell>
        </row>
        <row r="109">
          <cell r="B109" t="str">
            <v>시험보조사</v>
          </cell>
          <cell r="C109">
            <v>31003</v>
          </cell>
        </row>
        <row r="110">
          <cell r="B110" t="str">
            <v>유리공</v>
          </cell>
          <cell r="C110">
            <v>63783</v>
          </cell>
        </row>
        <row r="111">
          <cell r="B111" t="str">
            <v>함석공</v>
          </cell>
          <cell r="C111">
            <v>68943</v>
          </cell>
        </row>
        <row r="112">
          <cell r="B112" t="str">
            <v>일반용접공</v>
          </cell>
          <cell r="C112">
            <v>74016</v>
          </cell>
        </row>
        <row r="113">
          <cell r="B113" t="str">
            <v>리벳공</v>
          </cell>
          <cell r="C113">
            <v>71579</v>
          </cell>
        </row>
        <row r="114">
          <cell r="B114" t="str">
            <v>루우핑공</v>
          </cell>
        </row>
        <row r="115">
          <cell r="B115" t="str">
            <v>닥트공</v>
          </cell>
          <cell r="C115">
            <v>58041</v>
          </cell>
        </row>
        <row r="116">
          <cell r="B116" t="str">
            <v>대장공</v>
          </cell>
        </row>
        <row r="117">
          <cell r="B117" t="str">
            <v>할석공</v>
          </cell>
          <cell r="C117">
            <v>77728</v>
          </cell>
        </row>
        <row r="118">
          <cell r="B118" t="str">
            <v>제철축로공</v>
          </cell>
          <cell r="C118">
            <v>93345</v>
          </cell>
        </row>
        <row r="119">
          <cell r="B119" t="str">
            <v>양생공</v>
          </cell>
          <cell r="C119">
            <v>42244</v>
          </cell>
        </row>
        <row r="120">
          <cell r="B120" t="str">
            <v>계령공</v>
          </cell>
        </row>
        <row r="121">
          <cell r="B121" t="str">
            <v>모래분사공</v>
          </cell>
          <cell r="C121">
            <v>49962</v>
          </cell>
        </row>
        <row r="122">
          <cell r="B122" t="str">
            <v>사공(배포함)</v>
          </cell>
        </row>
        <row r="123">
          <cell r="B123" t="str">
            <v>마부(우마차포함)</v>
          </cell>
        </row>
        <row r="124">
          <cell r="B124" t="str">
            <v>제재공</v>
          </cell>
        </row>
        <row r="125">
          <cell r="B125" t="str">
            <v>철도궤도공</v>
          </cell>
          <cell r="C125">
            <v>65636</v>
          </cell>
        </row>
        <row r="126">
          <cell r="B126" t="str">
            <v>지적기사1급</v>
          </cell>
          <cell r="C126">
            <v>93540</v>
          </cell>
        </row>
        <row r="127">
          <cell r="B127" t="str">
            <v>지적기사2급</v>
          </cell>
          <cell r="C127">
            <v>72183</v>
          </cell>
        </row>
        <row r="128">
          <cell r="B128" t="str">
            <v>지적기능사1급</v>
          </cell>
          <cell r="C128">
            <v>53062</v>
          </cell>
        </row>
        <row r="129">
          <cell r="B129" t="str">
            <v>지적기능사2급</v>
          </cell>
          <cell r="C129">
            <v>32715</v>
          </cell>
        </row>
        <row r="130">
          <cell r="B130" t="str">
            <v>H/W설치기사</v>
          </cell>
          <cell r="C130">
            <v>82913</v>
          </cell>
        </row>
        <row r="131">
          <cell r="B131" t="str">
            <v>H/W시험기사</v>
          </cell>
          <cell r="C131">
            <v>84088</v>
          </cell>
        </row>
      </sheetData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표지"/>
      <sheetName val="원가계산서 "/>
      <sheetName val="집계표 (1)"/>
      <sheetName val="집계표(2)"/>
      <sheetName val="내역서(1차공사분)"/>
      <sheetName val="Sheet1"/>
      <sheetName val="DATA"/>
      <sheetName val="수량산출"/>
      <sheetName val="현장일보"/>
      <sheetName val="총괄표"/>
      <sheetName val="I一般比"/>
      <sheetName val="견적대비표"/>
      <sheetName val="INPUT"/>
      <sheetName val="일위대가"/>
      <sheetName val="ABUT수량-A1"/>
      <sheetName val="도배공사언고"/>
      <sheetName val="포장복구집계"/>
      <sheetName val="청천내"/>
      <sheetName val="집수정"/>
      <sheetName val="NEGO"/>
      <sheetName val="공사수행방안"/>
      <sheetName val="자재단가비교표"/>
      <sheetName val="견적율"/>
      <sheetName val="내역서"/>
      <sheetName val="데이타"/>
      <sheetName val="내역서1999.8최종"/>
      <sheetName val="인건비"/>
      <sheetName val="CTEMCOST"/>
      <sheetName val="건축-물가변동"/>
      <sheetName val="노임단가"/>
      <sheetName val="전차선로 물량표"/>
      <sheetName val="일위대가-1"/>
      <sheetName val="Front"/>
      <sheetName val="wall"/>
      <sheetName val="간접"/>
      <sheetName val="ETC"/>
      <sheetName val="성남일위"/>
      <sheetName val="을"/>
      <sheetName val="POL6차-PIPING"/>
      <sheetName val="Curves"/>
      <sheetName val="Tables"/>
      <sheetName val="N賃率-職"/>
      <sheetName val="산출금액내역"/>
      <sheetName val="상수도토공집계표"/>
      <sheetName val="평균높이산출근거"/>
      <sheetName val="횡배수관위치조서"/>
      <sheetName val="1.설계조건"/>
      <sheetName val="안정검토(온1)"/>
      <sheetName val="설직재-1"/>
      <sheetName val="별표 "/>
      <sheetName val="Option"/>
      <sheetName val="SP-B1"/>
      <sheetName val="손익분석"/>
      <sheetName val="중갑지"/>
      <sheetName val="사급자재"/>
      <sheetName val="노임"/>
      <sheetName val="단가 "/>
      <sheetName val="내역"/>
      <sheetName val="환율"/>
      <sheetName val="일위대가 (100%)"/>
      <sheetName val="과천MAIN"/>
      <sheetName val="IMPEADENCE MAP 취수장"/>
      <sheetName val="플랜트 설치"/>
      <sheetName val="단가"/>
      <sheetName val="반중력식옹벽3.5"/>
      <sheetName val="일위목록"/>
      <sheetName val="일위_파일"/>
      <sheetName val="입찰안"/>
      <sheetName val="암거단위-1련"/>
      <sheetName val="화산경계"/>
      <sheetName val="귀래 설계 공내역서"/>
      <sheetName val="소비자가"/>
      <sheetName val="식재가격"/>
      <sheetName val="식재총괄"/>
      <sheetName val="const."/>
      <sheetName val="일위대가(계측기설치)"/>
      <sheetName val="부안일위"/>
      <sheetName val="내역서-전체낙찰율"/>
      <sheetName val="날개벽"/>
      <sheetName val="암거단위"/>
      <sheetName val="전기일위대가"/>
      <sheetName val="인건-측정"/>
      <sheetName val="수량산출서"/>
      <sheetName val="단가조사"/>
      <sheetName val="예비품"/>
      <sheetName val="수목표준대가"/>
      <sheetName val="지우지마세요"/>
      <sheetName val="제수"/>
      <sheetName val="공기"/>
      <sheetName val="단가산출"/>
      <sheetName val="전기일위목록"/>
      <sheetName val="영1"/>
      <sheetName val="빙장비사양"/>
      <sheetName val="장비사양"/>
      <sheetName val="직재"/>
      <sheetName val="집계표"/>
      <sheetName val="Sheet6"/>
      <sheetName val="노무비"/>
      <sheetName val="일위"/>
      <sheetName val="예가표"/>
      <sheetName val="Sheet2"/>
      <sheetName val="신우"/>
      <sheetName val="공사원가계산서"/>
      <sheetName val="직노"/>
      <sheetName val="단가대비표"/>
      <sheetName val="일위대가(가설)"/>
      <sheetName val="횡배수관토공수량"/>
      <sheetName val="입력"/>
      <sheetName val="자재단가표"/>
      <sheetName val="건축내역"/>
      <sheetName val="현장관리비"/>
      <sheetName val="설비내역서"/>
      <sheetName val="건축내역서"/>
      <sheetName val="전기내역서"/>
      <sheetName val="금액"/>
      <sheetName val="원가계산서"/>
      <sheetName val="표지 (2)"/>
      <sheetName val="기준"/>
      <sheetName val="9811"/>
      <sheetName val="목표세부명세"/>
      <sheetName val="원하대비"/>
      <sheetName val="원도급"/>
      <sheetName val="하도급"/>
      <sheetName val="FD"/>
      <sheetName val="LD"/>
      <sheetName val="토목"/>
      <sheetName val="관급단가"/>
      <sheetName val="기계설비-물가변동"/>
      <sheetName val="GAEYO"/>
      <sheetName val="연동내역"/>
      <sheetName val="작성기준"/>
      <sheetName val="NEYOK"/>
      <sheetName val="조명시설"/>
      <sheetName val="Total"/>
      <sheetName val="YES-T"/>
      <sheetName val="J형측구단위수량"/>
      <sheetName val="횡배수관집현황(2공구)"/>
      <sheetName val="평가내역"/>
      <sheetName val="연결임시"/>
      <sheetName val="반중력식옹벽"/>
      <sheetName val="한강운반비"/>
      <sheetName val="SUN 2000. 10 가격"/>
      <sheetName val="FRP내역서"/>
      <sheetName val="7단가"/>
      <sheetName val="단위중량표"/>
      <sheetName val="Y-WORK"/>
      <sheetName val="기본DATA"/>
      <sheetName val="갑지1"/>
      <sheetName val="설계명세서"/>
      <sheetName val="공사"/>
      <sheetName val="갑지"/>
      <sheetName val="노무비 "/>
      <sheetName val="시행후면적"/>
      <sheetName val="용지매수"/>
      <sheetName val="BQ"/>
      <sheetName val="FB25JN"/>
      <sheetName val="copy"/>
      <sheetName val="계약내력"/>
      <sheetName val="ES조서출력하기"/>
      <sheetName val="내역서-CCTV"/>
      <sheetName val="가설공사내역"/>
      <sheetName val="401"/>
      <sheetName val="5.모델링"/>
      <sheetName val="2.단면가정"/>
      <sheetName val="노 무 비"/>
      <sheetName val="노원열병합  건축공사기성내역서"/>
      <sheetName val="AV시스템"/>
      <sheetName val="변압기 및 발전기 용량"/>
      <sheetName val="전기"/>
      <sheetName val="매립"/>
      <sheetName val="현대물량"/>
      <sheetName val="Sheet3"/>
      <sheetName val="실행철강하도"/>
      <sheetName val="COST"/>
      <sheetName val="실행대비"/>
      <sheetName val="차선도색현황"/>
      <sheetName val="전신환매도율"/>
      <sheetName val="A-4"/>
      <sheetName val="H-PILE수량집계"/>
      <sheetName val="설계내역서"/>
      <sheetName val="집계"/>
      <sheetName val="노임이"/>
      <sheetName val="견"/>
      <sheetName val="교통대책내역"/>
      <sheetName val="시중노임단가"/>
      <sheetName val="요율"/>
      <sheetName val="R&amp;D"/>
      <sheetName val="직접인건비"/>
      <sheetName val="Sheet4"/>
      <sheetName val="갑지(추정)"/>
      <sheetName val="자재단가"/>
      <sheetName val="경비"/>
      <sheetName val="공사개요"/>
      <sheetName val="코드표"/>
      <sheetName val="COVER"/>
      <sheetName val="횡배수관"/>
      <sheetName val="대비"/>
      <sheetName val="집수정(600-700)"/>
      <sheetName val="전계가"/>
      <sheetName val="APT"/>
      <sheetName val="건축공사 집계표"/>
      <sheetName val="골조"/>
      <sheetName val="인건비 "/>
      <sheetName val="터파기및재료"/>
      <sheetName val="외주"/>
      <sheetName val="WEIGHT LIST"/>
      <sheetName val="계산근거"/>
      <sheetName val="DATE"/>
      <sheetName val="철거산출근거"/>
      <sheetName val="Working(wo WTs)"/>
      <sheetName val="__"/>
      <sheetName val="내역서1"/>
      <sheetName val="XXXXXX"/>
      <sheetName val="원가계산"/>
      <sheetName val="견적"/>
      <sheetName val="982월원안"/>
      <sheetName val="Sheet13"/>
      <sheetName val="발전기"/>
      <sheetName val="Sheet14"/>
      <sheetName val="SCHEDULE"/>
      <sheetName val="2원료가나다."/>
      <sheetName val="SYS별 부하목록"/>
      <sheetName val="cable data"/>
      <sheetName val="현장관리비집계표"/>
      <sheetName val="98수문일위"/>
      <sheetName val="조건입력"/>
      <sheetName val="조건입력(2)"/>
      <sheetName val="장비선정"/>
      <sheetName val="냉천부속동"/>
      <sheetName val="여수토공사비"/>
      <sheetName val="부하LOAD"/>
      <sheetName val="guard(mac)"/>
      <sheetName val="소방"/>
      <sheetName val="본공사"/>
      <sheetName val="MCC제원"/>
      <sheetName val="하부철근수량"/>
      <sheetName val="1단계"/>
      <sheetName val="일위(PN)"/>
      <sheetName val="6동"/>
      <sheetName val="P.M 별"/>
      <sheetName val="품셈TABLE"/>
      <sheetName val="약품설비"/>
      <sheetName val="송전기본"/>
      <sheetName val="홍보비디오"/>
      <sheetName val="내역서2안"/>
      <sheetName val="경산"/>
      <sheetName val="재료"/>
      <sheetName val="설치자재"/>
      <sheetName val="목차"/>
      <sheetName val="제품"/>
      <sheetName val="견적계산"/>
      <sheetName val="재고현황"/>
      <sheetName val="인제내역"/>
      <sheetName val="b_balju_cho"/>
      <sheetName val="장비부하"/>
      <sheetName val="노단"/>
      <sheetName val="공조기"/>
      <sheetName val="기존단가 (2)"/>
      <sheetName val="중기사용료"/>
      <sheetName val="대치판정"/>
      <sheetName val="가로내역"/>
      <sheetName val="단"/>
      <sheetName val="제-노임"/>
      <sheetName val="6호기"/>
      <sheetName val="SAM"/>
      <sheetName val="제경집계"/>
      <sheetName val="J直材4"/>
      <sheetName val="전통건설"/>
      <sheetName val="분석가정"/>
      <sheetName val="목창호"/>
      <sheetName val="Activity(new)"/>
      <sheetName val="Total(new)"/>
      <sheetName val="돈암사업"/>
      <sheetName val="견적대비 견적서"/>
      <sheetName val="원가계산서_"/>
      <sheetName val="집계표_(1)"/>
      <sheetName val="별표_"/>
      <sheetName val="1_설계조건"/>
      <sheetName val="전차선로_물량표"/>
      <sheetName val="귀래_설계_공내역서"/>
      <sheetName val="EQT-ESTN"/>
      <sheetName val="단가보완"/>
      <sheetName val="단위가격"/>
      <sheetName val="배수내역 (2)"/>
      <sheetName val="공사내역"/>
      <sheetName val="내역(한신APT)"/>
      <sheetName val="BOQ건축"/>
      <sheetName val="20관리비율"/>
      <sheetName val="P-J"/>
      <sheetName val="예산서표지"/>
      <sheetName val="일위목차"/>
      <sheetName val="내역서(기성청구)"/>
      <sheetName val="노임변동률"/>
      <sheetName val="È£Ç¥"/>
      <sheetName val="건축집계표"/>
      <sheetName val="토목집계표"/>
      <sheetName val="집계표(설비)"/>
      <sheetName val="토목내역서"/>
      <sheetName val="SUMMARY"/>
      <sheetName val="PAINT"/>
      <sheetName val="건축공사"/>
      <sheetName val="설계조건"/>
      <sheetName val="산출"/>
      <sheetName val="구천"/>
      <sheetName val="공내역"/>
      <sheetName val="일위대가표"/>
      <sheetName val="총괄"/>
      <sheetName val="인수공"/>
      <sheetName val="프랜트면허"/>
      <sheetName val="시화점실행"/>
      <sheetName val="실행내역"/>
      <sheetName val="MixBed"/>
      <sheetName val="CondPol"/>
      <sheetName val=" 냉각수펌프"/>
      <sheetName val="단가비교표"/>
      <sheetName val="품셈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  <sheetName val="처리단락"/>
      <sheetName val="미드수량"/>
      <sheetName val="공사비"/>
      <sheetName val="일위대가목록"/>
      <sheetName val="샘플표지"/>
      <sheetName val="TRE TABLE"/>
      <sheetName val="조도계산"/>
      <sheetName val="변수"/>
      <sheetName val="dV&amp;Cl"/>
      <sheetName val="CAP"/>
      <sheetName val="R"/>
      <sheetName val="설비"/>
      <sheetName val="역T형"/>
      <sheetName val="말뚝설계"/>
      <sheetName val="예산명세서"/>
      <sheetName val="자료입력"/>
      <sheetName val="NAI"/>
      <sheetName val="단위단가"/>
      <sheetName val="부하"/>
      <sheetName val="별표집계"/>
      <sheetName val="정렬"/>
      <sheetName val="일반부표"/>
      <sheetName val="원가"/>
      <sheetName val="교각계산"/>
      <sheetName val="원효펌프교체020812"/>
      <sheetName val="수리결과"/>
      <sheetName val="전기 원가계산서"/>
      <sheetName val="제경비율"/>
      <sheetName val="단가표"/>
      <sheetName val="2002상반기노임기준"/>
      <sheetName val="자료"/>
      <sheetName val="토사(PE)"/>
      <sheetName val="수량산출1"/>
      <sheetName val="입출재고현황 (2)"/>
      <sheetName val="합천내역"/>
      <sheetName val="단중표"/>
      <sheetName val="CAT_5"/>
      <sheetName val="예총"/>
      <sheetName val="개소별수량산출"/>
      <sheetName val="배선DATA"/>
      <sheetName val="설산1.나"/>
      <sheetName val="본사S"/>
      <sheetName val="내역서(실)"/>
      <sheetName val="EP0618"/>
      <sheetName val="기계상세"/>
      <sheetName val="J01"/>
      <sheetName val="전기혼잡제경비(45)"/>
      <sheetName val="BSD (2)"/>
      <sheetName val="대로근거"/>
      <sheetName val="도급갑지"/>
      <sheetName val="패널"/>
      <sheetName val="2. 공원조도(전통공원)"/>
      <sheetName val="조명율표"/>
      <sheetName val="서울1"/>
      <sheetName val="자 110% &amp; 노 70%"/>
      <sheetName val="약품공급2"/>
      <sheetName val="신표지1"/>
      <sheetName val="철근총괄집계표"/>
      <sheetName val="빗물받이(910-510-410)"/>
      <sheetName val="우수"/>
      <sheetName val="Sheet1 (2)"/>
      <sheetName val="일위대가서식"/>
      <sheetName val="조경"/>
      <sheetName val="SLAB"/>
      <sheetName val="BID"/>
      <sheetName val="중기(목록)"/>
      <sheetName val="일위대가(목록)"/>
      <sheetName val="산근(목록)"/>
      <sheetName val="재료비"/>
      <sheetName val="부하계산서"/>
      <sheetName val="설계서(1)"/>
      <sheetName val="도급"/>
      <sheetName val="제품정보"/>
      <sheetName val="9509"/>
      <sheetName val="9.단가조사서"/>
      <sheetName val="6.일위목록"/>
      <sheetName val="COVER-P"/>
      <sheetName val="FACTOR"/>
      <sheetName val="맨홀조서"/>
      <sheetName val="eq_data"/>
      <sheetName val="공문"/>
      <sheetName val="비탈면보호공수량산출"/>
      <sheetName val="산_3_2"/>
      <sheetName val="산_3_1"/>
      <sheetName val="_REF"/>
      <sheetName val="산_3_2_2"/>
      <sheetName val="하조서"/>
      <sheetName val="계산서(곡선부)"/>
      <sheetName val="-치수표(곡선부)"/>
      <sheetName val="설계기준"/>
      <sheetName val="내역1"/>
      <sheetName val="하남내역"/>
      <sheetName val="단가결정"/>
      <sheetName val="(관급)수량산출서"/>
      <sheetName val="(도급)수량산출서"/>
      <sheetName val="일위대가목록표"/>
      <sheetName val="제품목록"/>
      <sheetName val="측량요율"/>
      <sheetName val="수토공단위당"/>
      <sheetName val="변경비교-을"/>
      <sheetName val="수용가조서"/>
      <sheetName val="깨기"/>
      <sheetName val="성곽내역서"/>
      <sheetName val="토적계산"/>
      <sheetName val="목재훈증"/>
      <sheetName val="중로근거"/>
      <sheetName val="관급"/>
      <sheetName val="설 계"/>
      <sheetName val="1안"/>
      <sheetName val="배수통관토공수량"/>
      <sheetName val="9."/>
      <sheetName val="부대공"/>
      <sheetName val="토공"/>
      <sheetName val="소일위대가코드표"/>
      <sheetName val="2.대외공문"/>
      <sheetName val="대,유,램"/>
      <sheetName val="정공공사"/>
      <sheetName val="제직재"/>
      <sheetName val="안정검토"/>
      <sheetName val="10.25"/>
      <sheetName val="9GNG운반"/>
      <sheetName val="교각토공"/>
      <sheetName val="가압장(토목)"/>
      <sheetName val="2회내역"/>
      <sheetName val="일위대가(4층원격)"/>
      <sheetName val="간지"/>
      <sheetName val="자재"/>
      <sheetName val="C1ㅇ"/>
      <sheetName val="내역서(교량)전체"/>
      <sheetName val="기자재대비표"/>
      <sheetName val="4-7.중앙전기실(노임단가)"/>
      <sheetName val="차액보증"/>
      <sheetName val="공사비명세서"/>
      <sheetName val="버스운행안내"/>
      <sheetName val="근태계획서"/>
      <sheetName val="예방접종계획"/>
      <sheetName val="사  업  비  수  지  예  산  서"/>
      <sheetName val="3CHBDC"/>
      <sheetName val="아래"/>
      <sheetName val="수량산출(1)"/>
      <sheetName val="A갑지"/>
      <sheetName val="음료실행"/>
      <sheetName val="말뚝지지력산정"/>
      <sheetName val="수량산출기초(케블등)"/>
      <sheetName val="입력값"/>
      <sheetName val="일위대가(당초)"/>
      <sheetName val="EQ_R1"/>
      <sheetName val="JUCKEYK"/>
      <sheetName val="DATA 입력란"/>
      <sheetName val="기계관급기자재비"/>
      <sheetName val="건축관급공사비"/>
      <sheetName val="토목관급공사비"/>
      <sheetName val="2000년1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Mc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단가표"/>
      <sheetName val="데이타"/>
      <sheetName val="104동"/>
      <sheetName val="내역"/>
      <sheetName val="일위대가"/>
      <sheetName val="기자재비"/>
      <sheetName val="2차1차"/>
      <sheetName val="일위대가표"/>
      <sheetName val="대목"/>
      <sheetName val="골조시행"/>
      <sheetName val="식재일위대가"/>
      <sheetName val="기초일위대가"/>
      <sheetName val="단가대비표"/>
      <sheetName val="예산내역"/>
      <sheetName val="총괄수지표"/>
      <sheetName val="을"/>
      <sheetName val="10월"/>
      <sheetName val="1차설계변경내역"/>
      <sheetName val="내역서2안"/>
      <sheetName val="b_balju"/>
      <sheetName val="공통가설"/>
      <sheetName val="견적서"/>
      <sheetName val="덤프트럭계수"/>
      <sheetName val="자료"/>
      <sheetName val="내역서"/>
      <sheetName val="70%"/>
      <sheetName val="담장산출"/>
      <sheetName val="토공사"/>
      <sheetName val="Mc1"/>
      <sheetName val="안양동교 1안"/>
      <sheetName val="건축내역"/>
      <sheetName val="b_balju-단가단가단가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식재인부"/>
      <sheetName val="적격점수&lt;300억미만&gt;"/>
      <sheetName val="일위대가(건축)"/>
      <sheetName val="Sheet5"/>
      <sheetName val="수목표준대가"/>
      <sheetName val="설비2차"/>
      <sheetName val="일위대가목차"/>
      <sheetName val="sheet1"/>
      <sheetName val="FB25JN"/>
      <sheetName val="공통가설공사"/>
      <sheetName val="일위목록"/>
      <sheetName val="백암비스타내역"/>
      <sheetName val="data2"/>
      <sheetName val="EACT10"/>
      <sheetName val="내역5"/>
      <sheetName val="건축공사실행"/>
      <sheetName val="COVER"/>
      <sheetName val="단가"/>
      <sheetName val="건축"/>
      <sheetName val="Y-WORK"/>
      <sheetName val="Data&amp;Result"/>
      <sheetName val="공종목록표"/>
      <sheetName val="환율"/>
      <sheetName val="노임단가"/>
      <sheetName val="QandAJunior"/>
      <sheetName val="개요"/>
      <sheetName val="중기사용료산출근거"/>
      <sheetName val="단가 및 재료비"/>
      <sheetName val="직노"/>
      <sheetName val="제직재"/>
      <sheetName val="설직재-1"/>
      <sheetName val="일용노임단가"/>
      <sheetName val="b_balju_cho"/>
      <sheetName val="입력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기성내역"/>
      <sheetName val="unit 4"/>
      <sheetName val="노원열병합  건축공사기성내역서"/>
      <sheetName val="노임단가표"/>
      <sheetName val="단가조사서"/>
      <sheetName val="물가대비표"/>
      <sheetName val="요율"/>
      <sheetName val="BID"/>
      <sheetName val="자재단가"/>
      <sheetName val="국별인원"/>
      <sheetName val="노임"/>
      <sheetName val="집계표"/>
      <sheetName val="단가비교표"/>
      <sheetName val="단가일람"/>
      <sheetName val="단위량당중기"/>
      <sheetName val="일 위 대 가 표"/>
      <sheetName val="대가"/>
      <sheetName val="기초단가"/>
      <sheetName val="★도급내역"/>
      <sheetName val="회사정보"/>
      <sheetName val="증감대비"/>
      <sheetName val="연결임시"/>
      <sheetName val="선금급신청서"/>
      <sheetName val="공통단가"/>
      <sheetName val="운반비"/>
      <sheetName val="2000양배"/>
      <sheetName val="일위대가목록"/>
      <sheetName val="출력은 금물"/>
      <sheetName val="중기사용료"/>
      <sheetName val="기초입력 DATA"/>
      <sheetName val="전기품산출"/>
      <sheetName val="수목데이타 "/>
      <sheetName val="#REF"/>
      <sheetName val="공사비대비표B(토공)"/>
      <sheetName val="Sheet10"/>
      <sheetName val="일위대가(출입)"/>
      <sheetName val="단가(1)"/>
      <sheetName val="기본단가"/>
      <sheetName val="인건비단가"/>
      <sheetName val="수량산출"/>
      <sheetName val="회사기초자료"/>
      <sheetName val="설계"/>
      <sheetName val="관리자"/>
      <sheetName val="투찰추정"/>
      <sheetName val="1,2공구원가계산서"/>
      <sheetName val="1공구산출내역서"/>
      <sheetName val="제출내역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단가산출"/>
      <sheetName val="대가10%"/>
      <sheetName val="CON'C"/>
      <sheetName val="단가표 (2)"/>
      <sheetName val="변수값"/>
      <sheetName val="중기상차"/>
      <sheetName val="AS복구"/>
      <sheetName val="중기터파기"/>
      <sheetName val="단가조사"/>
      <sheetName val="실행철강하도"/>
      <sheetName val="장비"/>
      <sheetName val="산근1"/>
      <sheetName val="노무"/>
      <sheetName val="자재"/>
      <sheetName val="에너지요금"/>
      <sheetName val="경비"/>
      <sheetName val="DATA1"/>
      <sheetName val="기초내역"/>
      <sheetName val="보할공정"/>
      <sheetName val="기계경비(시간당)"/>
      <sheetName val="Total"/>
      <sheetName val="결재판"/>
      <sheetName val="터파기및재료"/>
      <sheetName val="몰탈재료산출"/>
      <sheetName val="작업금지"/>
      <sheetName val="중기조종사 단위단가"/>
      <sheetName val="코드표"/>
      <sheetName val="식재가격"/>
      <sheetName val="식재총괄"/>
      <sheetName val="실행(1)"/>
      <sheetName val="할증 "/>
      <sheetName val="소비자가"/>
      <sheetName val="시설물기초"/>
      <sheetName val="금액"/>
      <sheetName val="을지"/>
      <sheetName val="BS"/>
      <sheetName val="실행내역"/>
      <sheetName val="Sheet1 (2)"/>
      <sheetName val="일위_파일"/>
      <sheetName val="도급"/>
      <sheetName val=" 갑지"/>
      <sheetName val="A-4"/>
      <sheetName val="하부철근수량"/>
      <sheetName val="교사기준면적(초등)"/>
      <sheetName val="상각비"/>
      <sheetName val="위치조서"/>
      <sheetName val="4.일위대가목차"/>
      <sheetName val="일위대가(가설)"/>
      <sheetName val="물가시세표"/>
      <sheetName val="01"/>
      <sheetName val="급여대장"/>
      <sheetName val="직원 인적급여 카드"/>
      <sheetName val="관로내역원"/>
      <sheetName val="단산목록"/>
      <sheetName val="전체"/>
      <sheetName val="기계경비일람"/>
      <sheetName val="수목데이타"/>
      <sheetName val="등록업체(031124)"/>
      <sheetName val="광양 3기 유입수"/>
      <sheetName val="요약&amp;결과"/>
      <sheetName val="BSD _2_"/>
      <sheetName val="대한주택보증(수보)"/>
      <sheetName val="대한주택보증(입보)"/>
      <sheetName val="수지예산"/>
      <sheetName val="DANGA"/>
      <sheetName val="Macro2"/>
      <sheetName val="대,유,램"/>
      <sheetName val="96노임기준"/>
      <sheetName val="000000"/>
      <sheetName val="집계표_식재"/>
      <sheetName val="장비종합부표"/>
      <sheetName val="부표"/>
      <sheetName val="현장경비"/>
      <sheetName val="FAX"/>
      <sheetName val="9811"/>
      <sheetName val="2000년1차"/>
      <sheetName val="장비사양"/>
      <sheetName val="EJ"/>
      <sheetName val="저수조"/>
      <sheetName val="웅진교-S2"/>
      <sheetName val="단청공사"/>
      <sheetName val="재료"/>
      <sheetName val="내부마감"/>
      <sheetName val="별제권_정리담보권"/>
      <sheetName val="보도공제면적"/>
      <sheetName val="여과지동"/>
      <sheetName val="단가비교"/>
      <sheetName val="DATA"/>
      <sheetName val="조명율표"/>
      <sheetName val="원하대비"/>
      <sheetName val="원도급"/>
      <sheetName val="하도급"/>
      <sheetName val="대비2"/>
      <sheetName val="건축공사"/>
      <sheetName val="설계예산서"/>
      <sheetName val="예산내역서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ABUT수량-A1"/>
      <sheetName val="계약내역(2)"/>
      <sheetName val="내역-2"/>
      <sheetName val="조명일위"/>
      <sheetName val="제2호단위수량"/>
      <sheetName val="공사개요"/>
      <sheetName val="인건비"/>
      <sheetName val="일위대가 "/>
      <sheetName val="2.냉난방설비공사"/>
      <sheetName val="7.자동제어공사"/>
      <sheetName val="코드목록(시스템담당용)"/>
      <sheetName val="DATE"/>
      <sheetName val="화재 탐지 설비"/>
      <sheetName val="견적"/>
      <sheetName val="실행"/>
      <sheetName val="광주전남"/>
      <sheetName val="냉천부속동"/>
      <sheetName val="경산"/>
      <sheetName val="기본단가표"/>
      <sheetName val="기본1"/>
      <sheetName val="수정일위대가"/>
      <sheetName val="설계내역서"/>
      <sheetName val="공정집계_국별"/>
      <sheetName val="AV시스템"/>
      <sheetName val="물가시세"/>
      <sheetName val="견적단가"/>
      <sheetName val="중기집계"/>
      <sheetName val="기본입력"/>
      <sheetName val="종배수관면벽신"/>
      <sheetName val="피벗테이블데이터분석"/>
      <sheetName val="4.공사별"/>
      <sheetName val="갑지"/>
      <sheetName val="신규일위"/>
      <sheetName val="자단"/>
      <sheetName val="CABLE SIZE-1"/>
      <sheetName val="포장복구집계"/>
      <sheetName val="북방3터널"/>
      <sheetName val="품셈TABLE"/>
      <sheetName val="주소록"/>
      <sheetName val="금액내역서"/>
      <sheetName val="재노경"/>
      <sheetName val="도급내역5+800"/>
      <sheetName val="도급내역"/>
      <sheetName val="3련 BOX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준검 내역서"/>
      <sheetName val="기계경비"/>
      <sheetName val="전력"/>
      <sheetName val="10월 (2)"/>
      <sheetName val="종합-임현"/>
      <sheetName val="기타 정보통신공사"/>
      <sheetName val="내 역 서(총괄)"/>
      <sheetName val="당사실시1"/>
      <sheetName val="철콘공사"/>
      <sheetName val="단가산출-기,교"/>
      <sheetName val="일위목록-기"/>
      <sheetName val="기준액"/>
      <sheetName val="접속슬라브"/>
      <sheetName val="이토변실(A3-LINE)"/>
      <sheetName val="부대공Ⅱ"/>
      <sheetName val="6-1. 관개량조서"/>
      <sheetName val="계산서(곡선부)"/>
      <sheetName val="포장재료집계표"/>
      <sheetName val="강병규"/>
      <sheetName val="(전남)시범지구 운영실적 및 결과분석(8월까지)"/>
      <sheetName val="통장출금액"/>
      <sheetName val="단가기준"/>
      <sheetName val="I一般比"/>
      <sheetName val="N賃率-職"/>
      <sheetName val="J直材4"/>
      <sheetName val="const."/>
      <sheetName val="우석문틀"/>
      <sheetName val="도급FORM"/>
      <sheetName val="_갑지"/>
      <sheetName val="출력은_금물"/>
      <sheetName val="단가표_(2)"/>
      <sheetName val="할증_"/>
      <sheetName val="광양_3기_유입수"/>
      <sheetName val="수목데이타_"/>
      <sheetName val="중기조종사_단위단가"/>
      <sheetName val="부대공"/>
      <sheetName val="배수공"/>
      <sheetName val="토공"/>
      <sheetName val="포장공"/>
      <sheetName val="비전경영계획"/>
      <sheetName val="토량1-1"/>
      <sheetName val="덤프운반거리산출(토)"/>
      <sheetName val="덤프운반거리산출(풍)"/>
      <sheetName val="덤프운반거리산출(연)"/>
      <sheetName val="DATA 입력란"/>
      <sheetName val="1. 설계조건 2.단면가정 3. 하중계산"/>
      <sheetName val="대가단최종"/>
      <sheetName val="총괄내역서"/>
      <sheetName val="굴화내역"/>
      <sheetName val="DAN"/>
      <sheetName val="백호우계수"/>
      <sheetName val="단가산출(총괄)"/>
      <sheetName val="일위총괄"/>
      <sheetName val="일위대가 목록표"/>
      <sheetName val="총 괄 표"/>
      <sheetName val="1안"/>
      <sheetName val="Sheet4"/>
      <sheetName val="공장동 지하1층"/>
      <sheetName val="용역동 및 154KV"/>
      <sheetName val="공장동 3층"/>
      <sheetName val="공장동 1층"/>
      <sheetName val="구의33고"/>
      <sheetName val="교각1"/>
      <sheetName val="자동제어"/>
      <sheetName val="공구"/>
      <sheetName val="현장관리비"/>
      <sheetName val="단위수량"/>
      <sheetName val=" 견적서"/>
      <sheetName val="실행내역 "/>
      <sheetName val="의왕내역"/>
      <sheetName val="원가계산서(남측)"/>
      <sheetName val="장비경비"/>
      <sheetName val="빗물받이(910-510-410)"/>
      <sheetName val="가정조건"/>
      <sheetName val="공통"/>
      <sheetName val="투찰내역"/>
      <sheetName val="노견단위수량"/>
      <sheetName val="자료입력"/>
      <sheetName val="시멘트"/>
      <sheetName val="예산명세서"/>
      <sheetName val="설계명세서"/>
      <sheetName val="철거산출근거"/>
      <sheetName val="달대"/>
      <sheetName val="원가서"/>
      <sheetName val="단가산출2"/>
      <sheetName val="기초입력_DATA"/>
      <sheetName val="조경일람"/>
      <sheetName val="총공사비집계표"/>
      <sheetName val="중기손료"/>
      <sheetName val="기능공인적사항"/>
      <sheetName val="단"/>
      <sheetName val="3.하중산정4.지지력"/>
      <sheetName val="단가산출서"/>
      <sheetName val="수량산출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사업성"/>
      <sheetName val="-치수표(곡선부)"/>
      <sheetName val="가동비율"/>
      <sheetName val="반포2차"/>
      <sheetName val="내역서(전기)"/>
      <sheetName val="금융비용"/>
      <sheetName val="2000,9월 일위"/>
      <sheetName val="기초자료"/>
      <sheetName val="1.우편집중내역서"/>
      <sheetName val="한강운반비"/>
      <sheetName val="1공구원가계산서"/>
      <sheetName val="노무비"/>
      <sheetName val="원가"/>
      <sheetName val="보고"/>
      <sheetName val="비탈면보호공수량산출"/>
      <sheetName val="pier(각형)"/>
      <sheetName val="토사(PE)"/>
      <sheetName val="재료비"/>
      <sheetName val="L_RPTB~1"/>
      <sheetName val="시작4"/>
      <sheetName val="일위대가표(DEEP)"/>
      <sheetName val="내역표지"/>
      <sheetName val="Baby일위대가"/>
      <sheetName val="단중표"/>
      <sheetName val="계약서"/>
      <sheetName val="간접비 총괄표"/>
      <sheetName val="2.1  노무비 평균단가산출"/>
      <sheetName val="기초일위"/>
      <sheetName val="시설일위"/>
      <sheetName val="표준항목"/>
      <sheetName val="식재일위"/>
      <sheetName val="말뚝지지력산정"/>
      <sheetName val="(A)내역서"/>
      <sheetName val="중기단가"/>
      <sheetName val="단가및재료비"/>
      <sheetName val="납부서"/>
      <sheetName val="개인명세서"/>
      <sheetName val="을 1"/>
      <sheetName val="을 2"/>
      <sheetName val="변경내역"/>
      <sheetName val="잡비"/>
      <sheetName val="전차선로 물량표"/>
      <sheetName val="공통(20-91)"/>
      <sheetName val="단가견적조사표"/>
      <sheetName val="기준FACTOR"/>
      <sheetName val="유림골조"/>
      <sheetName val="조견표"/>
      <sheetName val="조도계산서 (도서)"/>
      <sheetName val="단  가  대  비  표"/>
      <sheetName val="일  위  대  가  목  록"/>
      <sheetName val="2.대외공문"/>
      <sheetName val="노무비 근거"/>
      <sheetName val="공내역"/>
      <sheetName val="ⴭⴭⴭⴭⴭ"/>
      <sheetName val="중기작업량"/>
      <sheetName val="청천내"/>
      <sheetName val="교통대책내역"/>
      <sheetName val="일위대가(4층원격)"/>
      <sheetName val="토적단위"/>
      <sheetName val="계정code"/>
      <sheetName val="정의"/>
      <sheetName val="투입비"/>
      <sheetName val="옥외외등집계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06 일위대가목록"/>
      <sheetName val="정산명세서"/>
      <sheetName val="BOJUNGGM"/>
      <sheetName val="원가data"/>
      <sheetName val="남대문빌딩"/>
      <sheetName val="토건"/>
      <sheetName val="MCC제원"/>
      <sheetName val="제경비율"/>
      <sheetName val="주공 갑지"/>
      <sheetName val="자재목록"/>
      <sheetName val="단가목록"/>
      <sheetName val="중기목록"/>
      <sheetName val="노임이"/>
      <sheetName val="토목공사"/>
      <sheetName val="형틀공사"/>
      <sheetName val="22단가"/>
      <sheetName val="22인공"/>
      <sheetName val="소방"/>
      <sheetName val="유역면적"/>
      <sheetName val="공조기"/>
      <sheetName val="실행대비"/>
      <sheetName val="장비가동"/>
      <sheetName val="간접비"/>
      <sheetName val="램머"/>
      <sheetName val="작업일보"/>
      <sheetName val="괴목육교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VOR"/>
      <sheetName val="front"/>
      <sheetName val="날개벽수량표"/>
      <sheetName val="기초대가"/>
      <sheetName val="시설대가"/>
      <sheetName val="수목대가"/>
      <sheetName val="인공대가"/>
      <sheetName val="부표총괄"/>
      <sheetName val="배수장토목공사비"/>
      <sheetName val="전선 및 전선관"/>
      <sheetName val="기본일위"/>
      <sheetName val="관접합및부설"/>
      <sheetName val="패널"/>
      <sheetName val="내역_FILE"/>
      <sheetName val="목록"/>
      <sheetName val="설명서 "/>
      <sheetName val="토목"/>
      <sheetName val="배수내역"/>
      <sheetName val="16-1"/>
      <sheetName val="9-1차이내역"/>
      <sheetName val="JUCKEYK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갑지(추정)"/>
      <sheetName val="지급자재"/>
      <sheetName val="분당임차변경"/>
      <sheetName val="변압기 및 발전기 용량"/>
      <sheetName val="세부내역서(소방)"/>
      <sheetName val="본사인상전"/>
      <sheetName val="일반부표"/>
      <sheetName val="수량집계표(舊)"/>
      <sheetName val="식재"/>
      <sheetName val="시설물"/>
      <sheetName val="식재출력용"/>
      <sheetName val="유지관리"/>
      <sheetName val="적산산출"/>
      <sheetName val="자재비산출"/>
      <sheetName val="운용비산출"/>
      <sheetName val="신고조서"/>
      <sheetName val="청주(철골발주의뢰서)"/>
      <sheetName val="단가_1_"/>
      <sheetName val="설비내역서"/>
      <sheetName val="건축내역서"/>
      <sheetName val="전기내역서"/>
      <sheetName val="일위대가집계"/>
      <sheetName val="단가 (2)"/>
      <sheetName val="일위대가(1)"/>
      <sheetName val="예총"/>
      <sheetName val="비용"/>
      <sheetName val="일용노임단가2001상"/>
      <sheetName val="참조자료"/>
      <sheetName val="개요입력"/>
      <sheetName val="수량기준"/>
      <sheetName val="APT내역"/>
      <sheetName val="부대시설"/>
      <sheetName val="간공설계서"/>
      <sheetName val="동문건설"/>
      <sheetName val="파일의이용"/>
      <sheetName val="단 box"/>
      <sheetName val="수량집계"/>
      <sheetName val="실행기초"/>
      <sheetName val="구간별현황"/>
      <sheetName val="배수량"/>
      <sheetName val="기본계획"/>
      <sheetName val="WORK"/>
      <sheetName val="산출기초"/>
      <sheetName val="공사비산출서"/>
      <sheetName val="적용단위길이"/>
      <sheetName val="특수기호강도거푸집"/>
      <sheetName val="종배수관(신)"/>
      <sheetName val="식재수량표"/>
      <sheetName val="시설물일위"/>
      <sheetName val="공내역서"/>
      <sheetName val="품셈표"/>
      <sheetName val="단위단가"/>
      <sheetName val="자재테이블"/>
      <sheetName val="전등설비"/>
      <sheetName val="횡배수관"/>
      <sheetName val="퍼스트"/>
      <sheetName val="구간재료"/>
      <sheetName val="설계명세서 (장비)"/>
      <sheetName val="SG"/>
      <sheetName val="7월11일"/>
      <sheetName val="발주수량표"/>
      <sheetName val="BQ(실행)"/>
      <sheetName val="확약서"/>
      <sheetName val="6호기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선정대비표(총괄,조정)"/>
      <sheetName val="노무단가"/>
      <sheetName val="건설기계사용기준"/>
      <sheetName val="직재"/>
      <sheetName val="48단가"/>
      <sheetName val="98태백"/>
      <sheetName val="주beam"/>
      <sheetName val="장비집계"/>
      <sheetName val="G.R300경비"/>
      <sheetName val="일위산출"/>
      <sheetName val="설비"/>
      <sheetName val="예가표"/>
      <sheetName val="archi(본사)"/>
      <sheetName val="약품공급2"/>
      <sheetName val="공사비산출내역"/>
      <sheetName val="COST"/>
      <sheetName val="CODE"/>
      <sheetName val="사업수지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버스운행안내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자판실행"/>
      <sheetName val="국민연금표"/>
      <sheetName val="사각1,특1호"/>
      <sheetName val="이식운반"/>
      <sheetName val="용역비내역-진짜"/>
      <sheetName val="총괄표"/>
      <sheetName val="인공산출"/>
      <sheetName val="세금자료"/>
      <sheetName val="규준틀"/>
      <sheetName val="일 위 목 록 표"/>
      <sheetName val="001"/>
      <sheetName val="건축공사 집계표"/>
      <sheetName val="골조"/>
      <sheetName val="철근콘크리트 (5)"/>
      <sheetName val="안전장치"/>
      <sheetName val="일반공사"/>
      <sheetName val="경율산정.XLS"/>
      <sheetName val="실행예산"/>
      <sheetName val="기초자료입력"/>
      <sheetName val="#2_Paint"/>
      <sheetName val="기초공"/>
      <sheetName val="기둥(원형)"/>
      <sheetName val="포스코실행"/>
      <sheetName val="실행예산서"/>
      <sheetName val="2003상반기노임기준"/>
      <sheetName val="도곡동APT"/>
      <sheetName val="신대방교수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우수공,맨홀,집수정"/>
      <sheetName val="단가 "/>
      <sheetName val="우수받이"/>
      <sheetName val="전기일위목록"/>
      <sheetName val="값"/>
      <sheetName val="기초목"/>
      <sheetName val="11-2.아파트내역"/>
      <sheetName val="아파트"/>
      <sheetName val="진주방향"/>
      <sheetName val="실행내역서 "/>
      <sheetName val="교각별철근수량집계표"/>
      <sheetName val="조명시설"/>
      <sheetName val="기계"/>
      <sheetName val="?????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관급"/>
      <sheetName val="맨홀_공사비"/>
      <sheetName val="정화조"/>
      <sheetName val="조경"/>
      <sheetName val="교량하부공"/>
      <sheetName val="예산편성"/>
      <sheetName val="원가계산"/>
      <sheetName val="부대내역"/>
      <sheetName val="단가대비표 (3)"/>
      <sheetName val="직접비"/>
      <sheetName val="자  재"/>
      <sheetName val="건축외주"/>
      <sheetName val="대덕토공총"/>
      <sheetName val="바닥판"/>
      <sheetName val="입력DATA"/>
      <sheetName val="5직접"/>
      <sheetName val="장비단가"/>
      <sheetName val="4.2.1 마루높이 검토"/>
      <sheetName val="Proposal"/>
      <sheetName val="시운전연료비"/>
      <sheetName val="구입단가"/>
      <sheetName val="Sheet3"/>
      <sheetName val="比較表"/>
      <sheetName val="편집1"/>
      <sheetName val="경남"/>
      <sheetName val="경북"/>
      <sheetName val="중부"/>
      <sheetName val="개화1교"/>
      <sheetName val="TYPE-1"/>
      <sheetName val="수목단가"/>
      <sheetName val="시설수량표"/>
      <sheetName val="1.설계기준 "/>
      <sheetName val="저"/>
      <sheetName val="이름교환"/>
      <sheetName val="도급기성"/>
      <sheetName val="미드수량"/>
      <sheetName val="제경비"/>
      <sheetName val="내역1"/>
      <sheetName val="전기"/>
      <sheetName val="Ekog10"/>
      <sheetName val="6공구(당초)"/>
      <sheetName val="단면별연장"/>
      <sheetName val="공사비"/>
      <sheetName val="설계내역2"/>
      <sheetName val="설계예시"/>
      <sheetName val="세골재  T2 변경 현황"/>
      <sheetName val="원내역"/>
      <sheetName val="기초"/>
      <sheetName val="단면가정"/>
      <sheetName val="설계변경총괄표(계산식)"/>
      <sheetName val="대치판정"/>
      <sheetName val="산출내역서집계표"/>
      <sheetName val="설계예산서(흙막이)"/>
      <sheetName val="연결관암거"/>
      <sheetName val="원가계산(2)"/>
      <sheetName val="wall"/>
      <sheetName val="규격"/>
      <sheetName val="내역분기"/>
      <sheetName val="대표명단"/>
      <sheetName val="노임 단가"/>
      <sheetName val="참고자료"/>
      <sheetName val="ITEM"/>
      <sheetName val="공사비증감"/>
      <sheetName val="기계설비"/>
      <sheetName val="총괄"/>
      <sheetName val="출자한도"/>
      <sheetName val="구리토평1전기"/>
      <sheetName val="판"/>
      <sheetName val="문학간접"/>
      <sheetName val="실행내역서"/>
      <sheetName val="고내분기~한림"/>
      <sheetName val="광령~경마장"/>
      <sheetName val="세기~광령"/>
      <sheetName val="물건개요"/>
      <sheetName val="빌딩경영보고서"/>
      <sheetName val="리스료"/>
      <sheetName val="산출기준자료"/>
      <sheetName val="관급자재"/>
      <sheetName val="건축일위"/>
      <sheetName val="그라우팅일위"/>
      <sheetName val="집계"/>
      <sheetName val="일반건축물통신회선수"/>
      <sheetName val="단가최종"/>
      <sheetName val="대가목록"/>
      <sheetName val="※참고자료※"/>
      <sheetName val="토목주소"/>
      <sheetName val="프랜트면허"/>
      <sheetName val="일위대가-1"/>
      <sheetName val="서식"/>
      <sheetName val="재료표"/>
      <sheetName val="물량내역"/>
      <sheetName val="주요항목별"/>
      <sheetName val="정부노임단가"/>
      <sheetName val="유림총괄"/>
      <sheetName val="기"/>
      <sheetName val="전선(총)"/>
      <sheetName val="남양주부대"/>
      <sheetName val="MOTOR"/>
      <sheetName val="원가계산서 "/>
      <sheetName val="물가자료"/>
      <sheetName val="1단계총괄내역서"/>
      <sheetName val="용산1(해보)"/>
      <sheetName val="유류대관리"/>
      <sheetName val="적용기준"/>
      <sheetName val="대로근거"/>
      <sheetName val="안전난간대원가"/>
      <sheetName val="2F 회의실견적(5_14 일대)"/>
      <sheetName val="2008년상반노임"/>
      <sheetName val="4.직접인건비"/>
      <sheetName val="직접인건비"/>
      <sheetName val="BOX"/>
      <sheetName val="토공정보"/>
      <sheetName val="96작생능"/>
      <sheetName val="기흥하도용"/>
      <sheetName val="갑지1"/>
      <sheetName val="간접1"/>
      <sheetName val="하조서"/>
      <sheetName val="소화실적"/>
      <sheetName val="공사"/>
      <sheetName val="PAINT"/>
      <sheetName val="외주(기준)"/>
      <sheetName val="재.노.경(기준)"/>
      <sheetName val="선정요령"/>
      <sheetName val="기초데이타"/>
      <sheetName val="실행(ALT1)"/>
      <sheetName val="36단가"/>
      <sheetName val="데리네이타현황"/>
      <sheetName val="점수계산1-2"/>
      <sheetName val="내역2"/>
      <sheetName val="가격조사서"/>
      <sheetName val="양남(실시)"/>
      <sheetName val="건천(실시)"/>
      <sheetName val="외동(실시)"/>
      <sheetName val="안강(실시)"/>
      <sheetName val="안강(우선실시)"/>
      <sheetName val="코드"/>
      <sheetName val="적정심사"/>
      <sheetName val="일위대가내역"/>
      <sheetName val="파이프류"/>
      <sheetName val="단위량"/>
      <sheetName val="재료집계표2"/>
      <sheetName val="토적집계표"/>
      <sheetName val="가설공사"/>
      <sheetName val="4차원가계산서"/>
      <sheetName val="단가결정"/>
      <sheetName val="내역아"/>
      <sheetName val="울타리"/>
      <sheetName val="일쐈齣/"/>
      <sheetName val="일ᩐ瀀"/>
      <sheetName val="일ᩐ頀"/>
      <sheetName val="설계개요"/>
      <sheetName val="대여현황"/>
      <sheetName val="원가장"/>
      <sheetName val="아파트 내역"/>
      <sheetName val="난방설비"/>
      <sheetName val="원가계산서(변경)"/>
      <sheetName val="갑지70%"/>
      <sheetName val="계정"/>
      <sheetName val="내역서 (2)"/>
      <sheetName val="전산소모"/>
      <sheetName val="폐토수익화 "/>
      <sheetName val="NEW DB"/>
      <sheetName val="연습"/>
      <sheetName val="단가일람 (2)"/>
      <sheetName val="적현로"/>
      <sheetName val="횡배수관집현황(2공구)"/>
      <sheetName val="1월"/>
      <sheetName val="동수"/>
      <sheetName val="세대별집계표(BY 고려전산)_미출력"/>
      <sheetName val="검토표(총괄)"/>
      <sheetName val="추가할증(삭제금지)"/>
      <sheetName val="비교표"/>
      <sheetName val="중기명"/>
      <sheetName val="CTEMCOST"/>
      <sheetName val="내역서(삼호)"/>
      <sheetName val="품셈 "/>
      <sheetName val="고시단가"/>
      <sheetName val="횡배수관수량집계"/>
      <sheetName val="도堉᎓"/>
      <sheetName val="예산서"/>
      <sheetName val="도봉2지구"/>
      <sheetName val="[2차1차.XLS]일쐈齣/"/>
      <sheetName val="열린교실"/>
      <sheetName val="도기류"/>
      <sheetName val="NYS"/>
      <sheetName val="설계명세서-2"/>
      <sheetName val="덕전리"/>
      <sheetName val="6차2회변경내역서"/>
      <sheetName val="지주토목내역서"/>
      <sheetName val="평가데이터"/>
      <sheetName val="일위"/>
      <sheetName val="시화점실행"/>
      <sheetName val="가시설수량"/>
      <sheetName val="말고개터널조명전압강하"/>
      <sheetName val="내2"/>
      <sheetName val="3.고급화검토"/>
      <sheetName val="2.2.10.샤시등"/>
      <sheetName val="입면고급화단가표"/>
      <sheetName val="돈암사업"/>
      <sheetName val="동해title"/>
      <sheetName val="48일위"/>
      <sheetName val="48수량"/>
      <sheetName val="22일위"/>
      <sheetName val="단가일람표"/>
      <sheetName val="토지가격산출"/>
      <sheetName val="잡철물"/>
      <sheetName val="FOOD COURT 천정 뿜칠 배기 철거후 재시공"/>
      <sheetName val="원형1호맨홀토공수량"/>
      <sheetName val="부재리스트"/>
      <sheetName val="설계서(본관)"/>
      <sheetName val="노무비단가"/>
      <sheetName val="제출내역 (2)"/>
      <sheetName val="부하계산서"/>
      <sheetName val="마산방향"/>
      <sheetName val="마산방향철근집계"/>
      <sheetName val="2000노임기준"/>
      <sheetName val="단위중량"/>
      <sheetName val="수곡내역"/>
      <sheetName val="건축2"/>
      <sheetName val="자재일람"/>
      <sheetName val="수납몸통"/>
      <sheetName val="수로단위수량"/>
      <sheetName val="견적서갑지연속"/>
      <sheetName val="매매"/>
      <sheetName val="토공사(흙막이)"/>
      <sheetName val="안양1공구_건축"/>
      <sheetName val="투찰금액"/>
      <sheetName val="출력X"/>
      <sheetName val="7단가"/>
      <sheetName val="Customer Databas"/>
      <sheetName val="중집계"/>
      <sheetName val="참고"/>
      <sheetName val="APT"/>
      <sheetName val="전문품의"/>
      <sheetName val="전기집계표"/>
      <sheetName val="산출서"/>
      <sheetName val="2008년상반기"/>
      <sheetName val="소총괄표1"/>
      <sheetName val="부대tu"/>
      <sheetName val="자재일위(경)"/>
      <sheetName val="2.고용보험료산출근거"/>
      <sheetName val="공동"/>
      <sheetName val="증감내역서"/>
      <sheetName val="기성내역서(토목)"/>
      <sheetName val="간접"/>
      <sheetName val="테이블"/>
      <sheetName val="실행對比"/>
      <sheetName val="결재갑지"/>
      <sheetName val="0226"/>
      <sheetName val="7내역"/>
      <sheetName val="별제권_정리담보권1"/>
      <sheetName val="단가대비"/>
      <sheetName val="98NS-N"/>
      <sheetName val="소야공정계획표"/>
      <sheetName val="45,46"/>
      <sheetName val="일위총괄표"/>
      <sheetName val="1.설계조건"/>
      <sheetName val="단위목록"/>
      <sheetName val="기계경비목록"/>
      <sheetName val="지수"/>
      <sheetName val="인부노임"/>
      <sheetName val="설계표지"/>
      <sheetName val="배서어음명세서"/>
      <sheetName val="노임9월"/>
      <sheetName val="터널조도"/>
      <sheetName val="토적표"/>
      <sheetName val="단관데이터"/>
      <sheetName val="이형관데이터"/>
      <sheetName val="2003상반기노舓⾢_x0005_"/>
      <sheetName val="월현황(내자)"/>
      <sheetName val="관로조직표"/>
      <sheetName val="문화가격표"/>
      <sheetName val="중기솔뇨"/>
      <sheetName val="직공비"/>
      <sheetName val="배수관연장조서"/>
      <sheetName val="수량산출서-2"/>
      <sheetName val="참조 (2)"/>
      <sheetName val="소일위대가코드표"/>
      <sheetName val="범례_(2)2"/>
      <sheetName val="노원열병합__건축공사기성내역서2"/>
      <sheetName val="단가_및_재료비2"/>
      <sheetName val="unit_42"/>
      <sheetName val="_갑지2"/>
      <sheetName val="일_위_대_가_표2"/>
      <sheetName val="단가표_(2)2"/>
      <sheetName val="출력은_금물2"/>
      <sheetName val="수목데이타_2"/>
      <sheetName val="안양동교_1안2"/>
      <sheetName val="기초입력_DATA1"/>
      <sheetName val="할증_2"/>
      <sheetName val="광양_3기_유입수2"/>
      <sheetName val="중기조종사_단위단가2"/>
      <sheetName val="sheet1_(2)1"/>
      <sheetName val="BSD__2_1"/>
      <sheetName val="4_일위대가목차1"/>
      <sheetName val="일위대가_1"/>
      <sheetName val="2_냉난방설비공사1"/>
      <sheetName val="7_자동제어공사1"/>
      <sheetName val="직원_인적급여_카드1"/>
      <sheetName val="_견적서"/>
      <sheetName val="const_"/>
      <sheetName val="10월_(2)"/>
      <sheetName val="6-1__관개량조서"/>
      <sheetName val="DATA_입력란"/>
      <sheetName val="을_1"/>
      <sheetName val="을_2"/>
      <sheetName val="전차선로_물량표"/>
      <sheetName val="실행내역_"/>
      <sheetName val="내_역_서(총괄)"/>
      <sheetName val="CABLE_SIZE-1"/>
      <sheetName val="일위대가_목록표"/>
      <sheetName val="2000,9월_일위"/>
      <sheetName val="간접비_총괄표"/>
      <sheetName val="2_1__노무비_평균단가산출"/>
      <sheetName val="1_우편집중내역서"/>
      <sheetName val="조도계산서_(도서)"/>
      <sheetName val="3_하중산정4_지지력"/>
      <sheetName val="단__가__대__비__표"/>
      <sheetName val="일__위__대__가__목__록"/>
      <sheetName val="2_대외공문"/>
      <sheetName val="노무비_근거"/>
      <sheetName val="설명서_"/>
      <sheetName val="기타_정보통신공사"/>
      <sheetName val="건축공사_집계표"/>
      <sheetName val="06_일위대가목록"/>
      <sheetName val="1__설계조건_2_단면가정_3__하중계산"/>
      <sheetName val="총_괄_표"/>
      <sheetName val="단_box"/>
      <sheetName val="변압기_및_발전기_용량"/>
      <sheetName val="G_R300경비"/>
      <sheetName val="견적_(2)"/>
      <sheetName val="1차_내역서"/>
      <sheetName val="노임_단가"/>
      <sheetName val="설계명세서_(장비)"/>
      <sheetName val="전선_및_전선관"/>
      <sheetName val="단가_"/>
      <sheetName val="경율산정_XLS"/>
      <sheetName val="단위가격"/>
      <sheetName val="단재적표"/>
      <sheetName val="견적990322"/>
      <sheetName val="이름정의"/>
      <sheetName val="직접경비"/>
      <sheetName val="인건비 "/>
      <sheetName val="상하차비용(기계상차)"/>
      <sheetName val="수간보호"/>
      <sheetName val="중기 목록표"/>
      <sheetName val="유역별면적"/>
      <sheetName val="합리식"/>
      <sheetName val="아산측후소"/>
      <sheetName val="재료비노무비"/>
      <sheetName val="별표 "/>
      <sheetName val="단가집계목록"/>
      <sheetName val="A1"/>
      <sheetName val="cable-data"/>
      <sheetName val="신림자금"/>
      <sheetName val="플랜트 설치"/>
      <sheetName val="도근좌표"/>
      <sheetName val="슬래브"/>
      <sheetName val="공량산출서"/>
      <sheetName val="표준차도부연장집계-ASP"/>
      <sheetName val="보도포장연장조서-표준차도부"/>
      <sheetName val="표준차도부연장조서-ASP"/>
      <sheetName val="9509"/>
      <sheetName val="흥양2교토공집계표"/>
      <sheetName val="용소리교"/>
      <sheetName val="기본설계기준"/>
      <sheetName val="부안일위"/>
      <sheetName val="암거치수표"/>
      <sheetName val="확_x0000__x0000_"/>
      <sheetName val="견"/>
      <sheetName val="단가1"/>
      <sheetName val="품셈"/>
      <sheetName val="E총"/>
      <sheetName val="음성방향"/>
      <sheetName val="신호등일위대가"/>
      <sheetName val="설계조건"/>
      <sheetName val="단위"/>
      <sheetName val="자재비"/>
      <sheetName val="4.2유효폭의 계산"/>
      <sheetName val="ALL"/>
      <sheetName val="LIDE"/>
      <sheetName val="기안"/>
      <sheetName val="익월작업계힉"/>
      <sheetName val="유효성체크"/>
      <sheetName val="표준견적서"/>
      <sheetName val="당초"/>
      <sheetName val="VST재료산출"/>
      <sheetName val="명세서"/>
      <sheetName val="입찰"/>
      <sheetName val="현경"/>
      <sheetName val="자재단가비교표"/>
      <sheetName val="공주-교대(A1)"/>
      <sheetName val="PAD TR보호대기초"/>
      <sheetName val="가로등기초"/>
      <sheetName val="HANDHOLE(2)"/>
      <sheetName val="basic"/>
      <sheetName val="열교환기"/>
      <sheetName val="감가상각비"/>
      <sheetName val="차액보증"/>
      <sheetName val="49단가"/>
      <sheetName val="현장별"/>
      <sheetName val="울산자동제어"/>
      <sheetName val="DB"/>
      <sheetName val="분전함신설"/>
      <sheetName val="접지1종"/>
      <sheetName val="단가조정"/>
      <sheetName val="단가산출목록표"/>
      <sheetName val="공종별집계표(창고-52평)"/>
      <sheetName val="전열산출서"/>
      <sheetName val="마산월령동골조물량변경"/>
      <sheetName val="공비대비"/>
      <sheetName val="을-ATYPE"/>
      <sheetName val="기본사항"/>
      <sheetName val="환산"/>
      <sheetName val="건축원가"/>
      <sheetName val="내역서(기계)"/>
      <sheetName val="익산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본체"/>
      <sheetName val="총괄집계표"/>
      <sheetName val="북부"/>
      <sheetName val="가격조坨B"/>
      <sheetName val="가격조떧⾤"/>
      <sheetName val="원가계산서_변경_"/>
      <sheetName val="용역비산출"/>
      <sheetName val="공문(신)"/>
      <sheetName val="공사_산출"/>
      <sheetName val="예산조서(전송)"/>
      <sheetName val="제작실적"/>
      <sheetName val="장비별표(오거보링)(Ø400)(12M)"/>
      <sheetName val="당사분아님"/>
      <sheetName val="예산"/>
      <sheetName val="시중노임단가"/>
      <sheetName val="내역서01"/>
      <sheetName val="SULKEA"/>
      <sheetName val="남양내역"/>
      <sheetName val="2002하반기노임기준"/>
      <sheetName val="단가(자재)"/>
      <sheetName val="단가(노임)"/>
      <sheetName val="기초목록"/>
      <sheetName val="견적1"/>
      <sheetName val="용연"/>
      <sheetName val="울산"/>
      <sheetName val="진천"/>
      <sheetName val="구미"/>
      <sheetName val="대구"/>
      <sheetName val="언양"/>
      <sheetName val="하중계산"/>
      <sheetName val="노무자명부"/>
      <sheetName val="MCC_x0005__x0000_"/>
      <sheetName val="실행기고및 투입현황(총괄)"/>
      <sheetName val="현금흐름"/>
      <sheetName val="목표세부명세"/>
      <sheetName val="견적업체"/>
      <sheetName val="[2차1차.XLS][2차1차.XLS]일쐈齣/"/>
      <sheetName val="Sheet2 (2)"/>
      <sheetName val="범례_(2)3"/>
      <sheetName val="출력은_금물3"/>
      <sheetName val="단가_및_재료비3"/>
      <sheetName val="unit_43"/>
      <sheetName val="노원열병합__건축공사기성내역서3"/>
      <sheetName val="안양동교_1안3"/>
      <sheetName val="단가표_(2)3"/>
      <sheetName val="일_위_대_가_표3"/>
      <sheetName val="할증_3"/>
      <sheetName val="기초입력_DATA3"/>
      <sheetName val="수목데이타_3"/>
      <sheetName val="중기조종사_단위단가3"/>
      <sheetName val="BSD__2_2"/>
      <sheetName val="직원_인적급여_카드2"/>
      <sheetName val="_갑지3"/>
      <sheetName val="Sheet1_(2)2"/>
      <sheetName val="광양_3기_유입수3"/>
      <sheetName val="4_일위대가목차2"/>
      <sheetName val="일위대가_2"/>
      <sheetName val="2_냉난방설비공사2"/>
      <sheetName val="7_자동제어공사2"/>
      <sheetName val="화재_탐지_설비2"/>
      <sheetName val="4_공사별2"/>
      <sheetName val="3련_BOX2"/>
      <sheetName val="DATA_입력란2"/>
      <sheetName val="1__설계조건_2_단면가정_3__하중계산2"/>
      <sheetName val="일위대가_목록표2"/>
      <sheetName val="내_역_서(총괄)2"/>
      <sheetName val="총_괄_표2"/>
      <sheetName val="(전남)시범지구_운영실적_및_결과분석(8월까지)2"/>
      <sheetName val="준검_내역서2"/>
      <sheetName val="공장동_지하1층2"/>
      <sheetName val="용역동_및_154KV2"/>
      <sheetName val="공장동_3층2"/>
      <sheetName val="공장동_1층2"/>
      <sheetName val="const_2"/>
      <sheetName val="6-1__관개량조서2"/>
      <sheetName val="CABLE_SIZE-12"/>
      <sheetName val="10월_(2)2"/>
      <sheetName val="설명서_2"/>
      <sheetName val="_견적서2"/>
      <sheetName val="단_box2"/>
      <sheetName val="간접비_총괄표2"/>
      <sheetName val="2_1__노무비_평균단가산출2"/>
      <sheetName val="1_우편집중내역서2"/>
      <sheetName val="3_하중산정4_지지력2"/>
      <sheetName val="변압기_및_발전기_용량2"/>
      <sheetName val="전차선로_물량표2"/>
      <sheetName val="AL공사(원)"/>
      <sheetName val="품셈총괄표"/>
      <sheetName val="노단"/>
      <sheetName val="기성내역서표지"/>
      <sheetName val="간지"/>
      <sheetName val="RM목표&amp;실적"/>
      <sheetName val="환율change"/>
      <sheetName val="내역_F저潖㄀"/>
      <sheetName val="유방야장기초"/>
      <sheetName val="재정비직인"/>
      <sheetName val="11년상반기"/>
      <sheetName val="1차_xd8c5_︀濕"/>
      <sheetName val="설계내역"/>
      <sheetName val="비교1"/>
      <sheetName val="완제수불8"/>
      <sheetName val="6PILE  (돌출)"/>
      <sheetName val="PAY2002"/>
      <sheetName val="검산금액"/>
      <sheetName val="선수보증금"/>
      <sheetName val="연체일수"/>
      <sheetName val="기초해지"/>
      <sheetName val="잔가합계"/>
      <sheetName val="단가조사-예비품"/>
      <sheetName val="토공산근"/>
      <sheetName val="계림(함평)"/>
      <sheetName val="계림(장성)"/>
      <sheetName val="TYPE1"/>
      <sheetName val="자__재"/>
      <sheetName val="4_2_1_마루높이_검토"/>
      <sheetName val="재집"/>
      <sheetName val="맨홀수량산출"/>
      <sheetName val="비목코드"/>
      <sheetName val="여부구분"/>
      <sheetName val="산근목록"/>
      <sheetName val="호표목록"/>
      <sheetName val="금액집계"/>
      <sheetName val="전기BOX내역서"/>
      <sheetName val="투찰판"/>
      <sheetName val="L40 B19.9"/>
      <sheetName val="화재_탐지_설비1"/>
      <sheetName val="4_공사별1"/>
      <sheetName val="(전남)시범지구_운영실적_및_결과분석(8월까지)1"/>
      <sheetName val="준검_내역서1"/>
      <sheetName val="3련_BOX1"/>
      <sheetName val="공장동_지하1층1"/>
      <sheetName val="용역동_및_154KV1"/>
      <sheetName val="공장동_3층1"/>
      <sheetName val="공장동_1층1"/>
      <sheetName val="철근콘크리트_(5)"/>
      <sheetName val="덧씌우기구간수량산출1"/>
      <sheetName val="주철골"/>
      <sheetName val="1.설계기준"/>
      <sheetName val="상호참고자료"/>
      <sheetName val="발주처자료입력"/>
      <sheetName val="회사기본자료"/>
      <sheetName val="하자보증자료"/>
      <sheetName val="하수급견적대비"/>
      <sheetName val="2월분"/>
      <sheetName val="인건비(ref)"/>
      <sheetName val="지구단위계획"/>
      <sheetName val="장비비"/>
      <sheetName val="1공구내역서(1)"/>
      <sheetName val="상부공"/>
      <sheetName val="변경내역서간지"/>
      <sheetName val="토목내역 (2)"/>
      <sheetName val="1-1"/>
      <sheetName val="노임단가 및 기계경비"/>
      <sheetName val="수정"/>
      <sheetName val="단가(기자재)"/>
      <sheetName val="일집"/>
      <sheetName val="법면단"/>
      <sheetName val="원곡IC교 내진성능보강공사 실시설계 용역.xlsx"/>
      <sheetName val="SHEET PILE 집계표"/>
      <sheetName val="BNR Design"/>
      <sheetName val="6)화재 탐지 설비"/>
      <sheetName val="일위대_x0000__x0000_Ԁ"/>
      <sheetName val="철콘-부대"/>
      <sheetName val="출력용"/>
      <sheetName val="첨부1-1"/>
      <sheetName val="산출근거목록"/>
      <sheetName val="일대목록"/>
      <sheetName val="3지구단위"/>
      <sheetName val="발주설계서(당초)"/>
      <sheetName val="개별직종노임단가(2005.1)"/>
      <sheetName val="C3"/>
      <sheetName val="단위별 일위대가표"/>
      <sheetName val="철골공사"/>
      <sheetName val="BSD (2)"/>
      <sheetName val="전기혼잡제경비(45)"/>
      <sheetName val="접속도로1"/>
      <sheetName val="골재집계"/>
      <sheetName val="-레미콘집계"/>
      <sheetName val="-몰탈콘크리트"/>
      <sheetName val="날개수량1.5"/>
      <sheetName val="자갈,시멘트,모래산출"/>
      <sheetName val="-철근집계"/>
      <sheetName val="포장재료(1)"/>
      <sheetName val="-흄관집계"/>
      <sheetName val="5.개인보호구지급"/>
      <sheetName val="admin"/>
      <sheetName val="첨"/>
      <sheetName val="관련자료입력"/>
      <sheetName val="몸체(460×600)"/>
      <sheetName val="인쇄안해도됨"/>
      <sheetName val="근거(기밀댐퍼)"/>
      <sheetName val="예산조서"/>
      <sheetName val="13LPMCC"/>
      <sheetName val="6. 직접경비"/>
      <sheetName val="일위집계"/>
      <sheetName val="분수공별 면적"/>
      <sheetName val="정렬"/>
      <sheetName val="Sheet6"/>
      <sheetName val="중도해지진행업체"/>
      <sheetName val="기초해지2"/>
      <sheetName val="동홍동인부인적사항"/>
      <sheetName val="2)관접합"/>
      <sheetName val="법곡리"/>
      <sheetName val="AC포장수량"/>
      <sheetName val="99노임단가"/>
      <sheetName val="시중노임(공사)"/>
      <sheetName val="샌딩 에폭시 도장"/>
      <sheetName val="스텐문틀설치"/>
      <sheetName val="일반문틀 설치"/>
      <sheetName val="상부수량집계표"/>
      <sheetName val="측량노임단가"/>
      <sheetName val="설계서(7)"/>
      <sheetName val="96보완계획7.12"/>
      <sheetName val="배관배선 단가조사"/>
      <sheetName val="단위량당중기사용료"/>
      <sheetName val="여흥"/>
      <sheetName val="공기주입기 설치공사"/>
      <sheetName val="안동예산서"/>
      <sheetName val="00000"/>
      <sheetName val="내역서(토목)"/>
      <sheetName val="구분자"/>
      <sheetName val="대안"/>
      <sheetName val="원안"/>
      <sheetName val="4.직접인ֺ_x0000_"/>
      <sheetName val="4.1단가표"/>
      <sheetName val="4.2노임단가표"/>
      <sheetName val="기계경비산출기준"/>
      <sheetName val="건설기계가격"/>
      <sheetName val="단가산출1"/>
      <sheetName val="Sheet22"/>
      <sheetName val="대가표(품셈)"/>
      <sheetName val="배수장공사비명세서"/>
      <sheetName val="SORCE1"/>
      <sheetName val="관보호공단위수량"/>
      <sheetName val="소포내역 (2)"/>
      <sheetName val="Item Code"/>
      <sheetName val="개산공사비"/>
      <sheetName val="T13(P68~72,78)"/>
      <sheetName val="위치도"/>
      <sheetName val="2차1차.XLS"/>
      <sheetName val="2%EC%B0%A81%EC%B0%A8.XLS"/>
      <sheetName val="일위대가_4층원격_"/>
      <sheetName val="묘발입력"/>
      <sheetName val="IN"/>
      <sheetName val="빙100장비사양"/>
      <sheetName val="방송(체육관)"/>
      <sheetName val="토목검측서"/>
      <sheetName val="맨홀조서"/>
      <sheetName val="base"/>
      <sheetName val="단위수량DATA"/>
      <sheetName val="월명지여방"/>
      <sheetName val="내역서(금차분) (2)"/>
      <sheetName val="날개벽"/>
      <sheetName val="안산기계장치"/>
      <sheetName val="MCT6"/>
      <sheetName val="점검총괄"/>
      <sheetName val="기계경비목록1"/>
      <sheetName val="공정계획"/>
      <sheetName val="토목내역서 (도급단가)"/>
      <sheetName val="CATV"/>
      <sheetName val="재료할증"/>
      <sheetName val="횡 연장"/>
      <sheetName val="49일위"/>
      <sheetName val="단지공용공종"/>
      <sheetName val="단지시설"/>
      <sheetName val="동공용시설"/>
      <sheetName val="동공용공종"/>
      <sheetName val="실제업로드시트"/>
      <sheetName val="전용공종"/>
      <sheetName val="세대"/>
      <sheetName val="사용자데이터입력 (2)"/>
      <sheetName val="사용자데이터입력"/>
      <sheetName val="시설물구분"/>
      <sheetName val="하자구분"/>
      <sheetName val="동"/>
      <sheetName val="공간"/>
      <sheetName val="지급자재여부"/>
      <sheetName val="기타"/>
      <sheetName val="단위세대물량"/>
      <sheetName val="자재운반단가일람표"/>
      <sheetName val="물량산출"/>
      <sheetName val="2.토목공사"/>
      <sheetName val="충주"/>
      <sheetName val="가설건물"/>
      <sheetName val="new급여T(4을-운전)"/>
      <sheetName val="견적공통"/>
      <sheetName val="메인거더-크로스빔200연결부"/>
      <sheetName val="제품"/>
      <sheetName val="세기~_x0000__x0000_"/>
      <sheetName val="해외"/>
      <sheetName val="상반기손익차2총괄"/>
      <sheetName val="1-11조직표"/>
      <sheetName val="input"/>
      <sheetName val="경상직원"/>
      <sheetName val="생산월보"/>
      <sheetName val="세부내역서_xdf88_˜㠦â"/>
      <sheetName val="세부내역서_xdf88_˟㠦å"/>
      <sheetName val="기별명세"/>
      <sheetName val="기성표지(갑) (06월)"/>
      <sheetName val="기성청구서-내역서"/>
      <sheetName val="수량산출서 "/>
      <sheetName val="FAB별"/>
      <sheetName val="간선계산"/>
      <sheetName val="4. 주형설계"/>
      <sheetName val="약품설비"/>
      <sheetName val="토공(우물통,기타) "/>
      <sheetName val="구조물철거타공정이월"/>
      <sheetName val="기술자자료입력"/>
      <sheetName val="단면치수"/>
      <sheetName val="문︀苕ԯ"/>
      <sheetName val="일위대가목록1"/>
      <sheetName val="세기~¬_x0000_"/>
      <sheetName val="이식수목상하차"/>
      <sheetName val="유역면_x0000_"/>
      <sheetName val="내역서(당초변경)"/>
      <sheetName val="토목내역서"/>
      <sheetName val="투입내역"/>
      <sheetName val="자금신청서"/>
      <sheetName val="unitpric"/>
      <sheetName val="말뚝물량"/>
      <sheetName val="1.수인터널"/>
      <sheetName val="세기~砀㡮"/>
      <sheetName val="토목공사일반"/>
      <sheetName val="콘_재료분리(1)"/>
      <sheetName val="운반공"/>
      <sheetName val="내역서1999.8최종"/>
      <sheetName val="Peo콠姯e"/>
      <sheetName val="일용인부산출"/>
      <sheetName val="Peo_x0000__x0000__x0005_"/>
      <sheetName val="공사자료입력"/>
      <sheetName val="단가대비표_(3)"/>
      <sheetName val="4_직접인건비"/>
      <sheetName val="일_위_목_록_표"/>
      <sheetName val="TRE_TABLE"/>
      <sheetName val="EQ-R1"/>
      <sheetName val="적용노임"/>
      <sheetName val="경영"/>
      <sheetName val="98년"/>
      <sheetName val="실적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암노출"/>
      <sheetName val="잡석제거 (4)"/>
      <sheetName val="맹암거위치조서"/>
      <sheetName val="Sheet2"/>
      <sheetName val="Sheet3"/>
      <sheetName val="설계예시"/>
      <sheetName val="DATE"/>
      <sheetName val="70%"/>
      <sheetName val="1000 DB구축 부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총집계"/>
      <sheetName val="배수공수량집계표"/>
      <sheetName val="측구집계"/>
      <sheetName val="L형측구수량"/>
      <sheetName val="L1측구 "/>
      <sheetName val="L2측구 "/>
      <sheetName val="측구위치"/>
      <sheetName val="배수집계"/>
      <sheetName val="우수공수량집계표"/>
      <sheetName val="우수공접합및부설조서"/>
      <sheetName val="오수공수량집계표"/>
      <sheetName val="오수공접합및부설조서"/>
      <sheetName val="용산1(해보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서표지"/>
      <sheetName val="설계서"/>
      <sheetName val="원가계산서"/>
      <sheetName val="순공사비"/>
      <sheetName val="일위대가목록"/>
      <sheetName val="식재일위대가"/>
      <sheetName val="식재수량산출"/>
      <sheetName val="단가비교표"/>
      <sheetName val="인쇄용노임"/>
      <sheetName val="2000하반기노임기준"/>
      <sheetName val="전선 및 전선관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/>
      <sheetData sheetId="9" refreshError="1"/>
      <sheetData sheetId="10"/>
      <sheetData sheetId="11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옥외 전력간선공사"/>
    </sheetNames>
    <sheetDataSet>
      <sheetData sheetId="0"/>
      <sheetData sheetId="1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YO"/>
      <sheetName val="WON"/>
      <sheetName val="CHONG"/>
      <sheetName val="NAI"/>
      <sheetName val="IL"/>
      <sheetName val="IL-gi"/>
      <sheetName val="DAN"/>
      <sheetName val="SU_배관"/>
      <sheetName val="SU_배관공량"/>
      <sheetName val="SU_배관공량 (2)"/>
      <sheetName val="SU_토목"/>
      <sheetName val="조견표"/>
      <sheetName val="SU_지지대"/>
      <sheetName val="su_전기자재"/>
      <sheetName val="SU_전기공량"/>
      <sheetName val="SU_전기제작"/>
      <sheetName val="GI"/>
      <sheetName val="BU-gi"/>
      <sheetName val="요율표"/>
      <sheetName val="단가data"/>
      <sheetName val="단가조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Y-WORK"/>
      <sheetName val="ITEM"/>
      <sheetName val="ITEL"/>
      <sheetName val="단가비교표"/>
      <sheetName val="Sheet5"/>
      <sheetName val="Sheet6"/>
      <sheetName val="Sheet7"/>
      <sheetName val="Sheet8"/>
      <sheetName val="Sheet9"/>
      <sheetName val="Sheet10"/>
      <sheetName val="0000000"/>
      <sheetName val="00000000"/>
      <sheetName val="10000000"/>
      <sheetName val="1000000"/>
      <sheetName val="2000000"/>
      <sheetName val="3000000"/>
      <sheetName val="4000000"/>
      <sheetName val="20000000"/>
      <sheetName val="30000000"/>
      <sheetName val="5000000"/>
      <sheetName val="6000000"/>
      <sheetName val="7000000"/>
      <sheetName val="8000000"/>
      <sheetName val="40000000"/>
      <sheetName val="NAI"/>
    </sheetNames>
    <sheetDataSet>
      <sheetData sheetId="0"/>
      <sheetData sheetId="1">
        <row r="22">
          <cell r="G2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설계표지"/>
      <sheetName val="결재표지"/>
      <sheetName val="설계설명서"/>
      <sheetName val="예산총괄표"/>
      <sheetName val="설계내역서"/>
      <sheetName val="제경비계산서"/>
      <sheetName val="총괄자재집계표"/>
      <sheetName val="수량산출내역"/>
      <sheetName val="맨홀부분"/>
      <sheetName val="토적계산"/>
      <sheetName val="절토"/>
      <sheetName val="되메우기"/>
      <sheetName val="사토운반"/>
      <sheetName val="석축쌓기"/>
      <sheetName val="콘크리트타설"/>
      <sheetName val="합판거푸집(석축6회)"/>
      <sheetName val="콘크리트포장"/>
      <sheetName val="합판거푸집"/>
      <sheetName val="보조기층포설,다짐"/>
      <sheetName val="보조기층운반"/>
      <sheetName val="가드레일설치"/>
      <sheetName val="앵커볼트설치"/>
      <sheetName val="콘크리트포장절단"/>
      <sheetName val="중기운반"/>
      <sheetName val="뒷채움조약돌운반"/>
      <sheetName val="자재단가"/>
      <sheetName val="Y-WOR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예산총괄표"/>
    </sheetNames>
    <sheetDataSet>
      <sheetData sheetId="0"/>
      <sheetData sheetId="1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Baby일위대가"/>
      <sheetName val="일위대가목록"/>
      <sheetName val="내역서2안"/>
      <sheetName val="Sheet1"/>
      <sheetName val="일위_파일"/>
      <sheetName val="견적서"/>
      <sheetName val="철거산출근거"/>
      <sheetName val="단가조사"/>
      <sheetName val="일위대가"/>
      <sheetName val="저"/>
      <sheetName val="내역서(삼호)"/>
      <sheetName val="출력은 금물"/>
      <sheetName val="일위대가(건축)"/>
      <sheetName val="표지"/>
      <sheetName val="2공구산출내역"/>
      <sheetName val="소비자가"/>
      <sheetName val="간접비"/>
      <sheetName val="KKK"/>
      <sheetName val="Sheet3"/>
      <sheetName val="도급내역서"/>
      <sheetName val="부분별수량산출(조합기초)"/>
      <sheetName val="데리네이타현황"/>
      <sheetName val="경산"/>
      <sheetName val="물가자료"/>
      <sheetName val=" 냉각수펌프"/>
      <sheetName val="단가 "/>
      <sheetName val="COVER"/>
      <sheetName val="직재"/>
      <sheetName val="#REF"/>
      <sheetName val="적용건축"/>
      <sheetName val="연결관암거"/>
      <sheetName val="기자재비"/>
      <sheetName val="금액내역서"/>
      <sheetName val="단위중량"/>
      <sheetName val="수량산출"/>
      <sheetName val="EJ"/>
      <sheetName val="일위대가(출입)"/>
      <sheetName val="식재일위대가"/>
      <sheetName val="대,유,램"/>
      <sheetName val="국별인원"/>
      <sheetName val="J直材4"/>
      <sheetName val="일위대가(4층원격)"/>
      <sheetName val="Sheet5"/>
      <sheetName val="노(97_1,97_9,98_1)"/>
      <sheetName val="출력은_금물"/>
      <sheetName val="_냉각수펌프"/>
      <sheetName val="단가_"/>
      <sheetName val="내역서"/>
      <sheetName val="기초일위대가"/>
      <sheetName val="단가대비표"/>
      <sheetName val="산출기초"/>
      <sheetName val="기계내역"/>
      <sheetName val="소방"/>
      <sheetName val="9GNG운반"/>
      <sheetName val="N賃率-職"/>
      <sheetName val="기계경비(시간당)"/>
      <sheetName val="램머"/>
      <sheetName val="차액보증"/>
      <sheetName val="Sheet1 (2)"/>
      <sheetName val="COL"/>
      <sheetName val="손익분석"/>
      <sheetName val="건축부하"/>
      <sheetName val="약전닥트"/>
      <sheetName val="일지-H"/>
      <sheetName val="김포IO"/>
      <sheetName val="LD"/>
      <sheetName val="FA설치명세"/>
      <sheetName val="처리단락"/>
      <sheetName val="조건표"/>
      <sheetName val="단가조사서"/>
      <sheetName val="Sheet38"/>
      <sheetName val="터파기및재료"/>
      <sheetName val="2F 회의실견적(5_14 일대)"/>
      <sheetName val="Macro1"/>
      <sheetName val="3BL공동구 수량"/>
      <sheetName val="Sheet2"/>
      <sheetName val="도급내역"/>
      <sheetName val="sst,stl창호"/>
      <sheetName val="산출내역서"/>
      <sheetName val="현장관리비 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반총괄집계"/>
      <sheetName val="단면"/>
      <sheetName val="라멘본체"/>
      <sheetName val="날개벽(시점좌측)"/>
      <sheetName val="날개벽(시점우측)"/>
      <sheetName val="날개벽(종점좌측)"/>
      <sheetName val="날개벽(종점우측)"/>
      <sheetName val="AP-시점"/>
      <sheetName val="AP-종점"/>
      <sheetName val="토공총괄집계"/>
      <sheetName val="토공소집계-시점"/>
      <sheetName val="토공소집계-종점"/>
      <sheetName val="토공(시점)"/>
      <sheetName val="토공(종점)"/>
      <sheetName val="#REF"/>
      <sheetName val="단면 (2)"/>
      <sheetName val="교대(A1-A2)"/>
      <sheetName val="웅진1(교대+교각)"/>
      <sheetName val="철근총집계"/>
      <sheetName val="공리IC교"/>
      <sheetName val="교각1"/>
      <sheetName val="일반소집계-ABUT"/>
      <sheetName val="일반소집계-PIER"/>
      <sheetName val="직노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원가"/>
      <sheetName val="공사개요"/>
      <sheetName val="공기기준"/>
      <sheetName val="당초비교"/>
      <sheetName val="산출근거"/>
      <sheetName val="조정원가"/>
      <sheetName val="조정집계"/>
      <sheetName val="요율"/>
      <sheetName val="하도급사항 적용"/>
      <sheetName val="Sheet1"/>
      <sheetName val="직노"/>
      <sheetName val="공통가설"/>
      <sheetName val="연결관암거"/>
      <sheetName val="Base"/>
      <sheetName val="일위대가"/>
      <sheetName val="저"/>
      <sheetName val="내역서"/>
      <sheetName val="Baby일위대가"/>
      <sheetName val="현장관리비"/>
      <sheetName val="실행내역"/>
      <sheetName val="내역서(삼호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일반전기C"/>
      <sheetName val="저"/>
      <sheetName val="공통가설"/>
      <sheetName val="Baby일위대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구성"/>
      <sheetName val="4원가"/>
      <sheetName val="임시급식"/>
      <sheetName val="집계"/>
      <sheetName val="옥외가스"/>
      <sheetName val="임시급식 (2)"/>
      <sheetName val="날개벽(시점좌측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줄육교 교대토공 "/>
      <sheetName val="Sheet1"/>
      <sheetName val="Sheet2"/>
      <sheetName val="Sheet3"/>
      <sheetName val="상줄육교"/>
    </sheetNames>
    <definedNames>
      <definedName name="Macro13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노임"/>
      <sheetName val="계림(함평)"/>
      <sheetName val="계림(장성)"/>
    </sheetNames>
    <sheetDataSet>
      <sheetData sheetId="0"/>
      <sheetData sheetId="1">
        <row r="6">
          <cell r="B6">
            <v>67466</v>
          </cell>
        </row>
      </sheetData>
      <sheetData sheetId="2" refreshError="1"/>
      <sheetData sheetId="3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부대공Ⅱ"/>
      <sheetName val="WONMI"/>
      <sheetName val="내역"/>
      <sheetName val="노임"/>
      <sheetName val="준검 내역서"/>
      <sheetName val=" FURNACE현설"/>
      <sheetName val="02자재"/>
      <sheetName val="단위단가"/>
      <sheetName val="BOQ"/>
      <sheetName val="총괄집계표"/>
      <sheetName val="설계내역서"/>
      <sheetName val="단위수량"/>
      <sheetName val="CTEMCOST"/>
      <sheetName val="내역서"/>
      <sheetName val="건축공사실행"/>
      <sheetName val="6호기"/>
      <sheetName val="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목록"/>
      <sheetName val="설계"/>
      <sheetName val="1.범위"/>
      <sheetName val="2.편성"/>
      <sheetName val="내역구성"/>
      <sheetName val="3개요"/>
      <sheetName val="4원가"/>
      <sheetName val="5내역"/>
      <sheetName val="6.GAS"/>
      <sheetName val="7임급실"/>
      <sheetName val="미제출"/>
      <sheetName val="소방1"/>
      <sheetName val="소방2"/>
      <sheetName val="왜UP"/>
      <sheetName val="YES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여주대교-종점"/>
      <sheetName val="1.설계조건 "/>
      <sheetName val="설계기준설명 "/>
      <sheetName val="2.단면가정 (BASE)"/>
      <sheetName val="3.하중및토압(탄성,가동)"/>
      <sheetName val="3.하중및토압 (고정)"/>
      <sheetName val="4.작용하중(가동)(탄성)"/>
      <sheetName val="4.작용하중(고정)"/>
      <sheetName val="5.안정검토(가동)(탄성)(풍화암)"/>
      <sheetName val="5.안정검토(가동)(탄성)(연암)"/>
      <sheetName val="5.안정검토(고정)(풍화암)"/>
      <sheetName val="5.안정검토(고정)(연암) "/>
      <sheetName val="6.벽체계산"/>
      <sheetName val="7.흉벽(구식)"/>
      <sheetName val="7.흉벽계산(ASCON)"/>
      <sheetName val="7.흉벽계산 (CON'C)"/>
      <sheetName val="8.FOOTING"/>
      <sheetName val="9.날개벽A"/>
      <sheetName val="9.날개벽A (3)"/>
      <sheetName val="9.날개벽B"/>
      <sheetName val="9.날개벽C"/>
      <sheetName val="10.고정슈교좌면검토"/>
      <sheetName val="10.가동슈교좌면검토 "/>
      <sheetName val="10.탄성슈교좌면검토"/>
      <sheetName val="11.접속슬라브(ASCON)"/>
      <sheetName val="11.접속슬라브CON) "/>
      <sheetName val="주철근조립도"/>
      <sheetName val="Sheet1"/>
      <sheetName val="SYJ-E"/>
    </sheetNames>
    <definedNames>
      <definedName name="Macro10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</sheetNames>
    <sheetDataSet>
      <sheetData sheetId="0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시점교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가평지구총괄"/>
      <sheetName val="표지 "/>
      <sheetName val="사업계획개요"/>
      <sheetName val="사업비수지예산서"/>
      <sheetName val="설계비근거"/>
      <sheetName val="간지횡 (2)"/>
      <sheetName val="목차"/>
      <sheetName val="간지횡"/>
      <sheetName val="수원공총괄"/>
      <sheetName val="자재대"/>
      <sheetName val="수원공사비"/>
      <sheetName val="부대공총괄"/>
      <sheetName val="부대공"/>
      <sheetName val="수일집"/>
      <sheetName val="수일내"/>
      <sheetName val="공사비총괄"/>
      <sheetName val="사업비 (2)"/>
      <sheetName val="설계비근거 (2)"/>
      <sheetName val="갑지"/>
      <sheetName val="입찰"/>
      <sheetName val="현경"/>
      <sheetName val="4.2유효폭의 계산"/>
      <sheetName val="라.공사비"/>
      <sheetName val="다.도서인쇄비"/>
      <sheetName val="직접인건비"/>
      <sheetName val="식재인부"/>
      <sheetName val="집계표"/>
      <sheetName val="계산서(곡선부)"/>
      <sheetName val="-치수표(곡선부)"/>
      <sheetName val="일위대가표지"/>
      <sheetName val="Sheet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수원공사비"/>
      <sheetName val="자재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비대비"/>
      <sheetName val="남사개략공사비산출기준"/>
      <sheetName val="일위(총괄)"/>
      <sheetName val="일위대가"/>
      <sheetName val="부단수천공"/>
      <sheetName val="내역(중앙)"/>
      <sheetName val="수원공사비"/>
      <sheetName val="라.공사비"/>
      <sheetName val="4.2유효폭의 계산"/>
      <sheetName val="예측단가간지"/>
      <sheetName val="단가"/>
      <sheetName val="맨홀_공사비"/>
      <sheetName val="용역단가"/>
      <sheetName val="Sheet1 (2)"/>
      <sheetName val="자재대"/>
      <sheetName val="호표"/>
      <sheetName val="TYPE-A"/>
      <sheetName val="자재단가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접지3종"/>
      <sheetName val="개폐기신설"/>
      <sheetName val="맨홀신설"/>
      <sheetName val="백열신설"/>
      <sheetName val="백열신설 (2)"/>
      <sheetName val="분전함신설"/>
      <sheetName val="공비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자재집계"/>
      <sheetName val="총수량"/>
      <sheetName val="총철근"/>
      <sheetName val="몰탈"/>
      <sheetName val="토공집계"/>
      <sheetName val="토적집계"/>
      <sheetName val="토적표"/>
      <sheetName val="포장수량집계"/>
      <sheetName val="포장철근집계"/>
      <sheetName val="아스콘T=62.5"/>
      <sheetName val="고압블럭T=20"/>
      <sheetName val="보차도경계블럭"/>
      <sheetName val="보도경계블럭"/>
      <sheetName val="L형측구"/>
      <sheetName val="감속턱"/>
      <sheetName val="차선(중앙선)"/>
      <sheetName val="차선(직각주차)"/>
      <sheetName val="우수수량집계"/>
      <sheetName val="우수철근집계"/>
      <sheetName val="우수흄관깊이"/>
      <sheetName val="우수맨홀깊이"/>
      <sheetName val="우수맨홀(D900)"/>
      <sheetName val="우수맨홀(D1200)"/>
      <sheetName val="흄관(D450)"/>
      <sheetName val="흄관(D600)"/>
      <sheetName val="집수정"/>
      <sheetName val="홈통받이"/>
      <sheetName val="빗물받이(910-510-410)"/>
      <sheetName val="빗물받이(600-510-410)"/>
      <sheetName val="U형측구"/>
      <sheetName val="홈통받이연락관(D.C PIPE-150)"/>
      <sheetName val="빗물받이연락관(D.C PIPE-250)"/>
      <sheetName val="맹암거(SDP150)"/>
      <sheetName val="맹암거(SDP100)"/>
      <sheetName val="우수PIT"/>
      <sheetName val="오수수량집계"/>
      <sheetName val="오수철근집계"/>
      <sheetName val="오수공흄관평균깊이"/>
      <sheetName val="오수공맨홀평균깊이"/>
      <sheetName val="오수맨홀(D900)"/>
      <sheetName val="오수-흄관(D300)"/>
      <sheetName val="오수받이(910-510-410)"/>
      <sheetName val="오수받이연락관(D.CPIPE-150)"/>
      <sheetName val="상수수량집계"/>
      <sheetName val="상수철근집계"/>
      <sheetName val="제수변실(1.40-1.80)"/>
      <sheetName val="주철관(D40)"/>
      <sheetName val="주철관(D150)"/>
      <sheetName val="공동구수량집계"/>
      <sheetName val="공동구철근집계"/>
      <sheetName val="공동구단위시트"/>
      <sheetName val="우수"/>
      <sheetName val="4.2유효폭의 계산"/>
      <sheetName val="공비대비"/>
      <sheetName val="터파기및재료"/>
      <sheetName val="대구진천삼성APT"/>
      <sheetName val="TYPE-A"/>
      <sheetName val="#REF"/>
      <sheetName val="원가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>
        <row r="4">
          <cell r="P4">
            <v>49</v>
          </cell>
        </row>
      </sheetData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공량산출"/>
      <sheetName val="그러브면적"/>
      <sheetName val="중기사용료"/>
      <sheetName val="재료비"/>
      <sheetName val="노임"/>
      <sheetName val="분전함신설"/>
      <sheetName val="접지1종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구조계산간지"/>
      <sheetName val="수량산출서"/>
      <sheetName val="재료비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내역"/>
    </sheetNames>
    <sheetDataSet>
      <sheetData sheetId="0"/>
      <sheetData sheetId="1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 지 "/>
      <sheetName val="총괄표"/>
      <sheetName val="인력산정표"/>
      <sheetName val="항목별 인력산정표"/>
      <sheetName val="입력자료"/>
      <sheetName val="제1호표(1)"/>
      <sheetName val="제1호표 (2)"/>
      <sheetName val="제1-1호표"/>
      <sheetName val="제2-1호표(1)"/>
      <sheetName val="제2-1호표(2)"/>
      <sheetName val="제2-1호표(3)"/>
      <sheetName val="제2-1호표(4)"/>
      <sheetName val="총괄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설명서"/>
      <sheetName val="본내역서"/>
      <sheetName val="설계예산서"/>
      <sheetName val="공사내역서(총괄)"/>
      <sheetName val="공사내역서"/>
      <sheetName val="수량산출서-1"/>
      <sheetName val="수량산출서-2"/>
      <sheetName val="예정공정표"/>
      <sheetName val="착공계"/>
      <sheetName val="현장대리인계"/>
      <sheetName val="공정표"/>
      <sheetName val="사용인감계"/>
      <sheetName val="계약보증금면제"/>
      <sheetName val="각서"/>
      <sheetName val="준공계 "/>
      <sheetName val="준공검사원,준공검사조서"/>
      <sheetName val="하자보증금면제"/>
      <sheetName val="계약자수금계좌"/>
      <sheetName val="Sheet2"/>
      <sheetName val="Sheet3 (2)"/>
      <sheetName val="Sheet4 (3)"/>
      <sheetName val="Sheet5 (3)"/>
      <sheetName val="Sheet6 (3)"/>
      <sheetName val="Sheet7 (3)"/>
      <sheetName val="Sheet8 (3)"/>
      <sheetName val="Sheet9 (3)"/>
      <sheetName val="Sheet10 (3)"/>
      <sheetName val="Sheet11 (3)"/>
      <sheetName val="Sheet12 (3)"/>
      <sheetName val="Sheet13 (3)"/>
      <sheetName val="Sheet14 (3)"/>
      <sheetName val="Sheet15 (3)"/>
      <sheetName val="Sheet16 (3)"/>
      <sheetName val="Sheet3"/>
      <sheetName val="Sheet4 (4)"/>
      <sheetName val="Sheet5 (4)"/>
      <sheetName val="Sheet6 (4)"/>
      <sheetName val="Sheet7 (4)"/>
      <sheetName val="Sheet8 (4)"/>
      <sheetName val="Sheet9 (4)"/>
      <sheetName val="Sheet10 (4)"/>
      <sheetName val="Sheet11 (4)"/>
      <sheetName val="Sheet12 (4)"/>
      <sheetName val="Sheet13 (4)"/>
      <sheetName val="Sheet14 (4)"/>
      <sheetName val="Sheet15 (4)"/>
      <sheetName val="Sheet16 (4)"/>
      <sheetName val="Sheet4 (2)"/>
      <sheetName val="Sheet5 (2)"/>
      <sheetName val="Sheet6 (2)"/>
      <sheetName val="Sheet7 (2)"/>
      <sheetName val="Sheet8 (2)"/>
      <sheetName val="Sheet9 (2)"/>
      <sheetName val="Sheet10 (2)"/>
      <sheetName val="Sheet11 (2)"/>
      <sheetName val="Sheet12 (2)"/>
      <sheetName val="Sheet13 (2)"/>
      <sheetName val="Sheet14 (2)"/>
      <sheetName val="Sheet15 (2)"/>
      <sheetName val="Sheet16 (2)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단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백포자재단가"/>
      <sheetName val="백자재단위당"/>
      <sheetName val="백자재산출"/>
      <sheetName val="백자재운반"/>
      <sheetName val="백중기일람"/>
      <sheetName val="백중기"/>
      <sheetName val="백단가"/>
      <sheetName val="수자재단가"/>
      <sheetName val="수자재단위당"/>
      <sheetName val="단가산출"/>
      <sheetName val="일위대가표"/>
      <sheetName val="도로횡단-D300"/>
      <sheetName val="집계표"/>
      <sheetName val="공사요율"/>
      <sheetName val="수량산출서-2"/>
      <sheetName val="TOTA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"/>
      <sheetName val="보할"/>
      <sheetName val="기성총괄"/>
      <sheetName val="기성(단지내)"/>
      <sheetName val="기성(도시기반)"/>
      <sheetName val="기성내역"/>
      <sheetName val="12공구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단가"/>
      <sheetName val="단가산출"/>
      <sheetName val="데이타"/>
      <sheetName val="골조시행"/>
      <sheetName val="일위_파일"/>
      <sheetName val="토공사"/>
      <sheetName val="내역(~2"/>
      <sheetName val="증감대비"/>
      <sheetName val="CON'C"/>
      <sheetName val="보증수수료산출"/>
      <sheetName val="실행대비"/>
      <sheetName val="공사비총괄표"/>
      <sheetName val="소비자가"/>
      <sheetName val="Sheet1"/>
      <sheetName val="RING WALL"/>
      <sheetName val="99년하반기"/>
      <sheetName val="재료"/>
      <sheetName val="우수받이"/>
      <sheetName val="기본단가표"/>
      <sheetName val="품셈TABLE"/>
      <sheetName val="지질조사"/>
      <sheetName val="실행"/>
      <sheetName val="기성"/>
      <sheetName val="북제주원가"/>
      <sheetName val="단가표"/>
      <sheetName val="집계표"/>
      <sheetName val="BID"/>
      <sheetName val="설변공종별"/>
      <sheetName val="설변조정내역"/>
      <sheetName val="건기토원가"/>
      <sheetName val="건축원가"/>
      <sheetName val="토목원가"/>
      <sheetName val="기계원가"/>
      <sheetName val="기계내역"/>
      <sheetName val="표지"/>
      <sheetName val="계약내역(2)"/>
      <sheetName val="건축2"/>
      <sheetName val="내역"/>
      <sheetName val="1,2공구원가계산서"/>
      <sheetName val="2공구산출내역"/>
      <sheetName val="1공구산출내역서"/>
      <sheetName val="표준건축비"/>
      <sheetName val="Sheet5"/>
      <sheetName val="기결의"/>
      <sheetName val="단"/>
      <sheetName val="실행(ALT1)"/>
      <sheetName val="경비"/>
      <sheetName val="2002하반기노임기준"/>
      <sheetName val="구체"/>
      <sheetName val="좌측날개벽"/>
      <sheetName val="우측날개벽"/>
      <sheetName val="원가"/>
      <sheetName val="식재인부"/>
      <sheetName val="목록"/>
      <sheetName val="단가(자재)"/>
      <sheetName val="단가(노임)"/>
      <sheetName val="기초목록"/>
      <sheetName val="노임"/>
      <sheetName val="단가비교표"/>
      <sheetName val="예산서"/>
      <sheetName val="건축일위"/>
      <sheetName val="그라우팅일위"/>
      <sheetName val="납부서"/>
      <sheetName val="노임단가"/>
      <sheetName val="식재가격"/>
      <sheetName val="식재총괄"/>
      <sheetName val="일위목록"/>
      <sheetName val="#REF"/>
      <sheetName val="입력자료"/>
      <sheetName val="조명시설"/>
      <sheetName val="#3_일위대가목록"/>
      <sheetName val="상반기손익차2총괄"/>
      <sheetName val="노무비단가"/>
      <sheetName val="예산명세서"/>
      <sheetName val="설계명세서"/>
      <sheetName val="자료입력"/>
      <sheetName val="일위대가(건축)"/>
      <sheetName val="식재수량표"/>
      <sheetName val="자재단가"/>
      <sheetName val="토목주소"/>
      <sheetName val="䴝괄내역"/>
      <sheetName val="청주(철골발주의뢰서)"/>
      <sheetName val="정부노임단가"/>
      <sheetName val="Y-WORK"/>
      <sheetName val="세부내역"/>
      <sheetName val="토사(PE)"/>
      <sheetName val="Sheet1 (2)"/>
      <sheetName val="수단"/>
      <sheetName val="공사개요"/>
      <sheetName val="Sheet6"/>
      <sheetName val="전기"/>
      <sheetName val="대창(함평)"/>
      <sheetName val="대창(장성)"/>
      <sheetName val="대창(함평)-창열"/>
      <sheetName val="단가비교표_공통1"/>
      <sheetName val="상계견적"/>
      <sheetName val="기자재수량"/>
      <sheetName val="산출내역서집계표"/>
      <sheetName val="총공사내역서"/>
      <sheetName val="01AC"/>
      <sheetName val="일위대가목차"/>
      <sheetName val="4차원가계산서"/>
      <sheetName val="원가계산"/>
      <sheetName val="COVER"/>
      <sheetName val="철거산출근거"/>
      <sheetName val="DATE"/>
      <sheetName val="원가계산서 "/>
      <sheetName val="수량집계"/>
      <sheetName val="이토변실(A3-LINE)"/>
      <sheetName val="설명서 "/>
      <sheetName val="토목"/>
      <sheetName val="기초일위"/>
      <sheetName val="수목단가"/>
      <sheetName val="시설수량표"/>
      <sheetName val="시설일위"/>
      <sheetName val="식재일위"/>
      <sheetName val="수목표준대가"/>
      <sheetName val="JUCKEYK"/>
      <sheetName val="DATA"/>
      <sheetName val="갑지"/>
      <sheetName val="터파기및재료"/>
      <sheetName val="중기"/>
      <sheetName val="mcc일위대가"/>
      <sheetName val="MOTOR"/>
      <sheetName val="공량산출서"/>
      <sheetName val="산출근거#2-3"/>
      <sheetName val="부대내역"/>
      <sheetName val="자료"/>
      <sheetName val="45,46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마감LIST-1"/>
      <sheetName val="Sheet2"/>
      <sheetName val="공사"/>
      <sheetName val="의왕내역"/>
      <sheetName val="정산내역서"/>
      <sheetName val="조명일위"/>
      <sheetName val="내역서1999.8최종"/>
      <sheetName val="명세서"/>
      <sheetName val="공조기"/>
      <sheetName val="발주내역"/>
      <sheetName val="COST"/>
      <sheetName val="실행예산"/>
      <sheetName val="맨홀수량"/>
      <sheetName val="견적공통"/>
      <sheetName val="해평견적"/>
      <sheetName val="시설물일위"/>
      <sheetName val="실행기고및 투입현황(총괄)"/>
      <sheetName val="2000,9월 일위"/>
      <sheetName val="6호기"/>
      <sheetName val="2000년1차"/>
      <sheetName val="내역서(전기)"/>
      <sheetName val="2000전체분"/>
      <sheetName val="건축내역서"/>
      <sheetName val="설비내역서"/>
      <sheetName val="전기내역서"/>
      <sheetName val="단가조사"/>
      <sheetName val="H-PILE수량집계"/>
      <sheetName val="을지"/>
      <sheetName val="연결임시"/>
      <sheetName val="입찰안"/>
      <sheetName val="#2_일위대가목록"/>
      <sheetName val="수량산출"/>
      <sheetName val="영창26"/>
      <sheetName val="DAN"/>
      <sheetName val="백호우계수"/>
      <sheetName val="철근량"/>
      <sheetName val="WORK"/>
      <sheetName val="바닥판"/>
      <sheetName val="입력DATA"/>
      <sheetName val="기안"/>
      <sheetName val="내역서 제출"/>
      <sheetName val="소일위대가코드표"/>
      <sheetName val="일반부표"/>
      <sheetName val="거래처등록"/>
      <sheetName val="일위대가(가설)"/>
      <sheetName val="신공항A-9(원가수정)"/>
      <sheetName val="제경비"/>
      <sheetName val="총 원가계산"/>
      <sheetName val="간접비계산"/>
      <sheetName val="인제내역"/>
      <sheetName val="기초자료"/>
      <sheetName val="Customer Databas"/>
      <sheetName val="건축공사"/>
      <sheetName val="판매시설"/>
      <sheetName val="금액"/>
      <sheetName val="확약서"/>
      <sheetName val="오동"/>
      <sheetName val="대조"/>
      <sheetName val="나한"/>
      <sheetName val="ES조서출력하기"/>
      <sheetName val="건축"/>
      <sheetName val="입찰보고"/>
      <sheetName val="2.토목공사"/>
      <sheetName val="1단계"/>
      <sheetName val="주beam"/>
      <sheetName val="노임,재료비"/>
      <sheetName val="70%"/>
      <sheetName val="수량산출(음암)"/>
      <sheetName val="단가대비표 (2)"/>
      <sheetName val="49단가"/>
      <sheetName val="주소록"/>
      <sheetName val="해외(원화)"/>
      <sheetName val="교통대책내역"/>
      <sheetName val="단가일람"/>
      <sheetName val="단가일람 (2)"/>
      <sheetName val="구리토평1전기"/>
      <sheetName val="원가집계"/>
      <sheetName val="unit 4"/>
      <sheetName val="조명율표"/>
      <sheetName val="단위단가"/>
      <sheetName val="시운전연료비"/>
      <sheetName val="공정표"/>
      <sheetName val="역T형교대(말뚝기초)"/>
      <sheetName val="횡배수관집현황(2공구)"/>
      <sheetName val="연동내역"/>
      <sheetName val="파일의이용"/>
      <sheetName val="유리"/>
      <sheetName val="아파트"/>
      <sheetName val="토목변경"/>
      <sheetName val="1차 내역서"/>
      <sheetName val="단가조사서"/>
      <sheetName val="주공 갑지"/>
      <sheetName val="석축산출서"/>
      <sheetName val="도급"/>
      <sheetName val="덕전리"/>
      <sheetName val="정공공사"/>
      <sheetName val="대비2"/>
      <sheetName val="Sheet4"/>
      <sheetName val="남대문빌딩"/>
      <sheetName val="재료비"/>
      <sheetName val="결재갑지"/>
      <sheetName val="22단가"/>
      <sheetName val="22산출"/>
      <sheetName val="별표 "/>
      <sheetName val="수간보호"/>
      <sheetName val="00000"/>
      <sheetName val="설계내역"/>
      <sheetName val="소방"/>
      <sheetName val="물가시세"/>
      <sheetName val="D"/>
      <sheetName val="일위대가 "/>
      <sheetName val="차수"/>
      <sheetName val="A2"/>
      <sheetName val="Total"/>
      <sheetName val="실행,원가 최종예상"/>
      <sheetName val="교각1"/>
      <sheetName val="방수"/>
      <sheetName val="합의경상"/>
      <sheetName val="남양주댠가표"/>
      <sheetName val="유림총괄"/>
      <sheetName val="분전반계산서(석관)"/>
      <sheetName val="101동 "/>
      <sheetName val="구조"/>
      <sheetName val="총괄내역서(설계)"/>
      <sheetName val="시중노임"/>
      <sheetName val="요율"/>
      <sheetName val="101동"/>
      <sheetName val="말뚝지지력산정"/>
      <sheetName val="단가대비표"/>
      <sheetName val="2단지내역서"/>
      <sheetName val="시설물기초"/>
      <sheetName val="산근"/>
      <sheetName val="HVAC"/>
      <sheetName val="인건비"/>
      <sheetName val="APT"/>
      <sheetName val="제경비율"/>
      <sheetName val="재료값"/>
      <sheetName val="견적서"/>
      <sheetName val="산출내역서"/>
      <sheetName val="기흥하도용"/>
      <sheetName val="데리네이타현황"/>
      <sheetName val="중기 부표"/>
      <sheetName val="단중표"/>
      <sheetName val="경상직원"/>
      <sheetName val="48산출"/>
      <sheetName val="산출2-기기동력"/>
      <sheetName val="9-1차이내역"/>
      <sheetName val="EACT10"/>
      <sheetName val="설계기준"/>
      <sheetName val="내역1"/>
      <sheetName val="변압기 및 발전기 용량"/>
      <sheetName val="변수값"/>
      <sheetName val="중기상차"/>
      <sheetName val="AS복구"/>
      <sheetName val="중기터파기"/>
      <sheetName val="대공종"/>
      <sheetName val="프랜트면허"/>
      <sheetName val="노무비"/>
      <sheetName val="간접"/>
      <sheetName val="설계예산서"/>
      <sheetName val="예산내역서"/>
      <sheetName val="총계"/>
      <sheetName val="AV시스템"/>
      <sheetName val="평가데이터"/>
      <sheetName val="단가(1)"/>
      <sheetName val="복지관 풍화암-평면"/>
      <sheetName val="원가서"/>
      <sheetName val="일반수량총괄집계"/>
      <sheetName val="일위대가표_(2)"/>
      <sheetName val="공종별_집계표"/>
      <sheetName val="도급내역서_표지"/>
      <sheetName val="RING_WALL"/>
      <sheetName val="개소별수량산출"/>
      <sheetName val="을"/>
      <sheetName val="FORM-0"/>
      <sheetName val="기본일위"/>
      <sheetName val="대치판정"/>
      <sheetName val="밸브설치"/>
      <sheetName val="용수량(생활용수)"/>
      <sheetName val="조건"/>
      <sheetName val="안전시설"/>
      <sheetName val="설계명세"/>
      <sheetName val="c_balju"/>
      <sheetName val="수주현황2월"/>
      <sheetName val="Sheet1_(2)"/>
      <sheetName val="설명서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내역서1999_8최종"/>
      <sheetName val="실행기고및_투입현황(총괄)"/>
      <sheetName val="2000,9월_일위"/>
      <sheetName val="unit_4"/>
      <sheetName val="단가일람_(2)"/>
      <sheetName val="총_원가계산"/>
      <sheetName val="원가계산서_"/>
      <sheetName val="2_토목공사"/>
      <sheetName val="일위대가_"/>
      <sheetName val="별표_"/>
      <sheetName val="현장관리비"/>
      <sheetName val="송전재료비"/>
      <sheetName val="견적단가"/>
      <sheetName val="2.대외공문"/>
      <sheetName val="집계"/>
      <sheetName val="AS포장복구 "/>
      <sheetName val="s.v"/>
      <sheetName val="매입세율"/>
      <sheetName val="대비"/>
      <sheetName val="약품공급2"/>
      <sheetName val="원가계산서(남측)"/>
      <sheetName val="옥외부분합"/>
      <sheetName val="b_babun (2)"/>
      <sheetName val="직공비"/>
      <sheetName val="건축설비"/>
      <sheetName val="토공(우물통,기타) "/>
      <sheetName val="기계경비(시간당)"/>
      <sheetName val="램머"/>
      <sheetName val="건축공사 집계표"/>
      <sheetName val="골조"/>
      <sheetName val="변경내역서간지"/>
      <sheetName val="단가대비표 (3)"/>
      <sheetName val="견적1"/>
      <sheetName val="2000노임기준"/>
      <sheetName val="코드"/>
      <sheetName val="4.전기"/>
      <sheetName val="단가기준"/>
      <sheetName val="값"/>
      <sheetName val="횡 연장"/>
      <sheetName val="날개벽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예측단가간지"/>
      <sheetName val="총 괄 표"/>
      <sheetName val="도로횡단-D300"/>
      <sheetName val="NEYOK"/>
      <sheetName val="측량노임단가"/>
      <sheetName val="수량산출서-2"/>
      <sheetName val="토목수량(공정)"/>
      <sheetName val="COPING-1"/>
      <sheetName val="역T형교대-2수량"/>
      <sheetName val="내역서1"/>
      <sheetName val="공비대비"/>
      <sheetName val="인수공규격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ABUT수량-A1"/>
      <sheetName val="archi(본사)"/>
      <sheetName val="대목"/>
      <sheetName val="I一般比"/>
      <sheetName val="산출근거"/>
      <sheetName val="상하차비용(기계상차)"/>
      <sheetName val="운반비"/>
      <sheetName val="소화배관"/>
      <sheetName val="공조배관"/>
      <sheetName val="8.수량산출 (2)"/>
      <sheetName val="식재일위대가"/>
      <sheetName val="BSD (2)"/>
      <sheetName val="공사착공계"/>
      <sheetName val="기본입력"/>
      <sheetName val="1.설계조건"/>
      <sheetName val="전체내역"/>
      <sheetName val="갑  지"/>
      <sheetName val="표  지"/>
      <sheetName val="별표집계"/>
      <sheetName val="LD"/>
      <sheetName val="직원자료입력"/>
      <sheetName val="총괄"/>
      <sheetName val="사회복지관"/>
      <sheetName val="철거단가"/>
      <sheetName val="날개벽수량표"/>
      <sheetName val="견적(100%)"/>
      <sheetName val="FB25JN"/>
      <sheetName val="시중노임단가"/>
      <sheetName val="21301동"/>
      <sheetName val="공사비"/>
      <sheetName val="직노"/>
      <sheetName val="조건입력"/>
      <sheetName val="조건입력(2)"/>
      <sheetName val="장비선정"/>
      <sheetName val="운반공사"/>
      <sheetName val="내역(원안-대안)"/>
      <sheetName val="적용기준"/>
      <sheetName val="사급자재"/>
      <sheetName val="잡비계산"/>
      <sheetName val="공통단가"/>
      <sheetName val="2000양배"/>
      <sheetName val="공사비산출내역"/>
      <sheetName val="견적대비표"/>
      <sheetName val="가정조건"/>
      <sheetName val="입력"/>
      <sheetName val="AL공사(원)"/>
      <sheetName val="냉천부속동"/>
      <sheetName val="tggwan(mac)"/>
      <sheetName val="주배관TYPE현황"/>
      <sheetName val="자재"/>
      <sheetName val="차액보증"/>
      <sheetName val="코드표"/>
      <sheetName val="단양 00 아파트-세부내역"/>
      <sheetName val="PIPE(UG)내역"/>
      <sheetName val="배수내역"/>
      <sheetName val="일위"/>
      <sheetName val="단가집"/>
      <sheetName val="설계가"/>
      <sheetName val="표지 (2)"/>
      <sheetName val="본실행경비"/>
      <sheetName val="노임이"/>
      <sheetName val="N賃率-職"/>
      <sheetName val="36단가"/>
      <sheetName val="토목내역서"/>
      <sheetName val="견"/>
      <sheetName val="각종단가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sub"/>
      <sheetName val="재노경"/>
      <sheetName val="갑지(추정)"/>
      <sheetName val="철골,판넬"/>
      <sheetName val="9GNG운반"/>
      <sheetName val="예정(3)"/>
      <sheetName val="노임단가 (2)"/>
      <sheetName val="99총공사내역서"/>
      <sheetName val="삭제금지단가"/>
      <sheetName val="Baby일위대가"/>
      <sheetName val="보할공정"/>
      <sheetName val="시험장S자로가로등공사"/>
      <sheetName val="내역서적용수량"/>
      <sheetName val="설계서(동안동)"/>
      <sheetName val="분전함신설"/>
      <sheetName val="접지1종"/>
      <sheetName val="견적조건"/>
      <sheetName val="옥내소화전계산서"/>
      <sheetName val="산출기초"/>
      <sheetName val="예총"/>
      <sheetName val="Xunit (단위환산)"/>
      <sheetName val="00노임기준"/>
      <sheetName val="개산공사비"/>
      <sheetName val="식재"/>
      <sheetName val="99노임기준"/>
      <sheetName val="시설물"/>
      <sheetName val="식재출력용"/>
      <sheetName val="유지관리"/>
      <sheetName val="48단가"/>
      <sheetName val="수목일위"/>
      <sheetName val="STAND98"/>
      <sheetName val="1회"/>
      <sheetName val="일위대가목록"/>
      <sheetName val="진흥지역조서(구역밖)"/>
      <sheetName val="간접1"/>
      <sheetName val="영업3"/>
      <sheetName val="영업2"/>
      <sheetName val="유림콘도"/>
      <sheetName val="CATV"/>
      <sheetName val="설계"/>
      <sheetName val="BDATA"/>
      <sheetName val="PAINT"/>
      <sheetName val="기존단가 (2)"/>
      <sheetName val="경산"/>
      <sheetName val="단가조정"/>
      <sheetName val="조경"/>
      <sheetName val="할증 "/>
      <sheetName val="PROG"/>
      <sheetName val="h-013211-2"/>
      <sheetName val="1-1"/>
      <sheetName val="단위중량"/>
      <sheetName val="원"/>
      <sheetName val="소야공정계획표"/>
      <sheetName val="실행철강하도"/>
      <sheetName val="현관"/>
      <sheetName val="공사수행방안"/>
      <sheetName val="수목데이타 "/>
      <sheetName val="광주운남을"/>
      <sheetName val="조정율"/>
      <sheetName val="영신토건물가변동"/>
      <sheetName val="산수배수"/>
      <sheetName val="2"/>
      <sheetName val="참고자료"/>
      <sheetName val="은행코드"/>
      <sheetName val="건축원가계산서"/>
      <sheetName val="2003상반기노임기준"/>
      <sheetName val="산출2-동력"/>
      <sheetName val="산출3-전등"/>
      <sheetName val="산출4-조명제어"/>
      <sheetName val="산출5-전열"/>
      <sheetName val="산출7-유도등"/>
      <sheetName val="품목"/>
      <sheetName val="7.산출집계"/>
      <sheetName val="4.일위산출"/>
      <sheetName val="9.자재단가"/>
      <sheetName val="설계예시"/>
      <sheetName val="거푸집물량"/>
      <sheetName val="인사자료총집계"/>
      <sheetName val="자  재"/>
      <sheetName val="건축외주"/>
      <sheetName val="파일구성"/>
      <sheetName val="견적갑지"/>
      <sheetName val="가설공사비"/>
      <sheetName val="노임단가표"/>
      <sheetName val="2총괄내역서"/>
      <sheetName val="관급자재대"/>
      <sheetName val="유기공정"/>
      <sheetName val="기초단가"/>
      <sheetName val="장비경비"/>
      <sheetName val="물량표"/>
      <sheetName val="간접경상비"/>
      <sheetName val="금액내역서"/>
      <sheetName val="수량"/>
      <sheetName val="공기압축기실"/>
      <sheetName val="매입세会"/>
      <sheetName val="SLAB&quot;1&quot;"/>
      <sheetName val="정보"/>
      <sheetName val="카메라"/>
      <sheetName val="단가 "/>
      <sheetName val="b_balju_cho"/>
      <sheetName val="총정리"/>
      <sheetName val="지급자재"/>
      <sheetName val="플랜트 설치"/>
      <sheetName val="총경력기간"/>
      <sheetName val="점수표"/>
      <sheetName val="과거면접실시자"/>
      <sheetName val="학력사항"/>
      <sheetName val="내역_ver1.0"/>
      <sheetName val="골조공사"/>
      <sheetName val="직접인건비"/>
      <sheetName val="준검 내역서"/>
      <sheetName val="물집"/>
      <sheetName val="단가산출서 (2)"/>
      <sheetName val="단가산출서"/>
      <sheetName val="102역사"/>
      <sheetName val="시점교대"/>
      <sheetName val="노무산출서"/>
      <sheetName val="소요자재"/>
      <sheetName val="MC내역(이설)"/>
      <sheetName val="CLAUSE"/>
      <sheetName val="수량산출서집계"/>
      <sheetName val="일반"/>
      <sheetName val="기성내역1"/>
      <sheetName val="장비집계"/>
      <sheetName val="가시설수량집계"/>
      <sheetName val="자재단가비교표"/>
      <sheetName val="준공정산"/>
      <sheetName val="공사비 증감 내역서"/>
      <sheetName val="항목등록"/>
      <sheetName val="기성고조서"/>
      <sheetName val="일위대가-2"/>
      <sheetName val="POL6차-PIPING"/>
      <sheetName val="6PILE  (돌출)"/>
      <sheetName val="3.단가산출서"/>
      <sheetName val="48일위"/>
      <sheetName val="SG"/>
      <sheetName val="gyun"/>
      <sheetName val="한강운반비"/>
      <sheetName val="설비(제출)"/>
      <sheetName val="횡배수관"/>
      <sheetName val="C3"/>
      <sheetName val="01"/>
      <sheetName val="설비(제출_x0005_"/>
      <sheetName val="설비(제출헾"/>
      <sheetName val="빗물받이(910-510-410)"/>
      <sheetName val="교통표지기초"/>
      <sheetName val="노무비 근거"/>
      <sheetName val="문학간접"/>
      <sheetName val="7단가"/>
      <sheetName val="설비"/>
      <sheetName val="설계개요"/>
      <sheetName val="계획금액"/>
      <sheetName val="설계서(본관)"/>
      <sheetName val="1련,2련"/>
      <sheetName val="변품8-37"/>
      <sheetName val="빌딩 안내"/>
      <sheetName val="SUB일위대가(이음)"/>
      <sheetName val="&lt;양식23_CF&gt;"/>
      <sheetName val="DANGA"/>
      <sheetName val="Dae_Jiju"/>
      <sheetName val="기초도면제작"/>
      <sheetName val="주출입구조사"/>
      <sheetName val="하부철근수량"/>
      <sheetName val="토목공사일반"/>
      <sheetName val="수원역(전체분)설계서"/>
      <sheetName val="수량계산"/>
      <sheetName val="일위산출"/>
      <sheetName val="현황"/>
      <sheetName val="도근좌표"/>
      <sheetName val="웅진교-S2"/>
      <sheetName val="조경일람"/>
      <sheetName val="신규단가산출"/>
      <sheetName val="세골재  T2 변경 현황"/>
      <sheetName val="유림골조"/>
      <sheetName val="맨홀_공사비"/>
      <sheetName val="조도계산"/>
      <sheetName val="부표"/>
      <sheetName val="직접재료비데이타"/>
      <sheetName val="200"/>
      <sheetName val="입출재고현황 (2)"/>
      <sheetName val="단위수량"/>
      <sheetName val="단가대비표(건축)"/>
      <sheetName val="b_balju"/>
      <sheetName val="수리보고서비"/>
      <sheetName val="계수시트"/>
      <sheetName val="1."/>
      <sheetName val="단위골재량"/>
      <sheetName val="(A)내역서"/>
      <sheetName val="제목"/>
      <sheetName val="노무단가"/>
      <sheetName val="충주"/>
      <sheetName val="직접경비호표"/>
      <sheetName val="257A1"/>
      <sheetName val="총괄표 "/>
      <sheetName val="MAIN"/>
      <sheetName val="대포2교접속"/>
      <sheetName val="견적을지"/>
      <sheetName val="기타사항"/>
      <sheetName val="1호맨홀토공"/>
      <sheetName val="단가 및 재료비"/>
      <sheetName val="업무보고"/>
      <sheetName val="제수"/>
      <sheetName val="LP-S"/>
      <sheetName val="실행(1)"/>
      <sheetName val="factor(건축)"/>
      <sheetName val="유효폭"/>
      <sheetName val="일일"/>
      <sheetName val="사업관리"/>
      <sheetName val="PL단가산정"/>
      <sheetName val="그림"/>
      <sheetName val="그림2"/>
      <sheetName val="포장수량"/>
      <sheetName val="지수"/>
      <sheetName val="도로구조공사비"/>
      <sheetName val="도로토공공사비"/>
      <sheetName val="여수토공사비"/>
      <sheetName val="품셈집계표"/>
      <sheetName val="자재조사표"/>
      <sheetName val="결재판(삭제하지말아주세요)"/>
      <sheetName val="O＆P"/>
      <sheetName val="JOIN(2span)"/>
      <sheetName val="주빔의 설계"/>
      <sheetName val="철근량산정및사용성검토"/>
      <sheetName val="실행내역(10.13)"/>
      <sheetName val="시운전연료"/>
      <sheetName val="비품"/>
      <sheetName val="내역서2안"/>
      <sheetName val="마산월령동골조물량변경"/>
      <sheetName val="spc 배관견적"/>
      <sheetName val="일위대가표_(2)1"/>
      <sheetName val="공종별_집계표1"/>
      <sheetName val="도급내역서_표지1"/>
      <sheetName val="자재테이블"/>
      <sheetName val="손료기준-공사부구두문의"/>
      <sheetName val="자재목록표"/>
      <sheetName val="Tool"/>
      <sheetName val="원가총괄"/>
      <sheetName val="광장"/>
      <sheetName val="테이블"/>
      <sheetName val="단가대비"/>
      <sheetName val="내역서(도급)"/>
      <sheetName val="RING_WALL1"/>
      <sheetName val="Sheet1_(2)1"/>
      <sheetName val="설명서_1"/>
      <sheetName val="내역서1999_8최종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실행기고및_투입현황(총괄)1"/>
      <sheetName val="2000,9월_일위1"/>
      <sheetName val="총_원가계산1"/>
      <sheetName val="단가일람_(2)1"/>
      <sheetName val="unit_41"/>
      <sheetName val="원가계산서_1"/>
      <sheetName val="2_토목공사1"/>
      <sheetName val="일위대가_1"/>
      <sheetName val="별표_1"/>
      <sheetName val="실행,원가_최종예상"/>
      <sheetName val="내역서_제출"/>
      <sheetName val="101동_"/>
      <sheetName val="주공_갑지"/>
      <sheetName val="Customer_Databas"/>
      <sheetName val="중기_부표"/>
      <sheetName val="복지관_풍화암-평면"/>
      <sheetName val="변압기_및_발전기_용량"/>
      <sheetName val="b_babun_(2)"/>
      <sheetName val="단가대비표_(2)"/>
      <sheetName val="2_대외공문"/>
      <sheetName val="AS포장복구_"/>
      <sheetName val="토공(우물통,기타)_"/>
      <sheetName val="s_v"/>
      <sheetName val="건축공사_집계표"/>
      <sheetName val="4_전기"/>
      <sheetName val="1차_내역서"/>
      <sheetName val="1_설계조건"/>
      <sheetName val="단가대비표_(3)"/>
      <sheetName val="동별물량집계표"/>
      <sheetName val="증감대비표"/>
      <sheetName val="계산내역(설비)"/>
      <sheetName val="토공"/>
      <sheetName val="수량산출서 (2)"/>
      <sheetName val="갑지1"/>
      <sheetName val="연부97-1"/>
      <sheetName val="직재"/>
      <sheetName val="재집"/>
      <sheetName val="사리부설"/>
      <sheetName val="실행간접비용"/>
      <sheetName val="도급내역"/>
      <sheetName val="000000"/>
      <sheetName val="배수관접합및부설  "/>
      <sheetName val="토공집계"/>
      <sheetName val="ASSIGN"/>
      <sheetName val="HRSG SMALL07220"/>
      <sheetName val="포장공(집계)"/>
      <sheetName val="공통가설"/>
      <sheetName val="실행내역서(DCU)"/>
      <sheetName val="근로자자료입력"/>
      <sheetName val="미드수량"/>
      <sheetName val="예산조서(전송)"/>
      <sheetName val="중기사용료산출근거"/>
      <sheetName val="상행-교대(A1-A2)"/>
      <sheetName val="청천내"/>
      <sheetName val="맨홀조서"/>
      <sheetName val="심의위원명단"/>
      <sheetName val="96노임기준"/>
      <sheetName val="M-EQPT-Z"/>
      <sheetName val="반포2차"/>
      <sheetName val="건축내역(대전문화동)"/>
      <sheetName val="1.개요입력"/>
      <sheetName val="수지표"/>
      <sheetName val="셀명"/>
      <sheetName val="신규보류입력"/>
      <sheetName val="이름정의"/>
      <sheetName val="사업계획"/>
      <sheetName val="현장관리비 산출내역"/>
      <sheetName val="공기압_x0005__x0000_"/>
      <sheetName val="공기압窤皙祜"/>
      <sheetName val="공기압丵〒_x0005_"/>
      <sheetName val="품의"/>
      <sheetName val="SIL98"/>
      <sheetName val="견적기준"/>
      <sheetName val="비주거용"/>
      <sheetName val="3BL공동구 수량"/>
      <sheetName val="실행내역"/>
      <sheetName val="중기운반자재총(구조물)"/>
      <sheetName val="CON기초"/>
      <sheetName val="포장복구집계"/>
      <sheetName val="3.단᠚░　胉"/>
      <sheetName val="3.단ᠢ╋賳"/>
      <sheetName val="base"/>
      <sheetName val="총괄집계표"/>
      <sheetName val="3.단렖⪇퀀顴"/>
      <sheetName val="송전기본"/>
      <sheetName val="품셈표"/>
      <sheetName val="A-4"/>
      <sheetName val="설명"/>
      <sheetName val="기본사항"/>
      <sheetName val="환산"/>
      <sheetName val="건축공사실행"/>
      <sheetName val="외주비"/>
      <sheetName val="전선 및 전선관"/>
      <sheetName val="도급양식"/>
      <sheetName val="자재비"/>
      <sheetName val="TRE TABLE"/>
      <sheetName val="빈"/>
      <sheetName val="부표총괄"/>
      <sheetName val="기초목"/>
      <sheetName val="5.수량집계"/>
      <sheetName val="3.일위대가표"/>
      <sheetName val="8.자재단가비교표"/>
      <sheetName val="단1"/>
      <sheetName val="5사남"/>
      <sheetName val="산출1-수변전"/>
      <sheetName val="Macro1"/>
      <sheetName val="3.단爁녈/_x0000_"/>
      <sheetName val="CODE"/>
      <sheetName val="실행내역서(조정)"/>
      <sheetName val="중기명"/>
      <sheetName val="장비가동"/>
      <sheetName val="일위대가(1)"/>
      <sheetName val="실행내역 "/>
      <sheetName val="단위수량산출"/>
      <sheetName val="계획123"/>
      <sheetName val="수량-가로등"/>
      <sheetName val="포장공사"/>
      <sheetName val="기초수량산출서"/>
      <sheetName val="미장산근"/>
      <sheetName val="8.PILE  (돌출)"/>
      <sheetName val="guard(mac)"/>
      <sheetName val="건축집계표"/>
      <sheetName val="울산시산표"/>
      <sheetName val="소방사항"/>
      <sheetName val="적용률"/>
      <sheetName val="수입"/>
      <sheetName val="매출"/>
      <sheetName val="과천MAIN"/>
      <sheetName val="장비명"/>
      <sheetName val="공정외주"/>
      <sheetName val="함수"/>
      <sheetName val="36수량"/>
      <sheetName val="DB구축"/>
      <sheetName val="전체"/>
      <sheetName val="내역서01"/>
      <sheetName val="초기화면"/>
      <sheetName val="형틀공사"/>
      <sheetName val="입상내역"/>
      <sheetName val="기별(종합)"/>
      <sheetName val="시장성초안camera"/>
      <sheetName val="구의33고"/>
      <sheetName val="원하대비"/>
      <sheetName val="원도급"/>
      <sheetName val="하도급"/>
      <sheetName val="부대공사재료집계표"/>
      <sheetName val="5 일위목록"/>
      <sheetName val="7 단가조사"/>
      <sheetName val="6 일위대가"/>
      <sheetName val="건축명"/>
      <sheetName val="기계명"/>
      <sheetName val="전기명"/>
      <sheetName val="토목명"/>
      <sheetName val="암거단위"/>
      <sheetName val="중기조종사 단위단가"/>
      <sheetName val="물류최종8월7"/>
      <sheetName val="설계내역서"/>
      <sheetName val="노면표시-조"/>
      <sheetName val="배선산출서"/>
      <sheetName val="00내역서"/>
      <sheetName val="산출6-TRAY"/>
      <sheetName val="산출7-본선1)"/>
      <sheetName val="산출7-본선2"/>
      <sheetName val="산출7-본선3"/>
      <sheetName val="2.재료비"/>
      <sheetName val="1.인건비"/>
      <sheetName val="12.보오링"/>
      <sheetName val="18.공내수압탄성자연"/>
      <sheetName val="전기공사일위대가"/>
      <sheetName val="직접노무"/>
      <sheetName val="직접재료"/>
      <sheetName val="7월11일"/>
      <sheetName val="분전반일위대가"/>
      <sheetName val="시화점실행"/>
      <sheetName val="노임(1차)"/>
      <sheetName val="집계표 "/>
      <sheetName val="손익코드"/>
      <sheetName val="합계금액"/>
      <sheetName val="DATA1"/>
      <sheetName val="wall"/>
      <sheetName val="단聭ᎍ"/>
      <sheetName val="단짷걥"/>
      <sheetName val="단ჶ꾎"/>
      <sheetName val="단삯讎"/>
      <sheetName val="단䂯诀"/>
      <sheetName val="단ᛄ"/>
      <sheetName val="단풿"/>
      <sheetName val="단炯瓃"/>
      <sheetName val="단₯雂"/>
      <sheetName val="단킯➎"/>
      <sheetName val="단쁭ꂍ"/>
      <sheetName val="건축내역서1"/>
      <sheetName val="견적을(1안)"/>
      <sheetName val="공사요율"/>
      <sheetName val="인건비 "/>
      <sheetName val="공정코드"/>
      <sheetName val="기초부하"/>
      <sheetName val="단가적용"/>
      <sheetName val="RE9604"/>
      <sheetName val="상 부"/>
      <sheetName val="일위대가-1"/>
      <sheetName val="약품설비"/>
      <sheetName val="견적"/>
      <sheetName val="3.내역서"/>
      <sheetName val="설비원가"/>
      <sheetName val="초"/>
      <sheetName val="부안일위"/>
      <sheetName val="깨기수량"/>
      <sheetName val="세금자료"/>
      <sheetName val="DB"/>
      <sheetName val="관급"/>
      <sheetName val="배관배선 단가조사"/>
      <sheetName val="일위대가집계"/>
      <sheetName val="건_N"/>
      <sheetName val="견적의뢰"/>
      <sheetName val="공사비명세서"/>
      <sheetName val="단가목록"/>
      <sheetName val="물량내역서"/>
      <sheetName val="20관리비율"/>
      <sheetName val="T13(P68~72,78)"/>
      <sheetName val="단가조사-2"/>
      <sheetName val="load(지하층)"/>
      <sheetName val="106C0300"/>
      <sheetName val="인건-측정"/>
      <sheetName val="XL4Poppy"/>
      <sheetName val="빙축열"/>
      <sheetName val="가설"/>
      <sheetName val="기초"/>
      <sheetName val="구조물철거타공정이월"/>
      <sheetName val="빙장비사양"/>
      <sheetName val="장비사양"/>
      <sheetName val="Front"/>
      <sheetName val="9811"/>
      <sheetName val="교대(A1-A2)"/>
      <sheetName val="2000년 공정표"/>
      <sheetName val="3.단蠀ᵷ찀ᵷ"/>
      <sheetName val="3.단⠀⑶氀⑶"/>
      <sheetName val="수리보고서蠰"/>
      <sheetName val="수리보고서頀"/>
      <sheetName val="ABUT수԰_x0000_缀_x0000_"/>
      <sheetName val="수리보고서ԯ"/>
      <sheetName val="ABUT수֩_x0000_缀_x0000_"/>
      <sheetName val="직원자颩ᢁ︀"/>
      <sheetName val="직원자֩_x0000_缀"/>
      <sheetName val="적정심사"/>
      <sheetName val="기타 정보통신공사"/>
      <sheetName val="현장경비"/>
      <sheetName val="원본"/>
      <sheetName val="참조 (2)"/>
      <sheetName val="총괄내역서"/>
      <sheetName val="매입"/>
      <sheetName val="관계주식"/>
      <sheetName val="단가대비표(계측)"/>
      <sheetName val="ABUT수©"/>
      <sheetName val="ABUT수︀蛕ԯ_x0000_"/>
      <sheetName val="퍼스트"/>
      <sheetName val="1.취수장"/>
      <sheetName val="포장총괄집계표"/>
      <sheetName val="1.1서버도입"/>
      <sheetName val="[내역(~2.XLS]3.단爁녈/_x0000_"/>
      <sheetName val="업체선정"/>
      <sheetName val="결재판"/>
      <sheetName val="Mc1"/>
      <sheetName val="SAM"/>
      <sheetName val="ELEC"/>
      <sheetName val="업체별기성내역"/>
      <sheetName val="주민등록대장"/>
      <sheetName val="C1.공사개요"/>
      <sheetName val="A1.스케쥴"/>
      <sheetName val="일위대가표_(2)2"/>
      <sheetName val="공종별_집계표2"/>
      <sheetName val="도급내역서_표지2"/>
      <sheetName val="RING_WALL2"/>
      <sheetName val="Sheet1_(2)2"/>
      <sheetName val="설명서_2"/>
      <sheetName val="실행기고및_투입현황(총괄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내역서1999_8최종2"/>
      <sheetName val="2000,9월_일위2"/>
      <sheetName val="총_원가계산2"/>
      <sheetName val="원가계산서_2"/>
      <sheetName val="단가일람_(2)2"/>
      <sheetName val="2_토목공사2"/>
      <sheetName val="unit_42"/>
      <sheetName val="일위대가_2"/>
      <sheetName val="별표_2"/>
      <sheetName val="실행,원가_최종예상1"/>
      <sheetName val="내역서_제출1"/>
      <sheetName val="101동_1"/>
      <sheetName val="주공_갑지1"/>
      <sheetName val="Customer_Databas1"/>
      <sheetName val="변압기_및_발전기_용량1"/>
      <sheetName val="중기_부표1"/>
      <sheetName val="b_babun_(2)1"/>
      <sheetName val="복지관_풍화암-평면1"/>
      <sheetName val="단가대비표_(2)1"/>
      <sheetName val="2_대외공문1"/>
      <sheetName val="AS포장복구_1"/>
      <sheetName val="토공(우물통,기타)_1"/>
      <sheetName val="s_v1"/>
      <sheetName val="건축공사_집계표1"/>
      <sheetName val="4_전기1"/>
      <sheetName val="1차_내역서1"/>
      <sheetName val="1_설계조건1"/>
      <sheetName val="단가대비표_(3)1"/>
      <sheetName val="BSD_(2)"/>
      <sheetName val="단양_00_아파트-세부내역"/>
      <sheetName val="표지_(2)"/>
      <sheetName val="8_수량산출_(2)"/>
      <sheetName val="갑__지"/>
      <sheetName val="총_괄_표"/>
      <sheetName val="Xunit_(단위환산)"/>
      <sheetName val="할증_"/>
      <sheetName val="노임단가_(2)"/>
      <sheetName val="내역_ver1_0"/>
      <sheetName val="기존단가_(2)"/>
      <sheetName val="수목데이타_"/>
      <sheetName val="7_산출집계"/>
      <sheetName val="4_일위산출"/>
      <sheetName val="9_자재단가"/>
      <sheetName val="자__재"/>
      <sheetName val="단가_"/>
      <sheetName val="플랜트_설치"/>
      <sheetName val="표__지"/>
      <sheetName val="3_단가산출서"/>
      <sheetName val="준검_내역서"/>
      <sheetName val="단가산출서_(2)"/>
      <sheetName val="입출재고현황_(2)"/>
      <sheetName val="세골재__T2_변경_현황"/>
      <sheetName val="빌딩_안내"/>
      <sheetName val="현장관리비_산출내역"/>
      <sheetName val="주빔의_설계"/>
      <sheetName val="공기압"/>
      <sheetName val="공기압丵〒"/>
      <sheetName val="단가_및_재료비"/>
      <sheetName val="3BL공동구_수량"/>
      <sheetName val="배수관접합및부설__"/>
      <sheetName val="실행내역(10_13)"/>
      <sheetName val="1_개요입력"/>
      <sheetName val="3_단᠚░　胉"/>
      <sheetName val="3_단ᠢ╋賳"/>
      <sheetName val="6PILE__(돌출)"/>
      <sheetName val="3_단렖⪇퀀顴"/>
      <sheetName val="5_수량집계"/>
      <sheetName val="3_일위대가표"/>
      <sheetName val="8_자재단가비교표"/>
      <sheetName val="노무비_근거"/>
      <sheetName val="횡_연장"/>
      <sheetName val="전선_및_전선관"/>
      <sheetName val="중기조종사_단위단가"/>
      <sheetName val="총괄표_"/>
      <sheetName val="1_"/>
      <sheetName val="실행내역_"/>
      <sheetName val="2_재료비"/>
      <sheetName val="1_인건비"/>
      <sheetName val="12_보오링"/>
      <sheetName val="18_공내수압탄성자연"/>
      <sheetName val="3_내역서"/>
      <sheetName val="TRE_TABLE"/>
      <sheetName val="공사비_증감_내역서"/>
      <sheetName val="3_단爁녈/"/>
      <sheetName val="전기실-1"/>
      <sheetName val="계산서(곡선부)"/>
      <sheetName val="손익집계(공장별)"/>
      <sheetName val="01노임적용기준"/>
      <sheetName val="편성절차"/>
      <sheetName val="남양내역"/>
      <sheetName val="입력값"/>
      <sheetName val="원가계산하도"/>
      <sheetName val="내역전기"/>
      <sheetName val="전산output"/>
      <sheetName val="8.석축단위(H=1.5M)"/>
      <sheetName val="현황표-원래"/>
      <sheetName val="지급(진행중)"/>
      <sheetName val="개요"/>
      <sheetName val="인원"/>
      <sheetName val="횡배䘭疋"/>
      <sheetName val="횡배_x0000__x0000_"/>
      <sheetName val="산출㱵Ķ"/>
      <sheetName val="산출_x0000__x0000_"/>
      <sheetName val="관접합및부설"/>
      <sheetName val="단가및재료비"/>
      <sheetName val="22.경비내역"/>
      <sheetName val="21.경비기본입력"/>
      <sheetName val="3.공기산정"/>
      <sheetName val="34.주택성능등급"/>
      <sheetName val="물량입력"/>
      <sheetName val="AS접수관리"/>
      <sheetName val="P-산#1-1(WOWA1)"/>
      <sheetName val="대전가오_견출_집계표"/>
      <sheetName val="MATERIAL"/>
      <sheetName val="전기일위목록"/>
      <sheetName val="1 자원총괄"/>
      <sheetName val="대림경상68억"/>
      <sheetName val="D.B"/>
      <sheetName val="안전장치"/>
      <sheetName val="산근목록"/>
      <sheetName val="S0"/>
      <sheetName val="NYS"/>
      <sheetName val="CIVIL4"/>
      <sheetName val="상시"/>
      <sheetName val="조직"/>
      <sheetName val="가시설수량"/>
      <sheetName val="직접비내역서"/>
      <sheetName val="제경비요율"/>
      <sheetName val="_REF"/>
      <sheetName val="포장집계"/>
      <sheetName val="포장연장"/>
      <sheetName val="XXXXXX"/>
      <sheetName val="공사원가"/>
      <sheetName val="관급자재"/>
      <sheetName val="예가표"/>
      <sheetName val="공량산출근거서"/>
      <sheetName val="사진 (4)"/>
      <sheetName val="입력표"/>
      <sheetName val="공사개요(사업승인변경)"/>
      <sheetName val="3차변경공정"/>
      <sheetName val="진주방향"/>
      <sheetName val="CAT_5"/>
      <sheetName val="calc"/>
      <sheetName val="ABUT수悩㸣԰_x0000_"/>
      <sheetName val="ABUT수䀀Ṳ谀Ṳ"/>
      <sheetName val="ABUT수֩"/>
      <sheetName val="ABUT수⢩㙬怀"/>
      <sheetName val="ABUT수֩杭倯/"/>
      <sheetName val="ABUT수좩㺀ఀ㺁"/>
      <sheetName val="학력사_x0005_"/>
      <sheetName val="토목공사"/>
      <sheetName val="당진1,2호기전선관설치및접지4차공사내역서-을지"/>
      <sheetName val="재무가정"/>
      <sheetName val="ABUT수ᢩ_x000f__x0000__x0000_"/>
      <sheetName val="A 견적"/>
      <sheetName val="PROJECT BRIEF"/>
      <sheetName val="토적"/>
      <sheetName val="공사별 가중치 산출근거(토목)"/>
      <sheetName val="가중치근거(조경)"/>
      <sheetName val="산출3-동력"/>
      <sheetName val="산출4-전등"/>
      <sheetName val="펌프류"/>
      <sheetName val="개발운영비청구"/>
      <sheetName val="돈암사업"/>
      <sheetName val="평야부단가"/>
      <sheetName val="CONCRETE"/>
      <sheetName val="TOTAL3"/>
      <sheetName val="견적업체리스트"/>
      <sheetName val="부대공사"/>
      <sheetName val="특별땅고르기"/>
      <sheetName val="RESOURCE"/>
      <sheetName val="직원명단"/>
      <sheetName val="CLA뀀ᶌ_x0000_"/>
      <sheetName val="CLA䀀᪍_x0000_"/>
      <sheetName val="CLA䀀ᖑ_x0000_"/>
      <sheetName val="각형맨홀"/>
      <sheetName val="#2 노임단가"/>
      <sheetName val="3.단ꠀ᥶᥶"/>
      <sheetName val="FAX"/>
      <sheetName val="인테리어내역"/>
      <sheetName val="할증"/>
      <sheetName val="하수실행"/>
      <sheetName val="[내역(~2.XLS][내역(~2.XLS]3.단爁녈/_x0000_"/>
      <sheetName val="[내역(~2.XLS][내역(~2.XLS]ABUT수֩杭倯/"/>
      <sheetName val="[내역(~2.XLS]ABUT수֩杭倯/"/>
      <sheetName val="내역_ver␁㸪䀀"/>
      <sheetName val="건설산출"/>
      <sheetName val="257º_x0000_"/>
      <sheetName val="B.중기"/>
      <sheetName val="단가결정"/>
      <sheetName val="내역아"/>
      <sheetName val="울타리"/>
      <sheetName val="동해title"/>
      <sheetName val="[내역(~2.XLS]3_단爁녈/"/>
      <sheetName val="COPING"/>
      <sheetName val="N"/>
      <sheetName val="피벗테이블데이터분석"/>
      <sheetName val="환경기계공정표 (3)"/>
      <sheetName val="감가상각"/>
      <sheetName val="[내역(~2.XLS][내역(~2.XLS]3_단爁녈/"/>
      <sheetName val="단가대비표(계측ᛅ"/>
      <sheetName val="하수급견적대비"/>
      <sheetName val="순공사비"/>
      <sheetName val="알맹이"/>
      <sheetName val="II손익관리"/>
      <sheetName val="PRO-ACT"/>
      <sheetName val="내역(가지)"/>
      <sheetName val="총괄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/>
      <sheetData sheetId="675" refreshError="1"/>
      <sheetData sheetId="676" refreshError="1"/>
      <sheetData sheetId="677" refreshError="1"/>
      <sheetData sheetId="678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/>
      <sheetData sheetId="703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/>
      <sheetData sheetId="74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/>
      <sheetData sheetId="803"/>
      <sheetData sheetId="804"/>
      <sheetData sheetId="805"/>
      <sheetData sheetId="806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/>
      <sheetData sheetId="825"/>
      <sheetData sheetId="826"/>
      <sheetData sheetId="827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/>
      <sheetData sheetId="966"/>
      <sheetData sheetId="967"/>
      <sheetData sheetId="968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/>
      <sheetData sheetId="1218"/>
      <sheetData sheetId="1219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(인조잔디)"/>
      <sheetName val="총괄내역서(인조잔디공사)"/>
      <sheetName val="인조잔디공사산출내역서"/>
      <sheetName val="경비산출(인조잔디)"/>
      <sheetName val="경비배부율산출표(인조잔디)"/>
      <sheetName val="원가계산서 (스프링클러)"/>
      <sheetName val="총괄내역서(스프링클러설비공사)"/>
      <sheetName val="기초공사(스프링클러)"/>
      <sheetName val="설비공사산출내역서"/>
      <sheetName val="기계실공사산출내역서"/>
      <sheetName val="기계실공사수량산출내역서"/>
      <sheetName val="경비산출 (스프링클러)"/>
      <sheetName val="경비배부율산출표 (스프링클러)"/>
      <sheetName val="일위대가"/>
      <sheetName val="토공일위"/>
      <sheetName val="기계경비"/>
      <sheetName val="간접노무비율산출표"/>
      <sheetName val="간접노무비율명세표"/>
      <sheetName val="경비배부율명세표"/>
      <sheetName val="산업재해보상보험요율표"/>
      <sheetName val="안전관리비"/>
      <sheetName val="일반관리비 이윤"/>
      <sheetName val="제조원가명세서"/>
      <sheetName val="손익계산서"/>
      <sheetName val="수자재단위당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운반도"/>
      <sheetName val="설명서"/>
      <sheetName val="천공량"/>
      <sheetName val="표지 "/>
      <sheetName val="보완결과"/>
      <sheetName val="보완"/>
      <sheetName val="데리네이타현황"/>
      <sheetName val="수자재단위당"/>
      <sheetName val="Sheet1"/>
      <sheetName val="범례표"/>
      <sheetName val="도로횡단-D300"/>
      <sheetName val="간지"/>
      <sheetName val="경산"/>
      <sheetName val="Sheet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설계내역"/>
      <sheetName val="표지(갑)"/>
      <sheetName val="표지(을)"/>
      <sheetName val="원가계산서"/>
      <sheetName val="총괄내역"/>
      <sheetName val="신정1.2지구내역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자재단가"/>
    </sheetNames>
    <sheetDataSet>
      <sheetData sheetId="0"/>
      <sheetData sheetId="1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여과지동"/>
      <sheetName val="수량산출서(취수장)"/>
      <sheetName val="취수장"/>
      <sheetName val="수량산출서(여과지)"/>
      <sheetName val="근거서"/>
      <sheetName val="수량산출"/>
      <sheetName val="날개벽수량표"/>
      <sheetName val="암거"/>
      <sheetName val="XL4Poppy"/>
      <sheetName val="포장공"/>
      <sheetName val="배수공"/>
      <sheetName val="경영상태"/>
      <sheetName val="샘플표지"/>
      <sheetName val="내역서"/>
      <sheetName val="자재단가"/>
      <sheetName val="내역서적용"/>
      <sheetName val="물가대비표"/>
      <sheetName val="요율"/>
      <sheetName val="일위대가"/>
      <sheetName val="기초입력 DATA"/>
      <sheetName val="48단가"/>
      <sheetName val="I一般比"/>
      <sheetName val="전기단가조사서"/>
      <sheetName val="Sheet1"/>
      <sheetName val="일위대가(가설)"/>
      <sheetName val="내역"/>
      <sheetName val="집계표"/>
      <sheetName val="단가"/>
      <sheetName val="단"/>
      <sheetName val="9811"/>
      <sheetName val="9509"/>
      <sheetName val="남양내역"/>
      <sheetName val="코드표"/>
      <sheetName val="원가서"/>
      <sheetName val="투찰금액"/>
      <sheetName val="신우"/>
      <sheetName val="직재"/>
      <sheetName val="일위"/>
      <sheetName val="연습"/>
      <sheetName val="기계경비및산출근거서"/>
      <sheetName val="산출내역서집계표"/>
      <sheetName val="대외공문"/>
      <sheetName val="단가산출"/>
      <sheetName val="노임"/>
      <sheetName val="s"/>
      <sheetName val="Sheet2"/>
      <sheetName val="효성CB 1P기초"/>
      <sheetName val="견적서1"/>
      <sheetName val="입찰"/>
      <sheetName val="현경"/>
      <sheetName val="노임단가"/>
      <sheetName val="공문"/>
      <sheetName val="용수간선"/>
      <sheetName val="위치"/>
      <sheetName val="파이프류"/>
      <sheetName val="가격조사서"/>
      <sheetName val="빙장비사양"/>
      <sheetName val="대림산업"/>
      <sheetName val="내역표지"/>
      <sheetName val="대비"/>
      <sheetName val="지급자재"/>
      <sheetName val="실행철강하도"/>
      <sheetName val="일위대가(1)"/>
      <sheetName val="공사개요"/>
      <sheetName val="Y-WORK"/>
      <sheetName val="MOTOR"/>
      <sheetName val="단가표"/>
      <sheetName val="건설성적"/>
      <sheetName val="차액보증"/>
      <sheetName val="DATE"/>
      <sheetName val="견적대비"/>
      <sheetName val="단가 "/>
      <sheetName val="data"/>
      <sheetName val="단위단가"/>
      <sheetName val="기안"/>
      <sheetName val="북제주원가"/>
      <sheetName val="금액"/>
      <sheetName val="#REF"/>
      <sheetName val="원본(갑지)"/>
      <sheetName val="설계서"/>
      <sheetName val="입찰안"/>
      <sheetName val="옥외외등집계표"/>
      <sheetName val="N賃率-職"/>
      <sheetName val="단가목록"/>
      <sheetName val="일위_파일"/>
      <sheetName val="손익분석"/>
      <sheetName val="NEYOK"/>
      <sheetName val="실행내역"/>
      <sheetName val="기계경비(시간당)"/>
      <sheetName val="램머"/>
      <sheetName val="설비"/>
      <sheetName val="보안등"/>
      <sheetName val="제-노임"/>
      <sheetName val="제직재"/>
      <sheetName val="공사비총괄표"/>
      <sheetName val="간지"/>
      <sheetName val="3.전열"/>
      <sheetName val="9GNG운반"/>
      <sheetName val="출장내역"/>
      <sheetName val="집계"/>
      <sheetName val="원하도급내역서(당초)"/>
      <sheetName val="TYPE-A"/>
      <sheetName val="건축내역"/>
      <sheetName val="건축원가계산서"/>
      <sheetName val="맨홀수량"/>
      <sheetName val="근로자자료입력"/>
      <sheetName val="참고자료"/>
      <sheetName val="총괄내역"/>
      <sheetName val="설계명세서"/>
      <sheetName val="소요자재명세서"/>
      <sheetName val="빗물받이(910-510-410)"/>
      <sheetName val="총집계표"/>
      <sheetName val="합천내역"/>
      <sheetName val="구분자"/>
      <sheetName val="단면치수"/>
      <sheetName val="EQT-ESTN"/>
      <sheetName val="순공사비"/>
    </sheetNames>
    <definedNames>
      <definedName name="Macro1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목록"/>
      <sheetName val="토공단가"/>
      <sheetName val="배수단가"/>
      <sheetName val="부대단가"/>
      <sheetName val="운반거리(자갈)"/>
      <sheetName val="Sheet1"/>
      <sheetName val="Sheet2"/>
      <sheetName val="Sheet3"/>
      <sheetName val="여과지동"/>
      <sheetName val="기초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겊표지"/>
      <sheetName val="토공집계"/>
      <sheetName val="콘크리트집계"/>
      <sheetName val="철근집계"/>
      <sheetName val="기초단가"/>
      <sheetName val="laroux"/>
      <sheetName val="횡배수관 수량집계"/>
      <sheetName val="횡배수관 구체 수량집계"/>
      <sheetName val="흄관 구체단위수량"/>
      <sheetName val="횡배수관현황"/>
      <sheetName val="평균터파기고"/>
      <sheetName val="형식 - 1-2-3"/>
      <sheetName val="배수관토공T-1"/>
      <sheetName val="배수관토공T-2"/>
      <sheetName val="배수관토공T-3"/>
      <sheetName val="날개벽수량"/>
      <sheetName val="날개벽현황"/>
      <sheetName val="날개벽공제토"/>
      <sheetName val="종배수관공 수량집계"/>
      <sheetName val="종배수관 수량산출"/>
      <sheetName val="종배수관현황"/>
      <sheetName val="종배수관단위수량"/>
      <sheetName val="면벽수량산출"/>
      <sheetName val="면벽단위수량"/>
      <sheetName val="준검 내역서"/>
      <sheetName val="00상노임"/>
      <sheetName val="지구단위계획"/>
      <sheetName val="종횡배수관"/>
    </sheetNames>
    <definedNames>
      <definedName name="Macro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계획서"/>
      <sheetName val="중기손료 (한전기준)"/>
      <sheetName val="중기손료(부표)"/>
      <sheetName val="노임(부표)"/>
      <sheetName val="골재운반거리"/>
      <sheetName val="단가(별표)목차"/>
      <sheetName val="단가서(별표)"/>
      <sheetName val="자재"/>
      <sheetName val="자재총괄"/>
      <sheetName val="대가표(품셈)"/>
      <sheetName val="원가계산"/>
      <sheetName val="내역서"/>
      <sheetName val="장비작업시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총괄내역서"/>
    </sheetNames>
    <sheetDataSet>
      <sheetData sheetId="0"/>
      <sheetData sheetId="1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구"/>
      <sheetName val="환경평가"/>
    </sheetNames>
    <sheetDataSet>
      <sheetData sheetId="0" refreshError="1">
        <row r="17">
          <cell r="G17">
            <v>153805</v>
          </cell>
        </row>
        <row r="18">
          <cell r="G18">
            <v>111484</v>
          </cell>
        </row>
        <row r="19">
          <cell r="G19">
            <v>90147</v>
          </cell>
        </row>
      </sheetData>
      <sheetData sheetId="1">
        <row r="126">
          <cell r="H126">
            <v>495808</v>
          </cell>
        </row>
      </sheetData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터널조도"/>
      <sheetName val="I一般比"/>
      <sheetName val="과천MAIN"/>
      <sheetName val="대비"/>
      <sheetName val="내역서(총)"/>
      <sheetName val="TEL"/>
      <sheetName val="plan&amp;section of foundation"/>
      <sheetName val="민속촌메뉴"/>
      <sheetName val="수량산출서"/>
      <sheetName val="부대대비"/>
      <sheetName val="냉연집계"/>
      <sheetName val="Sheet3"/>
      <sheetName val="신우"/>
      <sheetName val="교각계산"/>
      <sheetName val="노원열병합  건축공사기성내역서"/>
      <sheetName val="N賃率-職"/>
      <sheetName val="실행내역서 "/>
      <sheetName val="TOTAL"/>
      <sheetName val="Sheet1"/>
      <sheetName val="내역"/>
      <sheetName val="일위대가"/>
      <sheetName val="DATE"/>
      <sheetName val="sheets"/>
      <sheetName val="예산M12A"/>
      <sheetName val="일위대가목차"/>
      <sheetName val="노임단가"/>
      <sheetName val="경비_원본"/>
      <sheetName val="직재"/>
      <sheetName val="감가상각"/>
      <sheetName val="J直材4"/>
      <sheetName val="업무"/>
      <sheetName val="code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DATA"/>
      <sheetName val="데이타"/>
      <sheetName val="교각1"/>
      <sheetName val="ABUT수량-A1"/>
      <sheetName val="토공(우물통,기타) "/>
      <sheetName val="wall"/>
      <sheetName val="COPING"/>
      <sheetName val="#REF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터파기및재료"/>
      <sheetName val="여과지동"/>
      <sheetName val="기초자료"/>
      <sheetName val="9GNG운반"/>
      <sheetName val="준검 내역서"/>
      <sheetName val="T13(P68~72,78)"/>
      <sheetName val="2"/>
      <sheetName val="여방토공 "/>
      <sheetName val="기계경비(시간당)"/>
      <sheetName val="램머"/>
      <sheetName val="내역서 (2)"/>
      <sheetName val="총괄내역서"/>
      <sheetName val="교대(A1-A2)"/>
      <sheetName val="기둥(원형)"/>
      <sheetName val="실행철강하도"/>
      <sheetName val="공사비집계"/>
      <sheetName val="건축"/>
      <sheetName val="1.설계조건"/>
      <sheetName val="제잡비"/>
      <sheetName val="B(함)일반수량"/>
      <sheetName val="플랜트 설치"/>
      <sheetName val="조명시설"/>
      <sheetName val="산출근거"/>
      <sheetName val="산출내역서집계표"/>
      <sheetName val="단가산출"/>
      <sheetName val="환경평가"/>
      <sheetName val="인구"/>
      <sheetName val="차액보증"/>
      <sheetName val="배수관공"/>
      <sheetName val="Sheet1 (2)"/>
      <sheetName val="설직재-1"/>
      <sheetName val="rate"/>
      <sheetName val="입찰안"/>
      <sheetName val="공사원가계산서"/>
      <sheetName val="직노"/>
      <sheetName val="설계조건"/>
      <sheetName val="20관리비율"/>
      <sheetName val="화재 탐지 설비"/>
      <sheetName val="工완성공사율"/>
      <sheetName val="FANDBS"/>
      <sheetName val="GRDATA"/>
      <sheetName val="SHAFTDBSE"/>
      <sheetName val="자재단가비교표"/>
      <sheetName val="전기일위대가"/>
      <sheetName val="주소록"/>
      <sheetName val="공사현황"/>
      <sheetName val="도"/>
      <sheetName val="부하계산서"/>
      <sheetName val="CT "/>
      <sheetName val="노임"/>
      <sheetName val="발신정보"/>
      <sheetName val="기본일위"/>
      <sheetName val="2F 회의실견적(5_14 일대)"/>
      <sheetName val="NOMUBI"/>
      <sheetName val="sw1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경산"/>
      <sheetName val="Sheet2"/>
      <sheetName val="C-노임단가"/>
      <sheetName val="유림골조"/>
      <sheetName val="Sheet14"/>
      <sheetName val="Sheet13"/>
      <sheetName val="danga"/>
      <sheetName val="ilch"/>
      <sheetName val="소비자가"/>
      <sheetName val="6호기"/>
      <sheetName val="Y-WORK"/>
      <sheetName val="개요"/>
      <sheetName val="을지"/>
      <sheetName val="DB"/>
      <sheetName val="기성금내역서"/>
      <sheetName val="견적서"/>
      <sheetName val="일위단가"/>
      <sheetName val="건축내역"/>
      <sheetName val="합천내역"/>
      <sheetName val="1안"/>
      <sheetName val="단가표"/>
      <sheetName val="내역서1999.8최종"/>
      <sheetName val="밸브설치"/>
      <sheetName val="사통"/>
      <sheetName val="을"/>
      <sheetName val="신규 수주분(사용자 정의)"/>
      <sheetName val="단가산출(변경없음)"/>
      <sheetName val="재집"/>
      <sheetName val="음료실행"/>
      <sheetName val="APT내역"/>
      <sheetName val="부대시설"/>
      <sheetName val="단가조사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DB단가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BID"/>
      <sheetName val="타견적1"/>
      <sheetName val="타견적2"/>
      <sheetName val="타견적3"/>
      <sheetName val="EACT10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UserData"/>
      <sheetName val="환율"/>
      <sheetName val="11.단가비교표_"/>
      <sheetName val="16.기계경비산출내역_"/>
      <sheetName val="원가계산서"/>
      <sheetName val="LOPCALC"/>
      <sheetName val="GAEYO"/>
      <sheetName val="소상 &quot;1&quot;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부하LOAD"/>
      <sheetName val="견적대비 견적서"/>
      <sheetName val="copy"/>
      <sheetName val="통신원가"/>
      <sheetName val="장애코드"/>
      <sheetName val="현금예금"/>
      <sheetName val="운반"/>
      <sheetName val="UR2-Calculation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백암비스타내역"/>
      <sheetName val="기계내역"/>
      <sheetName val="화재_탐지_설비"/>
      <sheetName val="소상_&quot;1&quot;"/>
      <sheetName val="단"/>
      <sheetName val="OPT7"/>
      <sheetName val="6PILE  (돌출)"/>
      <sheetName val="금액집계"/>
      <sheetName val="Sheet9"/>
      <sheetName val="공통가설"/>
      <sheetName val="전기"/>
      <sheetName val="CONCRETE"/>
      <sheetName val="11월 가격"/>
      <sheetName val="일위대가(1)"/>
      <sheetName val="연수동"/>
      <sheetName val="1000 DB구축 부표"/>
      <sheetName val="청천내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원가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입출재고현황 (2)"/>
      <sheetName val="기성"/>
      <sheetName val="심사계산"/>
      <sheetName val="심사물량"/>
      <sheetName val="VE절감"/>
      <sheetName val="물량표S"/>
      <sheetName val="금액내역서"/>
      <sheetName val="물가시세"/>
      <sheetName val="ITEM"/>
      <sheetName val="type-F"/>
      <sheetName val="내부부하"/>
      <sheetName val="날개벽수량표"/>
      <sheetName val="설계내역(2001)"/>
      <sheetName val="본체"/>
      <sheetName val="토목"/>
      <sheetName val="일반수량총괄"/>
      <sheetName val="토공총괄"/>
      <sheetName val="골재수량"/>
      <sheetName val="레미콘집계"/>
      <sheetName val="주요자재"/>
      <sheetName val="타공종이기"/>
      <sheetName val="실행"/>
      <sheetName val="건축집계표"/>
      <sheetName val="단가목록"/>
      <sheetName val="대창(장성)"/>
      <sheetName val="7.1 자재단가표(케이블)"/>
      <sheetName val="FPA"/>
      <sheetName val="Data Vol"/>
      <sheetName val="순수개발"/>
      <sheetName val="전체"/>
      <sheetName val="차수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CTEMCOST"/>
      <sheetName val="가로등기초"/>
      <sheetName val="BASIC (2)"/>
      <sheetName val="원가 (2)"/>
      <sheetName val="대치판정"/>
      <sheetName val="첨부파일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dt0301"/>
      <sheetName val="dtt0301"/>
      <sheetName val="단면가정"/>
      <sheetName val="토공계산서(부체도로)"/>
      <sheetName val="말뚝지지력산정"/>
      <sheetName val="예산대비"/>
      <sheetName val="공문"/>
      <sheetName val="DRUM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자료"/>
      <sheetName val="7단가"/>
      <sheetName val="약품공급2"/>
      <sheetName val="dtxl"/>
      <sheetName val="목록"/>
      <sheetName val="LOAD-46"/>
      <sheetName val="부하(성남)"/>
      <sheetName val="건축내역서"/>
      <sheetName val="BUS제원1"/>
      <sheetName val="단가조사서"/>
      <sheetName val="목차"/>
      <sheetName val="협조전"/>
      <sheetName val="7내역"/>
      <sheetName val="담장산출"/>
      <sheetName val="NEYOK"/>
      <sheetName val="건축원가계산서"/>
      <sheetName val="전선 및 전선관"/>
      <sheetName val="청주(철골발주의뢰서)"/>
      <sheetName val="정렬"/>
      <sheetName val="분전함신설"/>
      <sheetName val="접지1종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자재테이블"/>
      <sheetName val="산출금액내역"/>
      <sheetName val="일위대가(계측기설치)"/>
      <sheetName val="변압기 및 발전기 용량"/>
      <sheetName val="단가"/>
      <sheetName val="A-4"/>
      <sheetName val="변경갑지"/>
      <sheetName val="증감(갑지)"/>
      <sheetName val="손익차9월2"/>
      <sheetName val="품산출서"/>
      <sheetName val="실행간접비용"/>
      <sheetName val="3련 BOX"/>
      <sheetName val="단위수량"/>
      <sheetName val="CB"/>
      <sheetName val="소업1교"/>
      <sheetName val="외주가공"/>
      <sheetName val="자재운반단가일람표"/>
      <sheetName val="표지판단위"/>
      <sheetName val="설계"/>
      <sheetName val="BOX"/>
      <sheetName val="실정공사비단가표"/>
      <sheetName val="PROCESS"/>
      <sheetName val="1-1"/>
      <sheetName val="차도조도계산"/>
      <sheetName val="간지"/>
      <sheetName val="간선계산"/>
      <sheetName val="노무비 근거"/>
      <sheetName val="배수내역 (2)"/>
      <sheetName val="견내"/>
      <sheetName val="매립"/>
      <sheetName val="FACTOR"/>
      <sheetName val="Cost bd-&quot;A&quot;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우각부보강"/>
      <sheetName val="단위중량"/>
      <sheetName val="11"/>
      <sheetName val="공주-교대(A1)"/>
      <sheetName val="도근좌표"/>
      <sheetName val="99총공사내역서"/>
      <sheetName val="입상내역"/>
      <sheetName val="FAB별"/>
      <sheetName val="견적(갑지)"/>
      <sheetName val=" HIT-&gt;HMC 견적(3900)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DLA"/>
      <sheetName val=" 견적서"/>
      <sheetName val="cost"/>
      <sheetName val="상승노임"/>
      <sheetName val="변화치수"/>
      <sheetName val="계약내력"/>
      <sheetName val="기초자료입력"/>
      <sheetName val="토사(PE)"/>
      <sheetName val="Ekog10"/>
      <sheetName val="코드표"/>
      <sheetName val="기초단가"/>
      <sheetName val="자재조사표(참고용)"/>
      <sheetName val="품셈집계표"/>
      <sheetName val="일반부표집계표"/>
      <sheetName val="자판실행"/>
      <sheetName val="수량산출서 갑지"/>
      <sheetName val="Baby일위대가"/>
      <sheetName val="시행후면적"/>
      <sheetName val="배수통관(좌)"/>
      <sheetName val="수량집계"/>
      <sheetName val="수량산출서 (2)"/>
      <sheetName val="맨홀토공"/>
      <sheetName val="우수"/>
      <sheetName val="수지예산"/>
      <sheetName val="단가대비"/>
      <sheetName val="소요자재"/>
      <sheetName val="ROOF(ALKALI)"/>
      <sheetName val="일위대가(4층원격)"/>
      <sheetName val="단가표 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시화점실행"/>
      <sheetName val="Controls"/>
      <sheetName val="재1"/>
      <sheetName val="I.설계조건"/>
      <sheetName val="교통대책내역"/>
      <sheetName val="DATA1"/>
      <sheetName val="DHEQSUPT"/>
      <sheetName val="원가입력"/>
      <sheetName val="목표세부명세"/>
      <sheetName val="원계약서"/>
      <sheetName val="총괄내역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해상PCB"/>
      <sheetName val="__MAIN"/>
      <sheetName val="회로내역(승인)"/>
      <sheetName val="안정검토(온1)"/>
      <sheetName val="물량산출근거"/>
      <sheetName val="수안보-MBR1"/>
      <sheetName val="L형 옹벽"/>
      <sheetName val="COVER"/>
      <sheetName val="Site Expenses"/>
      <sheetName val="공종별내역서"/>
      <sheetName val="맨홀토공산출"/>
      <sheetName val="자재"/>
      <sheetName val="원형맨홀수량"/>
      <sheetName val="기기리스트"/>
      <sheetName val="01"/>
      <sheetName val="연돌일위집계"/>
      <sheetName val="시행예산"/>
      <sheetName val="AHU집계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본실행경비"/>
      <sheetName val="__"/>
      <sheetName val="DIAPHRAGM"/>
      <sheetName val="연령현황"/>
      <sheetName val="설계예산서(2016년 보안등 신설공사 단가계약-).xls"/>
      <sheetName val="암거공"/>
      <sheetName val="가격표"/>
      <sheetName val="Customer Databas"/>
      <sheetName val="일위대가1"/>
      <sheetName val="원형측구(B-type)"/>
      <sheetName val="총괄표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매크로"/>
      <sheetName val="샘플표지"/>
      <sheetName val="금융비용"/>
      <sheetName val="주안3차A-A"/>
      <sheetName val="유림총괄"/>
      <sheetName val="배수공 시멘트 및 골재량 산출"/>
      <sheetName val="교차구"/>
      <sheetName val="관급"/>
      <sheetName val="토적표"/>
      <sheetName val="Front"/>
      <sheetName val="소운반"/>
      <sheetName val="CALCULATION"/>
      <sheetName val="월말"/>
      <sheetName val="주요측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/>
      <sheetData sheetId="413"/>
      <sheetData sheetId="414"/>
      <sheetData sheetId="415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/>
      <sheetData sheetId="462"/>
      <sheetData sheetId="463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/>
      <sheetData sheetId="594" refreshError="1"/>
      <sheetData sheetId="595" refreshError="1"/>
      <sheetData sheetId="596" refreshError="1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공사비집계"/>
    </sheetNames>
    <sheetDataSet>
      <sheetData sheetId="0"/>
      <sheetData sheetId="1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공구원가계산"/>
      <sheetName val="1공구산출내역서"/>
      <sheetName val="1,2공구원가계산서"/>
      <sheetName val="2공구원가계산"/>
      <sheetName val="2공구산출내역"/>
      <sheetName val="터널굴착단산"/>
      <sheetName val="장약패턴90M2"/>
      <sheetName val="토공산근"/>
      <sheetName val="단가산출근거"/>
      <sheetName val="터널구조물산근"/>
      <sheetName val="도로구조물산근"/>
      <sheetName val="Sheet1"/>
      <sheetName val="Sheet2"/>
      <sheetName val="Sheet3"/>
      <sheetName val="2004년 공정표(터널공)"/>
      <sheetName val="2004년 공정표(토공,배수구조물)"/>
      <sheetName val="공종별 수량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구조물공수량명세서"/>
      <sheetName val="갑"/>
      <sheetName val="2공구(갑)"/>
      <sheetName val="2공구(을)"/>
      <sheetName val="선급금공제"/>
      <sheetName val="공사비"/>
      <sheetName val="단가산출"/>
      <sheetName val="일위대가"/>
      <sheetName val="가드레일산근"/>
      <sheetName val="수량집계표"/>
      <sheetName val="수량"/>
      <sheetName val="단가비교"/>
      <sheetName val="적용2002"/>
      <sheetName val="중기"/>
      <sheetName val="원가계산서"/>
      <sheetName val="여과지동"/>
      <sheetName val="기초자료"/>
      <sheetName val="터파기및재료"/>
      <sheetName val="DANGA"/>
      <sheetName val="자재단가"/>
    </sheetNames>
    <sheetDataSet>
      <sheetData sheetId="0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001"/>
      <sheetName val="관급"/>
      <sheetName val="실행철강하도"/>
      <sheetName val="자재단가"/>
      <sheetName val="1-1"/>
      <sheetName val="중기조종사 단위단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내역서"/>
      <sheetName val="원가 (관리공사)"/>
      <sheetName val="내역서 (관리공사)"/>
      <sheetName val="일위대가"/>
      <sheetName val="식재품"/>
      <sheetName val="자재사용기준"/>
      <sheetName val="부숙톱밥"/>
      <sheetName val="운반적용기준"/>
      <sheetName val="운반, 상하차"/>
      <sheetName val="시간당경비산출"/>
      <sheetName val="시간당경비산출(2)"/>
      <sheetName val="시간당경비산출 (3)"/>
      <sheetName val="단가산출서"/>
      <sheetName val="단가조사"/>
      <sheetName val="표지"/>
      <sheetName val="1,2공구원가계산서"/>
      <sheetName val="2공구산출내역"/>
      <sheetName val="1공구산출내역서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구"/>
      <sheetName val="환경평가"/>
      <sheetName val="산수배수"/>
      <sheetName val="1공구원가계산서"/>
      <sheetName val="1공구산출내역서"/>
      <sheetName val="단가조사"/>
      <sheetName val="1,2공구원가계산서"/>
      <sheetName val="2공구산출내역"/>
      <sheetName val="자재단가"/>
      <sheetName val="공단"/>
      <sheetName val="공비대비"/>
      <sheetName val="터파기및재료"/>
      <sheetName val="투찰내역"/>
      <sheetName val="sheet1"/>
      <sheetName val="단가산출(T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카메라"/>
      <sheetName val="표지"/>
      <sheetName val="실행예산"/>
      <sheetName val="목차"/>
      <sheetName val="1.실행"/>
      <sheetName val="2.공사"/>
      <sheetName val="3.기구"/>
      <sheetName val="4.임직원"/>
      <sheetName val="5.예정"/>
      <sheetName val="6내역집계"/>
      <sheetName val="7내역서."/>
      <sheetName val="8.자재"/>
      <sheetName val="9.장비투입현황 "/>
      <sheetName val="10.인원투입"/>
      <sheetName val="12-3 (2)"/>
      <sheetName val="단가산출(양식)"/>
      <sheetName val="12.간접공사비집계표"/>
      <sheetName val="13.간접공사비산출내역"/>
      <sheetName val="일위"/>
      <sheetName val="철근검토"/>
      <sheetName val="인구"/>
      <sheetName val="환경평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표"/>
      <sheetName val="전기"/>
      <sheetName val="계장"/>
      <sheetName val="일위대가"/>
      <sheetName val="1.집계(PANEL)"/>
      <sheetName val="1.산출(PANEL)"/>
      <sheetName val="2.집계(동력)"/>
      <sheetName val="2.산출(동력)"/>
      <sheetName val="3.집계(제조)"/>
      <sheetName val="3.산출(제조)"/>
      <sheetName val="4.집계(전등전열)"/>
      <sheetName val="4.산출(전등전열)"/>
      <sheetName val="5.집계(자탐통신)"/>
      <sheetName val="5.산출(자탐통신)"/>
      <sheetName val="자재단가"/>
      <sheetName val="노임단가"/>
      <sheetName val="단가산출(T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일1"/>
      <sheetName val="일2"/>
      <sheetName val="일3"/>
      <sheetName val="일4"/>
      <sheetName val="일5"/>
      <sheetName val="일6"/>
      <sheetName val="일7"/>
      <sheetName val="일8"/>
      <sheetName val="일9"/>
      <sheetName val="일10"/>
      <sheetName val="일11"/>
      <sheetName val="일12"/>
      <sheetName val="일13"/>
      <sheetName val="일14"/>
      <sheetName val="일15"/>
      <sheetName val="일16"/>
      <sheetName val="일17"/>
      <sheetName val="일18"/>
      <sheetName val="일19"/>
      <sheetName val="일20"/>
      <sheetName val="일21"/>
      <sheetName val="일22"/>
      <sheetName val="일23"/>
      <sheetName val="일24"/>
      <sheetName val="일25"/>
      <sheetName val="자재단가비교표"/>
      <sheetName val="차량운반및하차비"/>
      <sheetName val="인력운반비"/>
      <sheetName val="크레인사용"/>
      <sheetName val="자재단가비교표1월"/>
      <sheetName val="일15 (2)"/>
      <sheetName val="일26"/>
      <sheetName val="총원가"/>
      <sheetName val="경비"/>
      <sheetName val="경비내역"/>
      <sheetName val="사급자재"/>
      <sheetName val="이설자재"/>
      <sheetName val="일위대가노무비"/>
      <sheetName val="총괄표"/>
      <sheetName val="총괄표(신설)"/>
      <sheetName val="동원인원총괄표"/>
      <sheetName val="내1"/>
      <sheetName val="내2"/>
      <sheetName val="내3"/>
      <sheetName val="내4"/>
      <sheetName val="내5"/>
      <sheetName val="내6"/>
      <sheetName val="내7"/>
      <sheetName val="내8"/>
      <sheetName val="내9"/>
      <sheetName val="내10"/>
      <sheetName val="내11"/>
      <sheetName val="내12"/>
      <sheetName val="내13"/>
      <sheetName val="내14"/>
      <sheetName val="내15"/>
      <sheetName val="내16"/>
      <sheetName val="내17"/>
      <sheetName val="내18"/>
      <sheetName val="동원인원(신설)"/>
      <sheetName val="노1"/>
      <sheetName val="노2"/>
      <sheetName val="노3"/>
      <sheetName val="노4"/>
      <sheetName val="노5"/>
      <sheetName val="노6"/>
      <sheetName val="노7"/>
      <sheetName val="노8"/>
      <sheetName val="노9"/>
      <sheetName val="노10"/>
      <sheetName val="노11"/>
      <sheetName val="노12"/>
      <sheetName val="노13"/>
      <sheetName val="노14"/>
      <sheetName val="노15"/>
      <sheetName val="노16"/>
      <sheetName val="노17"/>
      <sheetName val="노18"/>
      <sheetName val="01.내역서"/>
      <sheetName val="동원인력 총괄표"/>
      <sheetName val="공종별 동원인력 총괄표 "/>
      <sheetName val="01.노력산출서"/>
      <sheetName val="01. 원효전화국산출서"/>
      <sheetName val="Module1"/>
      <sheetName val="공종별원가(남건)"/>
      <sheetName val="목차"/>
      <sheetName val="1-01"/>
      <sheetName val="1-02"/>
      <sheetName val="1-03"/>
      <sheetName val="1-04"/>
      <sheetName val="1-05"/>
      <sheetName val="1-06"/>
      <sheetName val="1-07"/>
      <sheetName val="1-08"/>
      <sheetName val="1-09"/>
      <sheetName val="1-10"/>
      <sheetName val="1-11"/>
      <sheetName val="1-12"/>
      <sheetName val="1-13"/>
      <sheetName val="1-14"/>
      <sheetName val="1-15"/>
      <sheetName val="1-16"/>
      <sheetName val="1-17"/>
      <sheetName val="1-18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점검표"/>
      <sheetName val="점검사항"/>
      <sheetName val="집계표"/>
      <sheetName val="품질시험계획"/>
      <sheetName val="타이틀"/>
      <sheetName val="추가편입조서"/>
      <sheetName val="추가편입내역"/>
      <sheetName val="98공정계획표"/>
      <sheetName val="97공정계획표"/>
      <sheetName val="Sheet16"/>
      <sheetName val="호안추가"/>
      <sheetName val="보완계획안"/>
      <sheetName val="추"/>
      <sheetName val="김용철"/>
      <sheetName val="추진상황"/>
      <sheetName val="범례표"/>
      <sheetName val="자재사용계획"/>
      <sheetName val="관급자재내역"/>
      <sheetName val="잔공계획"/>
      <sheetName val="보완결과"/>
      <sheetName val="보완결과 (2)"/>
      <sheetName val="보완계획"/>
      <sheetName val="잔공계획 (2)"/>
      <sheetName val="추가편입내역 (2)"/>
      <sheetName val="공정표"/>
      <sheetName val="추진점검표"/>
      <sheetName val="점검"/>
      <sheetName val="점검결과"/>
      <sheetName val="자재일람"/>
      <sheetName val="현장조사"/>
      <sheetName val="단가산출(T)"/>
      <sheetName val="96보완계획7.12"/>
      <sheetName val="일위대가목록"/>
      <sheetName val="인건비(환율)"/>
      <sheetName val="기계경비"/>
      <sheetName val="자재단가비교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_내역서"/>
      <sheetName val="양식_일위대가1"/>
      <sheetName val="양식_일위대가"/>
      <sheetName val="양식_산출근거 (2)"/>
      <sheetName val="양식_노임단가조사표"/>
      <sheetName val="양식_자재단가조사표"/>
      <sheetName val="양식_산출근거표 (2)"/>
      <sheetName val="기계경비산출근거"/>
      <sheetName val="중기운영비산출표"/>
      <sheetName val="중기운영비산출근거"/>
      <sheetName val="교통대책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범례표"/>
    </sheetNames>
    <sheetDataSet>
      <sheetData sheetId="0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  <sheetName val="#REF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쉘터"/>
      <sheetName val="평의자"/>
      <sheetName val="앉음벽(1)"/>
      <sheetName val="앉음벽 (2)"/>
      <sheetName val="앉음벽 (3)"/>
      <sheetName val="점토벽돌포장"/>
      <sheetName val="자전거보관대"/>
      <sheetName val="종합안내판"/>
      <sheetName val="지주목"/>
      <sheetName val="sheet"/>
      <sheetName val="내역서"/>
      <sheetName val="집계표_식재"/>
      <sheetName val="장비종합부표"/>
      <sheetName val="부표"/>
    </sheetNames>
    <sheetDataSet>
      <sheetData sheetId="0"/>
      <sheetData sheetId="1"/>
      <sheetData sheetId="2"/>
      <sheetData sheetId="3" refreshError="1">
        <row r="39">
          <cell r="E39">
            <v>195</v>
          </cell>
        </row>
      </sheetData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  <sheetName val="입찰안"/>
      <sheetName val="지구단위계획"/>
      <sheetName val="항공측량노임단가"/>
      <sheetName val="가격조사서"/>
      <sheetName val="조명율표"/>
      <sheetName val="노임"/>
      <sheetName val="중기"/>
      <sheetName val="인구"/>
      <sheetName val="환경평가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괄"/>
      <sheetName val="토목"/>
      <sheetName val="본체"/>
      <sheetName val="실행예산서"/>
      <sheetName val="단"/>
      <sheetName val="노무비"/>
      <sheetName val="실행내역"/>
      <sheetName val="실행총괄 "/>
      <sheetName val="간접비"/>
      <sheetName val="[IL-3.XLSY갑지"/>
      <sheetName val="설비내역서"/>
      <sheetName val="건축내역서"/>
      <sheetName val="전기내역서"/>
      <sheetName val="설비"/>
      <sheetName val=""/>
      <sheetName val="JUCKEYK"/>
      <sheetName val="재료비"/>
      <sheetName val="내역"/>
      <sheetName val="건축공사"/>
      <sheetName val="CON'C"/>
      <sheetName val="기계경비(시간당)"/>
      <sheetName val="램머"/>
      <sheetName val="재료"/>
      <sheetName val="데리네이타현황"/>
      <sheetName val="노임단가"/>
      <sheetName val="총공사내역서"/>
      <sheetName val="총괄표"/>
      <sheetName val="부대내역"/>
      <sheetName val="공사비총괄표"/>
      <sheetName val="보증수수료산출"/>
      <sheetName val="일위대가표"/>
      <sheetName val="2000년1차"/>
      <sheetName val="2000전체분"/>
      <sheetName val="DATE"/>
      <sheetName val="차수공개요"/>
      <sheetName val="단가"/>
      <sheetName val="DAN"/>
      <sheetName val="백호우계수"/>
      <sheetName val="제출내역 (2)"/>
      <sheetName val="조명율표"/>
      <sheetName val="대포2교접속"/>
      <sheetName val="천방교접속"/>
      <sheetName val="도급내역서(재노경)"/>
      <sheetName val="IL-3"/>
      <sheetName val="건축내역"/>
      <sheetName val="ABUT수량-A1"/>
      <sheetName val="Macro1"/>
      <sheetName val="4.일위대가목차"/>
      <sheetName val="96노임기준"/>
      <sheetName val="일위목록"/>
      <sheetName val="요율"/>
      <sheetName val="내역_ver1.0"/>
      <sheetName val="2000,9월 일위"/>
      <sheetName val="MOTOR"/>
      <sheetName val="기흥하도용"/>
      <sheetName val="냉천부속동"/>
      <sheetName val="공종단가"/>
      <sheetName val="DATA"/>
      <sheetName val="데이타"/>
      <sheetName val="준검 내역서"/>
      <sheetName val="토목공사"/>
      <sheetName val="단가일람표"/>
      <sheetName val="설직재-1"/>
      <sheetName val="BQ(실행)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노임"/>
      <sheetName val="일위대가(건축)"/>
      <sheetName val="의왕내역"/>
      <sheetName val="부하LOAD"/>
      <sheetName val="원가"/>
      <sheetName val="지급자재"/>
      <sheetName val="예가표"/>
      <sheetName val="철근량"/>
      <sheetName val="대비"/>
      <sheetName val="DATA 입력란"/>
      <sheetName val="BM"/>
      <sheetName val="연결임시"/>
      <sheetName val="6. 안전관리비"/>
      <sheetName val="일위대가(4층원격)"/>
      <sheetName val="단가(1)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단가조사"/>
      <sheetName val="내역서적용수량"/>
      <sheetName val="빌딩 안내"/>
      <sheetName val="백암비스타내역"/>
      <sheetName val="2.대외공문"/>
      <sheetName val="동원인원"/>
      <sheetName val="조도계산서 (도서)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세부내역"/>
      <sheetName val="b_balju_cho"/>
      <sheetName val="중강당 내역"/>
      <sheetName val="접지수량"/>
      <sheetName val="단가대비"/>
      <sheetName val="N賃率-職"/>
      <sheetName val="실행내역 "/>
      <sheetName val="공종구간"/>
      <sheetName val="국내조달(통합-1)"/>
      <sheetName val="1.수인터널"/>
      <sheetName val="48단가"/>
      <sheetName val="일위"/>
      <sheetName val="단가산출서"/>
      <sheetName val="단가표"/>
      <sheetName val="인건비"/>
      <sheetName val="CABLE"/>
      <sheetName val="CABLE (2)"/>
      <sheetName val="항목등록"/>
      <sheetName val="일위_파일"/>
      <sheetName val="청주(철골발주의뢰서)"/>
      <sheetName val="암거단위"/>
      <sheetName val="입찰안"/>
      <sheetName val="자  재"/>
      <sheetName val="건축외주"/>
      <sheetName val="조도계산"/>
      <sheetName val="Ekog10"/>
      <sheetName val="49단가"/>
      <sheetName val="간선계산"/>
      <sheetName val="교수설계"/>
      <sheetName val="하부철근수량"/>
      <sheetName val="지하"/>
      <sheetName val="단가대비표 (3)"/>
      <sheetName val="출력용"/>
      <sheetName val="기자재비"/>
      <sheetName val="#3_일위대가목록"/>
      <sheetName val="변압기 및 발전기 용량"/>
      <sheetName val="Total"/>
      <sheetName val="적용단위길이"/>
      <sheetName val="품셈"/>
      <sheetName val="노임단가산출근거"/>
      <sheetName val="구간산출"/>
      <sheetName val="일반전기(2단지-을지)"/>
      <sheetName val="코드표"/>
      <sheetName val="G.R300경비"/>
      <sheetName val="조경일람"/>
      <sheetName val="9811"/>
      <sheetName val="토공"/>
      <sheetName val="토사(PE)"/>
      <sheetName val="차액보증"/>
      <sheetName val="연결관산출조서"/>
      <sheetName val="기계공사비집계(원안)"/>
      <sheetName val="주beam"/>
      <sheetName val="증감대비"/>
      <sheetName val="COST"/>
      <sheetName val="원가계산서(남측)"/>
      <sheetName val="신고분기설정참고"/>
      <sheetName val="거래처자료등록"/>
      <sheetName val="기계물량"/>
      <sheetName val="Sheet1 (2)"/>
      <sheetName val="자재단가"/>
      <sheetName val="수량산출"/>
      <sheetName val="수량집계"/>
      <sheetName val="총괄집계표"/>
      <sheetName val="인수공규격"/>
      <sheetName val="계획집계"/>
      <sheetName val="Baby일위대가"/>
      <sheetName val="비탈면보호공수량산출"/>
      <sheetName val="준공검사원(갑)"/>
      <sheetName val="기성내역서(을) (2)"/>
      <sheetName val="전기일위대가"/>
      <sheetName val="WORK"/>
      <sheetName val="상시"/>
      <sheetName val="1단계 (2)"/>
      <sheetName val="토적집계"/>
      <sheetName val="영신토건물가변동"/>
      <sheetName val="변수값"/>
      <sheetName val="중기상차"/>
      <sheetName val="AS복구"/>
      <sheetName val="중기터파기"/>
      <sheetName val="Customer Databas"/>
      <sheetName val="L_RPTA05_목록"/>
      <sheetName val="찍기"/>
      <sheetName val="BID"/>
      <sheetName val="분전함신설"/>
      <sheetName val="접지1종"/>
      <sheetName val="1공구 건정토건 토공"/>
      <sheetName val="띘랷랷랷"/>
      <sheetName val="2.1  노무비 평균단가산출"/>
      <sheetName val="예산명세서"/>
      <sheetName val="설계명세서"/>
      <sheetName val="자료입력"/>
      <sheetName val="지불내역1"/>
      <sheetName val="오동"/>
      <sheetName val="대조"/>
      <sheetName val="나한"/>
      <sheetName val="입상내역"/>
      <sheetName val="단위수량"/>
      <sheetName val="약품공급2"/>
      <sheetName val="단가일람"/>
      <sheetName val="자재 단가 비교표(견적)"/>
      <sheetName val="자재 단가 비교표"/>
      <sheetName val="식재가격"/>
      <sheetName val="식재총괄"/>
      <sheetName val="Requirement(Work Crew)"/>
      <sheetName val="TRE TABLE"/>
      <sheetName val="단가대비표"/>
      <sheetName val="내역전기"/>
      <sheetName val="견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바닥판"/>
      <sheetName val="산출근거"/>
      <sheetName val="입력DATA"/>
      <sheetName val="기초자료입력및 K치 확인"/>
      <sheetName val="Factor"/>
      <sheetName val="제-노임"/>
      <sheetName val="내역서1"/>
      <sheetName val="ES조서출력하기"/>
      <sheetName val="Y-WORK"/>
      <sheetName val="전화공사 공량 및 집계표"/>
      <sheetName val="산출근거(복구)"/>
      <sheetName val="견적서"/>
      <sheetName val="AV시스템"/>
      <sheetName val="미납품 현황"/>
      <sheetName val="수목데이타 "/>
      <sheetName val="AL공사(원)"/>
      <sheetName val="배관공사기초자료"/>
      <sheetName val="48일위"/>
      <sheetName val="22수량"/>
      <sheetName val="49일위"/>
      <sheetName val="22일위"/>
      <sheetName val="49수량"/>
      <sheetName val="품목현황"/>
      <sheetName val="출고대장"/>
      <sheetName val="asd"/>
      <sheetName val="★도급내역"/>
      <sheetName val="back-data"/>
      <sheetName val="인월수표"/>
      <sheetName val="중기가격"/>
      <sheetName val="9509"/>
      <sheetName val="정부노임단가"/>
      <sheetName val="한강운반비"/>
      <sheetName val="터파기및재료"/>
      <sheetName val="직노"/>
      <sheetName val="2.냉난방설비공사"/>
      <sheetName val="7.자동제어공사"/>
      <sheetName val="7단가"/>
      <sheetName val="말뚝지지력산정"/>
      <sheetName val="현대물량"/>
      <sheetName val="일대목차"/>
      <sheetName val="단가목록"/>
      <sheetName val="건설기계목록"/>
      <sheetName val="일위대가_목록"/>
      <sheetName val="재료단가"/>
      <sheetName val="시중노임"/>
      <sheetName val="실행예산"/>
      <sheetName val="조명시설"/>
      <sheetName val="간지"/>
      <sheetName val="진입도로B (2)"/>
      <sheetName val="COPING"/>
      <sheetName val="암거단위-1련"/>
      <sheetName val="지질조사"/>
      <sheetName val="전체분2회변경"/>
      <sheetName val="산근"/>
      <sheetName val="이토변실(A3-LINE)"/>
      <sheetName val="MAIN"/>
      <sheetName val="단가(보완)"/>
      <sheetName val="대가 (보완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대전-교대(A1-A2)"/>
      <sheetName val="䂰출양식"/>
      <sheetName val="기계경비"/>
      <sheetName val="의뢰내역서"/>
      <sheetName val="guard(mac)"/>
      <sheetName val="수목표준대가"/>
      <sheetName val="제잡비집계"/>
      <sheetName val="수원역(전체분)설계서"/>
      <sheetName val="관급"/>
      <sheetName val="횡배수관집현황(2공구)"/>
      <sheetName val="공사착공계"/>
      <sheetName val="단가비교표_공통1"/>
      <sheetName val="웅진교-S2"/>
      <sheetName val="몰탈재료산출"/>
      <sheetName val="단가기준"/>
      <sheetName val="제출내역"/>
      <sheetName val="화재 탐지 설비"/>
      <sheetName val="격점별물량"/>
      <sheetName val="세골재  T2 변경 현황"/>
      <sheetName val="결선list"/>
      <sheetName val="입력"/>
      <sheetName val="단가비교표"/>
      <sheetName val="CATV"/>
      <sheetName val="정거장 설계조건"/>
      <sheetName val="기본자료"/>
      <sheetName val="공정외주"/>
      <sheetName val="제조 경영"/>
      <sheetName val="산출목록표"/>
      <sheetName val="영창26"/>
      <sheetName val="역T형교대(PILE기초)"/>
      <sheetName val="ITEM"/>
      <sheetName val="유입량"/>
      <sheetName val="C지구"/>
      <sheetName val="사내도로"/>
      <sheetName val="가로등내역서"/>
      <sheetName val="부하계산서"/>
      <sheetName val="단가대비표(계측)"/>
      <sheetName val="설계서을"/>
      <sheetName val="자단"/>
      <sheetName val="철거산출근거"/>
      <sheetName val="단가일람 (2)"/>
      <sheetName val="남양주부대"/>
      <sheetName val="자재단가-1"/>
      <sheetName val="BDATA"/>
      <sheetName val="36단가"/>
      <sheetName val="연습"/>
      <sheetName val="노임단가표"/>
      <sheetName val="단위목록"/>
      <sheetName val="기계경비목록"/>
      <sheetName val="설계예산서"/>
      <sheetName val="조경"/>
      <sheetName val="단  가  대  비  표"/>
      <sheetName val="일  위  대  가  목  록"/>
      <sheetName val="EQ-R1"/>
      <sheetName val="을지"/>
      <sheetName val="준공내역서표지"/>
      <sheetName val="일위대가목록"/>
      <sheetName val="주소록"/>
      <sheetName val="발신정보"/>
      <sheetName val="자재테이블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2000,9월_일위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단가대비표_(3)"/>
      <sheetName val="준검_내역서"/>
      <sheetName val="DATA_입력란"/>
      <sheetName val="자__재"/>
      <sheetName val="빌딩_안내"/>
      <sheetName val="평야부단가"/>
      <sheetName val="작업일보"/>
      <sheetName val="98수문일위"/>
      <sheetName val="2공구산출내역"/>
      <sheetName val="3.자재비(총괄)"/>
      <sheetName val="기초단가"/>
      <sheetName val="98지급계획"/>
      <sheetName val="참조 (2)"/>
      <sheetName val="L-type"/>
      <sheetName val="FB25JN"/>
      <sheetName val="내역서 (2)"/>
      <sheetName val="Sheet5"/>
      <sheetName val="도면자료제출일정"/>
      <sheetName val="FAX"/>
      <sheetName val="2000양배"/>
      <sheetName val="공통단가"/>
      <sheetName val="운반비"/>
      <sheetName val="LD"/>
      <sheetName val="예산서"/>
      <sheetName val="견적대비표"/>
      <sheetName val="L_RPTB02_01"/>
      <sheetName val="Input"/>
      <sheetName val="CTEMCOST"/>
      <sheetName val="단가대비표 (2)"/>
      <sheetName val="99총공사내역서"/>
      <sheetName val="간접1"/>
      <sheetName val="CODE"/>
      <sheetName val="재료비노무비"/>
      <sheetName val="36수량"/>
      <sheetName val="Oper Amount"/>
      <sheetName val="기본입력"/>
      <sheetName val="신설개소별 총집계표(동해-배전)"/>
      <sheetName val="안평역사 총집계"/>
      <sheetName val="Macro(차단기)"/>
      <sheetName val="총공사원가"/>
      <sheetName val="건축공사원가"/>
      <sheetName val="설비공사원가"/>
      <sheetName val="분전반"/>
      <sheetName val="경산"/>
      <sheetName val="위치도1"/>
      <sheetName val="굴화내역"/>
      <sheetName val="내역분기"/>
      <sheetName val="합의경상"/>
      <sheetName val="AS포장복구 "/>
      <sheetName val="DANGA"/>
      <sheetName val="산출내역서"/>
      <sheetName val="메인거더-크로스빔200연결부"/>
      <sheetName val="2F 회의실견적(5_14 일대)"/>
      <sheetName val="전체제잡비"/>
      <sheetName val="48수량"/>
      <sheetName val="송전기본"/>
      <sheetName val="산근1"/>
      <sheetName val="장비"/>
      <sheetName val="노무"/>
      <sheetName val="자재"/>
      <sheetName val="토목주소"/>
      <sheetName val="프랜트면허"/>
      <sheetName val="LOPCALC"/>
      <sheetName val="참조"/>
      <sheetName val="하수급견적대비"/>
      <sheetName val="지불내역2"/>
      <sheetName val="A-4"/>
      <sheetName val="unit"/>
      <sheetName val="우,오수"/>
      <sheetName val="기계공사"/>
      <sheetName val="내역(원안-대안)"/>
      <sheetName val="소포내역 (2)"/>
      <sheetName val="단면 (2)"/>
      <sheetName val="내역서(토목)"/>
      <sheetName val="총괄표(1)"/>
      <sheetName val="투찰내역"/>
      <sheetName val="설계수량"/>
      <sheetName val="시중노임단가"/>
      <sheetName val="유의사항"/>
      <sheetName val="현장설명"/>
      <sheetName val="특별조건"/>
      <sheetName val="토공갑"/>
      <sheetName val="구조물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/>
      <sheetData sheetId="578"/>
      <sheetData sheetId="579"/>
      <sheetData sheetId="580"/>
      <sheetData sheetId="58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노임단가"/>
      <sheetName val="일위대가"/>
      <sheetName val="단가(자재)"/>
      <sheetName val="단가(노임)"/>
      <sheetName val="기초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표지 (결재)"/>
      <sheetName val="내역서"/>
      <sheetName val="일위대가 (2)"/>
      <sheetName val="항목별분석비 (2)"/>
      <sheetName val="골재산출"/>
    </sheetNames>
    <sheetDataSet>
      <sheetData sheetId="0"/>
      <sheetData sheetId="1"/>
      <sheetData sheetId="2">
        <row r="136">
          <cell r="O136" t="str">
            <v>특급기술자</v>
          </cell>
        </row>
      </sheetData>
      <sheetData sheetId="3"/>
      <sheetData sheetId="4"/>
      <sheetData sheetId="5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BOQ"/>
      <sheetName val="주요자재"/>
      <sheetName val="골재"/>
      <sheetName val="시멘골재"/>
      <sheetName val="콘크리트"/>
      <sheetName val="타설집계"/>
      <sheetName val="그라우,몰탈"/>
      <sheetName val="강재1"/>
      <sheetName val="강재2"/>
      <sheetName val="비피괴"/>
      <sheetName val="총괄수량집계표"/>
      <sheetName val="타공종이기수량"/>
      <sheetName val="총괄철근집계표"/>
      <sheetName val="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,한전"/>
      <sheetName val="원가계산서"/>
      <sheetName val="단가조사서"/>
      <sheetName val="1. 가로등 설치공사(2공구)"/>
      <sheetName val="일위대가"/>
      <sheetName val="내역서 (2)"/>
      <sheetName val="직노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내역"/>
      <sheetName val="3BL공동구 수량"/>
      <sheetName val="기본일위"/>
      <sheetName val="J直材4"/>
      <sheetName val="I一般比"/>
      <sheetName val="#REF"/>
      <sheetName val="골재산출"/>
      <sheetName val="조명율표"/>
      <sheetName val="현장"/>
      <sheetName val="예산M11A"/>
      <sheetName val="건축내역"/>
      <sheetName val="101동"/>
      <sheetName val="2000년1차"/>
      <sheetName val="2000전체분"/>
      <sheetName val="출자한도"/>
      <sheetName val="MAIN_TABLE"/>
      <sheetName val="교통대책내역"/>
      <sheetName val="백암비스타내역"/>
      <sheetName val="KKK"/>
      <sheetName val="기초자료"/>
      <sheetName val="공사비총괄표"/>
      <sheetName val="일대-1"/>
      <sheetName val="공사개요(서광주)"/>
      <sheetName val="자료"/>
      <sheetName val="대공종"/>
      <sheetName val="총괄표"/>
      <sheetName val="차수공개요"/>
      <sheetName val="단가조사"/>
      <sheetName val="재료"/>
      <sheetName val="경산"/>
      <sheetName val="본체"/>
      <sheetName val="5공철탑검토표"/>
      <sheetName val="4공철탑검토"/>
      <sheetName val="식재인부"/>
      <sheetName val="기본단가표"/>
      <sheetName val="N賃率-職"/>
      <sheetName val="본공사"/>
      <sheetName val="설직재-1"/>
      <sheetName val="산출내역서"/>
      <sheetName val="수량산출"/>
      <sheetName val="CTEMCOST"/>
      <sheetName val="적용토목"/>
      <sheetName val="식생블럭단위수량"/>
      <sheetName val="노임,재료비"/>
      <sheetName val="LF자재단가"/>
      <sheetName val="산근"/>
      <sheetName val="금액내역서"/>
      <sheetName val="철탑공사"/>
      <sheetName val="실행"/>
      <sheetName val="지질조사"/>
      <sheetName val="교각별철근수량집계표"/>
      <sheetName val="코드표"/>
      <sheetName val="재료비노무비"/>
      <sheetName val="기초내역서"/>
      <sheetName val="대가목록표"/>
      <sheetName val="Customer Databas"/>
      <sheetName val="스포회원매출"/>
      <sheetName val="산출근거"/>
      <sheetName val="당초"/>
      <sheetName val="물가자료"/>
      <sheetName val="단중표"/>
      <sheetName val="요율"/>
      <sheetName val="영창26"/>
      <sheetName val="갑지"/>
      <sheetName val="갑지(추정)"/>
      <sheetName val="설계서"/>
      <sheetName val="단가산출"/>
      <sheetName val="AIR SHOWER(3인용)"/>
      <sheetName val="노임"/>
      <sheetName val="위생설비"/>
      <sheetName val="토공(우물통,기타) "/>
      <sheetName val="원가계산서"/>
      <sheetName val="노무비"/>
      <sheetName val="목록"/>
      <sheetName val="데리네이타현황"/>
      <sheetName val="중기"/>
      <sheetName val="DATE"/>
      <sheetName val="6PILE  (돌출)"/>
      <sheetName val="asd"/>
      <sheetName val="지하"/>
      <sheetName val="토공 total"/>
      <sheetName val="조명시설"/>
      <sheetName val="일위대가목차"/>
      <sheetName val="내역(원안-대안)"/>
      <sheetName val="NYS"/>
      <sheetName val="사다리"/>
      <sheetName val="CIVIL4"/>
      <sheetName val="96정변2"/>
      <sheetName val="자재단가"/>
      <sheetName val="조경일람"/>
      <sheetName val="1.설계조건"/>
      <sheetName val=" HIT-&gt;HMC 견적(3900)"/>
      <sheetName val="특외대"/>
      <sheetName val="철거산출근거"/>
      <sheetName val="도급기성"/>
      <sheetName val="설비단가표"/>
      <sheetName val="견적"/>
      <sheetName val="원가 (2)"/>
      <sheetName val="공정율"/>
      <sheetName val="pldt"/>
      <sheetName val="건집"/>
      <sheetName val="건축"/>
      <sheetName val="기설집"/>
      <sheetName val="설집"/>
      <sheetName val="아파트건축"/>
      <sheetName val="Sheet5"/>
      <sheetName val="RE9604"/>
      <sheetName val="기계경비(시간당)"/>
      <sheetName val="교수설계"/>
      <sheetName val="일위대가1"/>
      <sheetName val="102역사"/>
      <sheetName val="공통가설공사"/>
      <sheetName val="계약서"/>
      <sheetName val="일위(철거)"/>
      <sheetName val="예산"/>
      <sheetName val="Sheet6"/>
      <sheetName val="연부97-1"/>
      <sheetName val="조건표"/>
      <sheetName val="자갈,시멘트,모래산출"/>
      <sheetName val="데이타"/>
      <sheetName val="DATA"/>
      <sheetName val="오수공수량집계표"/>
      <sheetName val="LEGEND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48전력선로일위"/>
      <sheetName val="단가표"/>
      <sheetName val="노무,재료"/>
      <sheetName val="공사직종별노임"/>
      <sheetName val="기술부대조건"/>
      <sheetName val="시설물기초"/>
      <sheetName val=" 냉각수펌프"/>
      <sheetName val="AHU집계"/>
      <sheetName val="ELEC"/>
      <sheetName val="9GNG운반"/>
      <sheetName val="입찰안"/>
      <sheetName val="내역서2안"/>
      <sheetName val="전기일위목록"/>
      <sheetName val="6호기"/>
      <sheetName val="금액집계"/>
      <sheetName val="율촌법률사무소2내역"/>
      <sheetName val="내역서(기성청구)"/>
      <sheetName val="청주(철골발주의뢰서)"/>
      <sheetName val="표지"/>
      <sheetName val="200"/>
      <sheetName val="단위단가"/>
      <sheetName val="당진1,2호기전선관설치및접지4차공사내역서-을지"/>
      <sheetName val="수량산출(생반)"/>
      <sheetName val="산출-설비"/>
      <sheetName val="공조기휀"/>
      <sheetName val="내역서(중수)"/>
      <sheetName val="CAT_5"/>
      <sheetName val="단가비교표_공통1"/>
      <sheetName val="N賃率_職"/>
      <sheetName val="내역서 "/>
      <sheetName val="시멘트"/>
      <sheetName val="수주추정"/>
      <sheetName val="본체철근표"/>
      <sheetName val="역공종"/>
      <sheetName val="제-노임"/>
      <sheetName val="제직재"/>
      <sheetName val="견적서"/>
      <sheetName val="대치판정"/>
      <sheetName val="원가서"/>
      <sheetName val="001"/>
      <sheetName val="단위내역서"/>
      <sheetName val="주beam"/>
      <sheetName val="도급견적가"/>
      <sheetName val="guard(mac)"/>
      <sheetName val="부대공Ⅱ"/>
      <sheetName val="공사개요"/>
      <sheetName val="간접1"/>
      <sheetName val="장비가동"/>
      <sheetName val="내역관리1"/>
      <sheetName val="설_(3)"/>
      <sheetName val="설_(2)"/>
      <sheetName val="3BL공동구_수량"/>
      <sheetName val="갑지1"/>
      <sheetName val="전선 및 전선관"/>
      <sheetName val="공통가설"/>
      <sheetName val="저"/>
      <sheetName val="내역(설계)"/>
      <sheetName val="총수량집계표"/>
      <sheetName val="제작비추산총괄표"/>
      <sheetName val="갑"/>
      <sheetName val="백룡교차로"/>
      <sheetName val="산정교차로"/>
      <sheetName val="신영교차로"/>
      <sheetName val="3.2제조설비"/>
      <sheetName val="적용건축"/>
      <sheetName val="물량입력"/>
      <sheetName val="E총15"/>
      <sheetName val="약품공급2"/>
      <sheetName val="카메라"/>
      <sheetName val="적용단위길이"/>
      <sheetName val="피벗테이블데이터분석"/>
      <sheetName val="터널조도"/>
      <sheetName val="첨부1"/>
      <sheetName val="토공"/>
      <sheetName val="반포2차"/>
      <sheetName val="sub"/>
      <sheetName val="직접공사비"/>
      <sheetName val="전기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공Ⅱ"/>
      <sheetName val="결재지"/>
      <sheetName val="갑지"/>
      <sheetName val="토공"/>
      <sheetName val="배수공"/>
      <sheetName val="구조물공"/>
      <sheetName val="포장공"/>
      <sheetName val="부대공"/>
      <sheetName val="터널공"/>
      <sheetName val="군부대공사"/>
      <sheetName val="상수도이설공"/>
      <sheetName val="광통신관로공"/>
      <sheetName val="석수IC"/>
      <sheetName val="개착구간"/>
      <sheetName val="직접비"/>
      <sheetName val="Sheet1"/>
      <sheetName val="Sheet2"/>
      <sheetName val="Sheet3"/>
      <sheetName val="실행갑지(2차공사)"/>
      <sheetName val="내역갑지"/>
      <sheetName val="2차분 내역"/>
      <sheetName val="예비비"/>
      <sheetName val="설계누락분"/>
      <sheetName val="부대공II(잔여)"/>
      <sheetName val="가설사무실"/>
      <sheetName val="조직도"/>
      <sheetName val="오수중계펌프장전기시설"/>
      <sheetName val="설계내역서"/>
      <sheetName val="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부대공Ⅱ"/>
      <sheetName val="데이타"/>
      <sheetName val="자료입력"/>
      <sheetName val="설계내역서"/>
      <sheetName val="공정코드"/>
      <sheetName val="설계예산서"/>
      <sheetName val="실행내역"/>
      <sheetName val="단가"/>
      <sheetName val="소방 "/>
      <sheetName val="경비"/>
      <sheetName val="부하계산서"/>
      <sheetName val="내역서 제출"/>
      <sheetName val="Sheet1"/>
    </sheetNames>
    <sheetDataSet>
      <sheetData sheetId="0" refreshError="1">
        <row r="10">
          <cell r="B10">
            <v>62281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전선 및 전선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산출내역"/>
      <sheetName val="산출내역 (2)"/>
      <sheetName val="내역서 (2)"/>
      <sheetName val="공문 (2)"/>
      <sheetName val="분수관"/>
      <sheetName val="개거"/>
      <sheetName val="분"/>
      <sheetName val="분 (2)"/>
      <sheetName val="U측"/>
      <sheetName val="118"/>
      <sheetName val="구조물토공 (2)"/>
      <sheetName val="관급레미콘 (개거0)"/>
      <sheetName val="변경사유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공사원가계산서"/>
      <sheetName val="총괄표"/>
      <sheetName val="제경비산출근거 "/>
      <sheetName val="총괄내역서"/>
      <sheetName val="내역서"/>
      <sheetName val="산출집계"/>
      <sheetName val="적용일위대가"/>
      <sheetName val="산출근거"/>
      <sheetName val="참고내용"/>
      <sheetName val="인건비"/>
      <sheetName val="퇴직공제부금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6">
          <cell r="B6">
            <v>184746</v>
          </cell>
        </row>
      </sheetData>
      <sheetData sheetId="11" refreshError="1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수량집계"/>
      <sheetName val="철근량집계"/>
      <sheetName val="타공정이기"/>
      <sheetName val="조령1교"/>
      <sheetName val="토공라멘"/>
      <sheetName val="조령1교-가시설"/>
      <sheetName val="인건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총괄"/>
      <sheetName val="관급내역"/>
      <sheetName val="내역서"/>
      <sheetName val="단가대가표"/>
      <sheetName val="일위대가표"/>
      <sheetName val="장비산출"/>
      <sheetName val="공량산출근거"/>
      <sheetName val="재료비"/>
      <sheetName val="물량및공량"/>
      <sheetName val="내역서-1"/>
      <sheetName val="원가계산서"/>
      <sheetName val="내역서총괄-1"/>
      <sheetName val="노임"/>
      <sheetName val="산출근거"/>
      <sheetName val="가로등주기초규격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총물량"/>
      <sheetName val="공통가설(현장검토안)"/>
      <sheetName val="품셈표"/>
      <sheetName val="별표내역"/>
      <sheetName val="우,오수"/>
      <sheetName val="3BL공동구 수량"/>
      <sheetName val="자재집계표"/>
      <sheetName val="자료입력"/>
      <sheetName val="금액내역서"/>
      <sheetName val="별표 "/>
      <sheetName val="품 셈"/>
      <sheetName val="부표"/>
      <sheetName val="부표 TABLE"/>
      <sheetName val="Sheet4"/>
      <sheetName val="Sheet5"/>
      <sheetName val="Sheet6"/>
      <sheetName val="토목"/>
      <sheetName val="TB-내역서"/>
      <sheetName val="PIPE(UG)내역"/>
      <sheetName val="노임단가"/>
      <sheetName val="원가계산서(남측)"/>
      <sheetName val="마감"/>
      <sheetName val="실행내역"/>
      <sheetName val="견적서"/>
      <sheetName val="도급"/>
      <sheetName val="총괄-1"/>
      <sheetName val="일위대가표"/>
      <sheetName val="보차도경계석"/>
      <sheetName val="시설물기초"/>
      <sheetName val="단가표"/>
      <sheetName val="원가계산"/>
      <sheetName val="별총"/>
      <sheetName val="EJ"/>
      <sheetName val="간접경상비"/>
      <sheetName val="종단계산"/>
      <sheetName val="부표총괄"/>
      <sheetName val="품셈1-"/>
      <sheetName val="중기"/>
      <sheetName val="정렬"/>
      <sheetName val="대가표(품셈)"/>
      <sheetName val="내역서"/>
      <sheetName val="설계예시"/>
      <sheetName val="sw1"/>
      <sheetName val="NOMUBI"/>
      <sheetName val="포장(수량)-관로부"/>
      <sheetName val="JOIN(2span)"/>
      <sheetName val="값"/>
      <sheetName val="일위"/>
      <sheetName val="노임"/>
      <sheetName val="일위대가"/>
      <sheetName val="표준단면수량(출력안함)"/>
      <sheetName val="Ⅴ-2.공종별내역"/>
      <sheetName val="2000년1차"/>
      <sheetName val="을지"/>
      <sheetName val="플랜트 설치"/>
      <sheetName val="시멘트"/>
      <sheetName val="6-1. 관개량조서"/>
      <sheetName val="오억미만"/>
      <sheetName val="단중"/>
      <sheetName val="토목내역서"/>
      <sheetName val="접속도로"/>
      <sheetName val="AABS내역"/>
      <sheetName val="접속도로1"/>
      <sheetName val="일위대가목록"/>
      <sheetName val="갑지"/>
      <sheetName val="별표집계"/>
      <sheetName val="6동"/>
      <sheetName val="공사개요"/>
      <sheetName val="품셈"/>
      <sheetName val="정부노임"/>
      <sheetName val="참조-(1)"/>
      <sheetName val="부대내역"/>
      <sheetName val="guard(mac)"/>
      <sheetName val="NYS"/>
      <sheetName val="자재단가조사표-수목"/>
      <sheetName val="조명시설"/>
      <sheetName val="교통대책내역"/>
      <sheetName val="DATE"/>
      <sheetName val="가시설(TYPE-A)"/>
      <sheetName val="1-1평균터파기고(1)"/>
      <sheetName val="경비_원본"/>
      <sheetName val="인건비"/>
      <sheetName val="건축"/>
      <sheetName val="투찰(하수)"/>
      <sheetName val="LIST"/>
      <sheetName val="#REF"/>
      <sheetName val="에너지요금"/>
      <sheetName val="실행"/>
      <sheetName val="PUMP"/>
      <sheetName val="VENDOR LIST"/>
      <sheetName val="공통비"/>
      <sheetName val="토공사"/>
      <sheetName val="견적의뢰"/>
      <sheetName val="장비별표(오거보링)(Ø400)(12M)"/>
      <sheetName val="내역"/>
      <sheetName val="소방"/>
      <sheetName val="명단"/>
      <sheetName val="잡설비내역"/>
      <sheetName val="외주비"/>
      <sheetName val="접속도로집계"/>
      <sheetName val="단중표"/>
      <sheetName val="기성내역서표지"/>
      <sheetName val="00상노임"/>
      <sheetName val="구조물"/>
      <sheetName val="부대공(집계)"/>
      <sheetName val="공사내역"/>
      <sheetName val="BID"/>
      <sheetName val="대구칠곡5전기"/>
      <sheetName val="프랜트면허"/>
      <sheetName val="전기"/>
      <sheetName val="일위대가표집계표"/>
      <sheetName val="집계표"/>
      <sheetName val="SLAB&quot;1&quot;"/>
      <sheetName val="터파기및재료"/>
      <sheetName val="철집"/>
      <sheetName val="예산M2"/>
      <sheetName val="2.품제O호표"/>
      <sheetName val="몰탈재료산출"/>
      <sheetName val="원가계산서"/>
      <sheetName val="기초일위"/>
      <sheetName val="제품별절단길이-0628"/>
      <sheetName val="절단길이-CODE4"/>
      <sheetName val="색상코드-CODE5,6,7,8"/>
      <sheetName val="일위대가목차"/>
      <sheetName val="집계"/>
      <sheetName val="Macro1"/>
      <sheetName val="정부노임단가"/>
      <sheetName val="우수맨홀공제단위수량"/>
      <sheetName val="Sheet1"/>
      <sheetName val="1월"/>
      <sheetName val="지질조사"/>
      <sheetName val="하수급견적대비"/>
      <sheetName val="관계주식"/>
      <sheetName val="평균터파기고(1-2,ASP)"/>
      <sheetName val="국내"/>
      <sheetName val="중소기업"/>
      <sheetName val="수량산출서"/>
      <sheetName val="사다리"/>
      <sheetName val="포장공사"/>
      <sheetName val="200"/>
      <sheetName val="설계명세서"/>
      <sheetName val="공정코드"/>
      <sheetName val="물량표"/>
      <sheetName val="부대공Ⅱ"/>
      <sheetName val="입고장부 (4)"/>
      <sheetName val="원본"/>
      <sheetName val="P.M 별"/>
      <sheetName val="내역_ver1.0"/>
      <sheetName val="골조시행"/>
      <sheetName val="단위단가"/>
      <sheetName val="출자한도"/>
      <sheetName val="MIJIBI"/>
      <sheetName val="지급자재"/>
      <sheetName val="기계경비(시간당)"/>
      <sheetName val="설 계"/>
      <sheetName val="토공집계표"/>
      <sheetName val="견"/>
      <sheetName val="인건-측정"/>
      <sheetName val="공사비산출내역"/>
      <sheetName val="선수금"/>
      <sheetName val="MOTOR"/>
      <sheetName val="건축직"/>
      <sheetName val="분수장비시설수량"/>
      <sheetName val="갑지(요약)"/>
      <sheetName val="재료"/>
      <sheetName val="자재단가비교표"/>
      <sheetName val="포장복구집계"/>
      <sheetName val="주차구획선수량"/>
      <sheetName val="변경총괄표"/>
      <sheetName val="총괄원가계산서"/>
      <sheetName val="품목"/>
      <sheetName val="3.3수량집계"/>
      <sheetName val="직노"/>
      <sheetName val="A3.공사비 검토"/>
      <sheetName val="목차"/>
      <sheetName val="잡비"/>
      <sheetName val="6호기"/>
      <sheetName val="이자율"/>
      <sheetName val="이익영"/>
      <sheetName val="밸브설치"/>
      <sheetName val="남양내역"/>
      <sheetName val="갑지(추정)"/>
      <sheetName val="청주(철골발주의뢰서)"/>
      <sheetName val="정공공사"/>
      <sheetName val="자재단가"/>
      <sheetName val="평자재단가"/>
      <sheetName val="가시설흙막이"/>
      <sheetName val="식재일위"/>
      <sheetName val="하조서"/>
      <sheetName val="품셈목록"/>
      <sheetName val="제잡비(주공종)"/>
      <sheetName val="별표 (1)"/>
      <sheetName val="#3E1_GCR"/>
      <sheetName val="원가"/>
      <sheetName val="설계예산서"/>
      <sheetName val="건축공사"/>
      <sheetName val="유림골조"/>
      <sheetName val="기본일위"/>
      <sheetName val="inputdata"/>
      <sheetName val="2002상반기노임기준"/>
      <sheetName val="SG"/>
      <sheetName val="MAIN_TABLE"/>
      <sheetName val="I一般比"/>
      <sheetName val="직재"/>
      <sheetName val="단가 및 재료비"/>
      <sheetName val="예정공정-전체"/>
      <sheetName val="총공사내역서"/>
      <sheetName val="-배수구조총재료"/>
      <sheetName val="기초자료입력"/>
      <sheetName val="내역조적"/>
      <sheetName val="data"/>
      <sheetName val="현장"/>
      <sheetName val="AP1"/>
      <sheetName val="조명율표"/>
      <sheetName val="공통가설"/>
      <sheetName val="세부내역"/>
      <sheetName val="전기일위대가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공주방향"/>
      <sheetName val="배수공 시멘트 및 골재량 산출"/>
      <sheetName val="인건비 "/>
      <sheetName val="견적대비표"/>
      <sheetName val="제잡비"/>
      <sheetName val="06-BATCH "/>
      <sheetName val="노임대가"/>
      <sheetName val="1062-X방향 "/>
      <sheetName val="산출(열차무선)"/>
      <sheetName val="산출(역무통신)"/>
      <sheetName val="C3.토목_옹벽"/>
      <sheetName val="A6.샤시등"/>
      <sheetName val="식재수량표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Customer Databas"/>
      <sheetName val="총괄표"/>
      <sheetName val="비탈면보호공수량산출"/>
      <sheetName val="표지"/>
      <sheetName val="101동"/>
      <sheetName val="우수받이"/>
      <sheetName val="최종견"/>
      <sheetName val="산출내역서"/>
      <sheetName val="산출근거"/>
      <sheetName val="1F"/>
      <sheetName val="1.취수장"/>
      <sheetName val="98지급계획"/>
      <sheetName val="수량산출서 갑지"/>
      <sheetName val="SIL98"/>
      <sheetName val="개요"/>
      <sheetName val="Y-WORK"/>
      <sheetName val="재공품"/>
      <sheetName val="입력자료(노무비)"/>
      <sheetName val="9-1차이내역"/>
      <sheetName val="DB"/>
      <sheetName val="입찰"/>
      <sheetName val="현경"/>
      <sheetName val="관리,공감"/>
      <sheetName val="전기단가조사서"/>
      <sheetName val="일위목록"/>
      <sheetName val="평야부총"/>
      <sheetName val="용소리교"/>
      <sheetName val="부분별수량산출(조합기초)"/>
      <sheetName val="노무비"/>
      <sheetName val="포장재료(1)"/>
      <sheetName val="설계기준"/>
      <sheetName val="연습"/>
      <sheetName val="(C)원내역"/>
      <sheetName val="견적대비"/>
      <sheetName val="Macro(전선)"/>
      <sheetName val="2002공임"/>
      <sheetName val="2002자재가격"/>
      <sheetName val="BOX전기내역"/>
      <sheetName val="#3_일위대가목록"/>
      <sheetName val="대로근거"/>
      <sheetName val="우배수"/>
      <sheetName val="Total"/>
      <sheetName val="퇴직금(울산천상)"/>
      <sheetName val="2호맨홀공제수량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바닥판"/>
      <sheetName val="입력DATA"/>
      <sheetName val="직접인건비"/>
      <sheetName val="증감대비"/>
      <sheetName val="수량산출"/>
      <sheetName val="성과심사(총괄)"/>
      <sheetName val="배수통관(좌)"/>
      <sheetName val="식생블럭단위수량"/>
      <sheetName val="범용개발순소요비용"/>
      <sheetName val="시중노임단가"/>
      <sheetName val="기본단가표"/>
      <sheetName val="배수장토목공사비"/>
      <sheetName val="약품공급2"/>
      <sheetName val="하천제원"/>
      <sheetName val="설계조건"/>
      <sheetName val="말뚝설계"/>
      <sheetName val="기초단가"/>
      <sheetName val="교각1"/>
      <sheetName val="22인공"/>
      <sheetName val="중기사용료"/>
      <sheetName val="준검 내역서"/>
      <sheetName val="각종단가"/>
      <sheetName val="토사(PE)"/>
      <sheetName val="사본 - b_balju"/>
      <sheetName val="변화치수"/>
      <sheetName val="지수링 단위수량"/>
      <sheetName val="맨홀천공및반구연결거푸집집계"/>
      <sheetName val="오수맨홀평균높이"/>
      <sheetName val="대가2(원본)"/>
      <sheetName val="포장공"/>
      <sheetName val="수량명세서"/>
      <sheetName val="토공 total"/>
      <sheetName val="품목테이블"/>
      <sheetName val="BEND LOSS"/>
      <sheetName val="감가상각"/>
      <sheetName val="합계금액"/>
      <sheetName val="1차증가원가계산"/>
      <sheetName val="장비임대료"/>
      <sheetName val="산출내역서집계표"/>
      <sheetName val="토적계산서"/>
      <sheetName val="수량-77m)"/>
      <sheetName val="빙장비사양"/>
      <sheetName val="장비사양"/>
      <sheetName val="단양 00 아파트-세부내역"/>
      <sheetName val="VXXXXX"/>
      <sheetName val="기계경비목록"/>
      <sheetName val="SCHEDULE"/>
      <sheetName val="ELECTRIC"/>
      <sheetName val="노임단가명세표"/>
      <sheetName val="교대(A1)"/>
      <sheetName val="인부노임"/>
      <sheetName val="관리비"/>
      <sheetName val="총괄"/>
      <sheetName val="설비"/>
      <sheetName val="T13(P68~72,78)"/>
      <sheetName val="98수문일위"/>
      <sheetName val="969910( R)"/>
      <sheetName val="경비공통"/>
      <sheetName val="토공총괄표"/>
      <sheetName val="일위목차"/>
      <sheetName val="중로근거"/>
      <sheetName val="2.입력sheet"/>
      <sheetName val="말뚝지지력산정"/>
      <sheetName val="Sheet1 (2)"/>
      <sheetName val="주beam"/>
      <sheetName val="INPUT"/>
      <sheetName val="BD운반거리"/>
      <sheetName val="공사설명서"/>
      <sheetName val="출력X"/>
      <sheetName val="말뚝기초(안정검토)-외측"/>
      <sheetName val="내역(가지)"/>
      <sheetName val="1공구산출내역서"/>
      <sheetName val="퇴직공제부금산출근거"/>
      <sheetName val="당초"/>
      <sheetName val="노무비집계"/>
      <sheetName val="SCH"/>
      <sheetName val="골조공사"/>
      <sheetName val="단위중량"/>
      <sheetName val="개산공사비"/>
      <sheetName val="각종양식"/>
      <sheetName val="손익분석"/>
      <sheetName val="교통표지판기초자료"/>
      <sheetName val="고분전시관"/>
      <sheetName val="산출"/>
      <sheetName val="토지평가조서"/>
      <sheetName val="별표(1)"/>
      <sheetName val="6.이토처리시간"/>
      <sheetName val="설계명세"/>
      <sheetName val="총괄내역서"/>
      <sheetName val="DANGA"/>
      <sheetName val="Dae_Jiju"/>
      <sheetName val="4.2.1 마루높이 검토"/>
      <sheetName val="내역서(기성청구)"/>
      <sheetName val="주요수량증감"/>
      <sheetName val="XL4Poppy"/>
      <sheetName val="성서방향-교대(A2)"/>
      <sheetName val="방수"/>
      <sheetName val="95년12월말"/>
      <sheetName val="입상내역"/>
      <sheetName val="세골재  T2 변경 현황"/>
      <sheetName val="명세서"/>
      <sheetName val="1"/>
      <sheetName val="99노임기준"/>
      <sheetName val="Baby일위대가"/>
      <sheetName val="교각별철근수량집계표"/>
      <sheetName val="동원인원"/>
      <sheetName val="산출표"/>
      <sheetName val="토공(우물통,기타) "/>
      <sheetName val="대치판정"/>
      <sheetName val="관급"/>
      <sheetName val="견적을지"/>
      <sheetName val="토목노임단가"/>
      <sheetName val="WEIGHT"/>
      <sheetName val="데이타"/>
      <sheetName val="1.수인터널"/>
      <sheetName val="근로자자료입력"/>
      <sheetName val="참고자료"/>
      <sheetName val="단가산출1"/>
      <sheetName val="rate"/>
      <sheetName val="REINF."/>
      <sheetName val="LOADS"/>
      <sheetName val="제잡비계산"/>
      <sheetName val="지구단위계획"/>
      <sheetName val="품셈총괄"/>
      <sheetName val="주관사업"/>
      <sheetName val="전체내역"/>
      <sheetName val="TABLE"/>
      <sheetName val="별표"/>
      <sheetName val="평3"/>
      <sheetName val="DATA 입력란"/>
      <sheetName val="단가대비표"/>
      <sheetName val="장외반출및폐기물 "/>
      <sheetName val="실행철강하도"/>
      <sheetName val="(A)내역서"/>
      <sheetName val="중기사용료산출근거"/>
      <sheetName val="fursys"/>
      <sheetName val="총집계"/>
      <sheetName val="집계표 (2)"/>
      <sheetName val="VXXXXXXX"/>
      <sheetName val="설계내역서"/>
      <sheetName val="기계설비"/>
      <sheetName val="견적"/>
      <sheetName val="공통부대비"/>
      <sheetName val="자단"/>
      <sheetName val="품셈표-환경공사"/>
      <sheetName val="단위수량"/>
      <sheetName val="1차설계변경내역"/>
      <sheetName val="SORCE1"/>
      <sheetName val="장비집계"/>
      <sheetName val="가시설단위수량"/>
      <sheetName val="현장관리비데이타"/>
      <sheetName val="원가계산 (2)"/>
      <sheetName val="천안IP공장자100노100물량110할증"/>
      <sheetName val="입력자료"/>
      <sheetName val="기계공사비집계(원안)"/>
      <sheetName val="부총"/>
      <sheetName val="년도별시공"/>
      <sheetName val="예산명세서"/>
      <sheetName val="7. 현장관리비 "/>
      <sheetName val="6. 안전관리비"/>
      <sheetName val="단면"/>
      <sheetName val="입찰보고"/>
      <sheetName val="해평견적"/>
      <sheetName val="TB_내역서"/>
      <sheetName val="우주화성공장"/>
      <sheetName val="cable산출"/>
      <sheetName val="대가호표"/>
      <sheetName val="철골"/>
      <sheetName val="품목단가"/>
      <sheetName val="삼보지질"/>
      <sheetName val="입찰안"/>
      <sheetName val="건축비목군분류"/>
      <sheetName val="내역서1"/>
      <sheetName val="관개"/>
      <sheetName val="실행단가"/>
      <sheetName val="잡철물"/>
      <sheetName val="전체"/>
      <sheetName val="퍼스트"/>
      <sheetName val="부대단위수량"/>
      <sheetName val="품목현황"/>
      <sheetName val="지수"/>
      <sheetName val="인사자료총집계"/>
      <sheetName val="대가목록"/>
      <sheetName val="요율"/>
      <sheetName val="기계경비일람"/>
      <sheetName val="노임이"/>
      <sheetName val="열린교실"/>
      <sheetName val="포장수량집계"/>
      <sheetName val="대림경상68억"/>
      <sheetName val="공사비"/>
      <sheetName val="단가비교"/>
      <sheetName val="Major Shareholder"/>
      <sheetName val="5.소모재료비"/>
      <sheetName val="금융비용"/>
      <sheetName val="여과지동"/>
      <sheetName val="0217상가미분양자산"/>
      <sheetName val="MC-01"/>
      <sheetName val="07년12월까지실정산분"/>
      <sheetName val="공사설계서"/>
      <sheetName val="단가및재료비"/>
      <sheetName val="실행(1)"/>
      <sheetName val="2공구산출내역"/>
      <sheetName val="2축기둥해석"/>
      <sheetName val="15100"/>
      <sheetName val="공사비총괄표"/>
      <sheetName val="상하차비용"/>
      <sheetName val="실행예산"/>
      <sheetName val="샌딩 에폭시 도장"/>
      <sheetName val="스텐문틀설치"/>
      <sheetName val="일반문틀 설치"/>
      <sheetName val="토량산출서"/>
      <sheetName val="자재대"/>
      <sheetName val="하수처리장"/>
      <sheetName val="2000전체분"/>
      <sheetName val="오동"/>
      <sheetName val="대조"/>
      <sheetName val="나한"/>
      <sheetName val="장비가동"/>
      <sheetName val="설계내역"/>
      <sheetName val="일위대가1"/>
      <sheetName val="3본사"/>
      <sheetName val="개별직종노임단가(2003.9)"/>
      <sheetName val="표준지"/>
      <sheetName val="편입용지조서"/>
      <sheetName val="관광안내(편지식)"/>
      <sheetName val="실행내역 (2)"/>
      <sheetName val="철거산출근거"/>
      <sheetName val="총괄집계표"/>
      <sheetName val="수량산출(2공구)"/>
      <sheetName val="수량산출 (3공구)"/>
      <sheetName val="품셈(기초)"/>
      <sheetName val="이름"/>
      <sheetName val="경상비"/>
      <sheetName val="전기혼잡제경비(45)"/>
      <sheetName val="맨홀수량산출"/>
      <sheetName val="N賃率-職"/>
      <sheetName val="데리네이타현황"/>
      <sheetName val="총괄BOQ"/>
      <sheetName val="특수조명기구 단가조사서"/>
      <sheetName val="기계경비"/>
      <sheetName val="3.하중산정4.지지력"/>
      <sheetName val="포장공수량집계표"/>
      <sheetName val="제출내역 (2)"/>
      <sheetName val="9GNG운반"/>
      <sheetName val="내역기준"/>
      <sheetName val="5.모델링"/>
      <sheetName val="일위대가(건축)"/>
      <sheetName val="6PILE  (돌출)"/>
      <sheetName val="폐기물"/>
      <sheetName val="1.설계기준"/>
      <sheetName val="1.설계조건"/>
      <sheetName val="폐기물운반"/>
      <sheetName val="기본가정"/>
      <sheetName val="신규일위대가"/>
      <sheetName val="하중계산"/>
      <sheetName val="골재산출"/>
      <sheetName val="코드"/>
      <sheetName val="진주방향"/>
      <sheetName val="차액보증"/>
      <sheetName val="토목공사"/>
      <sheetName val="포장단면별단위수량"/>
      <sheetName val="구조물공"/>
      <sheetName val="ABUT수량-A1"/>
      <sheetName val="보성조서"/>
      <sheetName val="내역서적용수량집계표"/>
      <sheetName val="별첨#2_임금"/>
      <sheetName val="단가목록"/>
      <sheetName val="배수관공"/>
      <sheetName val="동측급수"/>
      <sheetName val="96보완계획7.12"/>
      <sheetName val="표건"/>
      <sheetName val="총재료집계"/>
      <sheetName val="저"/>
      <sheetName val="카렌스센터계량기설치공사"/>
      <sheetName val="골조"/>
      <sheetName val="99년하반기"/>
      <sheetName val="L_RPTA05_목록"/>
      <sheetName val="앉음벽 (2)"/>
      <sheetName val="SRC-B3U2"/>
      <sheetName val="1호맨홀토공"/>
      <sheetName val="코드표"/>
      <sheetName val="현장경비"/>
      <sheetName val="산출기초"/>
      <sheetName val="기성2"/>
      <sheetName val="-기성청구내역서.xlsx"/>
      <sheetName val="직영2"/>
      <sheetName val="찍기"/>
      <sheetName val="건재양식"/>
      <sheetName val="삭제금지단가"/>
      <sheetName val="별첨1"/>
      <sheetName val="연습장소"/>
      <sheetName val="내용"/>
      <sheetName val="YC구입"/>
      <sheetName val="영창26"/>
      <sheetName val="구조물총"/>
      <sheetName val="단면 (2)"/>
      <sheetName val="대비"/>
      <sheetName val="PBS"/>
      <sheetName val="기계"/>
      <sheetName val="정화조"/>
      <sheetName val="조경"/>
      <sheetName val="단가비교표"/>
      <sheetName val="중기조종사 단위단가"/>
      <sheetName val="ilch"/>
      <sheetName val="적용토목"/>
      <sheetName val="건축내역서"/>
      <sheetName val="6.일위목록"/>
      <sheetName val="9.단가조사서"/>
      <sheetName val="날개벽(시점좌측)"/>
      <sheetName val="새공통"/>
      <sheetName val="기계사급자재"/>
      <sheetName val="4.전기"/>
      <sheetName val="태안9)3-2)원내역"/>
      <sheetName val="2000년 공정표"/>
      <sheetName val="공종목록표"/>
      <sheetName val="총수량집계표"/>
      <sheetName val="3.공통공사대비"/>
      <sheetName val="퇴비산출근거"/>
      <sheetName val="기계시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직노"/>
      <sheetName val="품셈TA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지방식개발계획(면적식)"/>
      <sheetName val="환지방식개발계획(절충식)"/>
      <sheetName val="환지방식개발계획(평가식)"/>
      <sheetName val="도시재개발계획(면적식)"/>
      <sheetName val="도시재개발계획(절충식)"/>
      <sheetName val="도시재개발계획(평가식)"/>
      <sheetName val="도시재개발계획(기본계획)"/>
      <sheetName val="Sheet1"/>
      <sheetName val="지구단위계획(제주)"/>
      <sheetName val="산업단지개발계획"/>
      <sheetName val="주택단지개발계획"/>
      <sheetName val="유통단지개발계획"/>
      <sheetName val="주거환경개선사업계획"/>
      <sheetName val="지구단위계획"/>
      <sheetName val="재해영향평가"/>
      <sheetName val="표서식"/>
      <sheetName val="노임단가"/>
      <sheetName val="표지"/>
      <sheetName val="표준품셈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총괄"/>
      <sheetName val="원가계산-측량"/>
      <sheetName val="1지형측량"/>
      <sheetName val="총괄"/>
      <sheetName val="1급"/>
      <sheetName val="4급"/>
      <sheetName val="수준"/>
      <sheetName val="지형"/>
      <sheetName val="원가계산-용도변경"/>
      <sheetName val="2용도변경"/>
      <sheetName val="원가계산-지구단위"/>
      <sheetName val="3지구단위개요"/>
      <sheetName val="3지구단위"/>
      <sheetName val="원가계산-기본계획"/>
      <sheetName val="4기본계획"/>
      <sheetName val="원가계산-토지적성"/>
      <sheetName val="5토지적성"/>
      <sheetName val="토지적성내역"/>
      <sheetName val="원가계산-사업"/>
      <sheetName val="6개발사업"/>
      <sheetName val="원가계산-토질"/>
      <sheetName val="7토질조사"/>
      <sheetName val="원가계산-환경"/>
      <sheetName val="8환경영향"/>
      <sheetName val="원가계산-기본설계"/>
      <sheetName val="9기본설계"/>
      <sheetName val="지구단위계획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3지구단위"/>
    </sheetNames>
    <sheetDataSet>
      <sheetData sheetId="0"/>
      <sheetData sheetId="1" refreshError="1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간지"/>
      <sheetName val="속표지"/>
      <sheetName val="WON기타금"/>
      <sheetName val="x기존전기원가"/>
      <sheetName val="보고서1"/>
      <sheetName val="NAI-T금"/>
      <sheetName val="NAI금"/>
      <sheetName val="관급금"/>
      <sheetName val="IL-L"/>
      <sheetName val="IL"/>
      <sheetName val="G-IL-L"/>
      <sheetName val="G-IL"/>
      <sheetName val="EQ-L"/>
      <sheetName val="계따붙이기"/>
      <sheetName val="EQ"/>
      <sheetName val="발파"/>
      <sheetName val="EQ-L80m이상고화"/>
      <sheetName val="EQ80m이상고화"/>
      <sheetName val="EQ80m이상고화2"/>
      <sheetName val="EQ-R1"/>
      <sheetName val="BU-L"/>
      <sheetName val="BU"/>
      <sheetName val="BU-손"/>
      <sheetName val="DAN"/>
      <sheetName val="CAL-R"/>
      <sheetName val="운반시간"/>
      <sheetName val="요율표"/>
      <sheetName val="+-"/>
      <sheetName val="F1"/>
      <sheetName val="WON기타"/>
      <sheetName val="보고서2"/>
      <sheetName val="NAI-T"/>
      <sheetName val="NAI"/>
      <sheetName val="관급"/>
      <sheetName val="불도저 계수"/>
      <sheetName val="배토판 용량"/>
      <sheetName val="BD운반거리계수"/>
      <sheetName val="로더계수"/>
      <sheetName val="백호우계수"/>
      <sheetName val="덤프트럭계수"/>
      <sheetName val="그레이더계수"/>
      <sheetName val="롤러계수"/>
      <sheetName val="디젤파일해머계수"/>
      <sheetName val="SU_전기공량"/>
      <sheetName val="인력터파기품"/>
      <sheetName val="조경계수"/>
      <sheetName val="1Kumgo기반"/>
    </sheetNames>
    <definedNames>
      <definedName name="Macro1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5">
          <cell r="A5" t="str">
            <v>경유고황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낙찰표"/>
      <sheetName val="00지역시설공사낙찰표"/>
      <sheetName val="00지역시설공사낙찰표 (2)"/>
      <sheetName val="일위대가"/>
      <sheetName val="토공사"/>
      <sheetName val="낙찰추정표"/>
      <sheetName val="금액내역서"/>
      <sheetName val="품셈TABL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1.수인터널"/>
      <sheetName val="2.웅진터널"/>
      <sheetName val="3.웅진1터널"/>
      <sheetName val="4.옥외전기설비"/>
      <sheetName val="5.건물전기"/>
      <sheetName val="자재단가"/>
      <sheetName val="일위대가서"/>
      <sheetName val="일위대가서(종)"/>
      <sheetName val="가로등부표"/>
      <sheetName val="Sheet1"/>
      <sheetName val="DA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표지"/>
      <sheetName val="간지1"/>
      <sheetName val="교대철근총집계"/>
      <sheetName val="교대수량총집계"/>
      <sheetName val="교대수량집계(시)"/>
      <sheetName val="교대철근집계(시)"/>
      <sheetName val="교대시점(고창)"/>
      <sheetName val="교대시점(담양)"/>
      <sheetName val="교대수량집계(종)"/>
      <sheetName val="교대철근집계(종)"/>
      <sheetName val="교대종점(고창)"/>
      <sheetName val="교대종점(담양)"/>
      <sheetName val="간지2"/>
      <sheetName val="교각수량집계"/>
      <sheetName val="교각철근집계"/>
      <sheetName val="교각수량집계(고창)"/>
      <sheetName val="교각철근집계(고창)"/>
      <sheetName val="고창방향-&gt;"/>
      <sheetName val="교각1"/>
      <sheetName val="교각2"/>
      <sheetName val="교각3"/>
      <sheetName val="교각4"/>
      <sheetName val="교각5"/>
      <sheetName val="교각6"/>
      <sheetName val="교각7"/>
      <sheetName val="교각8"/>
      <sheetName val="교각9"/>
      <sheetName val="교각10"/>
      <sheetName val="교각수량집계(담양)"/>
      <sheetName val="교각철근집계(담양)"/>
      <sheetName val="담양방향-&gt;"/>
      <sheetName val="교각1 (2)"/>
      <sheetName val="교각2 (2)"/>
      <sheetName val="교각3 (2)"/>
      <sheetName val="교각4 (2)"/>
      <sheetName val="교각5 (2)"/>
      <sheetName val="교각6 (2)"/>
      <sheetName val="교각7 (2)"/>
      <sheetName val="1.수인터널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  <sheetName val="자재단가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남단 RAMP-A 상부공 수량 집계표"/>
      <sheetName val="남단 RAMP-A 상부철근수량 집계표 "/>
      <sheetName val="SAS1 수량 집계표"/>
      <sheetName val="SAS2 수량 집계표"/>
      <sheetName val="SAS3 수량 집계표"/>
      <sheetName val="SAS4 수량 집계표"/>
      <sheetName val="남단 RAMP-A 강재 수량 집계표"/>
      <sheetName val="남단 RAMP-A 하부공 수량 집계표"/>
      <sheetName val="남단 RAMP-A 교대수량 집계표"/>
      <sheetName val="남단 RAMP-A 교대철근수량 집계표"/>
      <sheetName val="남단 RAMP-A 교각수량 집계표"/>
      <sheetName val="남단 RAMP-A 교각철근수량집계표 "/>
      <sheetName val="남단 RAMP-A 옹벽수량집계표"/>
      <sheetName val="남단 RAMP-A 옹벽철근수량 집계표"/>
      <sheetName val="남단 RAMP-A U-TYPE 옹벽수량집계표"/>
      <sheetName val="남단 RAMP-A 우물통 수량 집계표"/>
      <sheetName val="남단 RAMP-A 우물통 철근수량 집계표"/>
      <sheetName val="남단 RAMP-A 현장 타설 말뚝 수량 집계표"/>
      <sheetName val="남단 RAMP-A RCD 철근수량 집계표"/>
      <sheetName val="남단 RAMP-A 교대 현장 타설 말뚝 수량 집계표"/>
      <sheetName val="남단 RAMP-A RCD 철근수량 집계표(교대)"/>
      <sheetName val="남단 RAMP-A 교각 현장 타설 말뚝 수량 집계표"/>
      <sheetName val="남단 RAMP-A 교각 RCD 철근수량집계표"/>
      <sheetName val="남단 RAMP-A 토공수량 집계표"/>
      <sheetName val="남단 RAMP-A 교대 토공수량 집계표"/>
      <sheetName val="남단 RAMP-A 교각 토공수량 집계표"/>
      <sheetName val="남단 RAMP-A 우물통 토공수량 집계표"/>
      <sheetName val="남단 RAMP-A 현장타설말뚝 토공수량 집계표"/>
      <sheetName val="남단 RAMP-A 교대 현장타설말뚝 토공수량 집계표"/>
      <sheetName val="남단 RAMP-A 교각 현장타설말뚝 토공수량 집계표"/>
      <sheetName val="남단 RAMP-A 가시설 집계표"/>
      <sheetName val="상부공(RAMP-A) 수량 집계표"/>
      <sheetName val="NAS1 수량 집계표"/>
      <sheetName val="NAS2 수량 집계표"/>
      <sheetName val="북단(RAMP-A)교각수량 집계표"/>
      <sheetName val="북단(RAMP-A)교대수량 집계표"/>
      <sheetName val="북단(RAMP-A) 하부일반수량 집계표"/>
      <sheetName val="북단(RAMP-A) U-TYPE 수량 집계표"/>
      <sheetName val="북단(RAMP-A)우물통 수량 집계표"/>
      <sheetName val="북단(RAMP-A)현장 타설 말뚝 수량 집계표"/>
      <sheetName val="교각 현장 타설 말뚝 수량 집계표(북단RAMP-A)"/>
      <sheetName val="교대 현장 타설 말뚝 수량 집계표(북단RAMP-A)"/>
      <sheetName val="북단(RAMP-A)강재 수량 집계표"/>
      <sheetName val="본선 철근수량 집계표"/>
      <sheetName val="북단(PL.GIRDER)철근수량 집계표 "/>
      <sheetName val="본선(PL.GIRDER)토공수량 집계표"/>
      <sheetName val="북단(PL.GIRDER)토공수량 집계표"/>
      <sheetName val="대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2"/>
      <sheetName val="Sheet1"/>
      <sheetName val="96보완계획7.12"/>
      <sheetName val="관일"/>
      <sheetName val="날개벽수량표"/>
      <sheetName val="범례표"/>
      <sheetName val="수자재단위당"/>
      <sheetName val="대로근거"/>
      <sheetName val="기계경비"/>
      <sheetName val="용수간선"/>
    </sheetNames>
    <definedNames>
      <definedName name="Macro13"/>
    </defined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토공"/>
      <sheetName val="자재"/>
      <sheetName val="수량"/>
      <sheetName val="수량1"/>
      <sheetName val="산근"/>
      <sheetName val="일위"/>
      <sheetName val="96보완계획7.12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no</v>
          </cell>
        </row>
      </sheetData>
      <sheetData sheetId="7" refreshError="1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유의사항"/>
      <sheetName val="교통비산출"/>
      <sheetName val="리더교육(1일 6시간)"/>
      <sheetName val="리더교육(2일 10시간)"/>
      <sheetName val="리더교육(1박2일)"/>
      <sheetName val="리더교육(2박3일)"/>
      <sheetName val="위탁교육(인건비 외부위탁비 별도)"/>
      <sheetName val="주민교육(당일 2시간, 일회성)"/>
      <sheetName val="주민교육(1일 2시간, 연속12회)"/>
      <sheetName val="주민교육(1일 4시간, 일회성)"/>
      <sheetName val="주민워크습(주민50인)"/>
      <sheetName val="선진지견학(국내 당일)"/>
      <sheetName val="선진지견학(국내 1박2일)"/>
      <sheetName val="선진지견학(국내 2박3일)"/>
      <sheetName val="선진지견학(국외 4박5일)"/>
      <sheetName val="선진지견학(국외 6박8일)"/>
      <sheetName val="컨설팅(전문분야 상급)"/>
      <sheetName val="컨설팅(전문분야 중급)"/>
      <sheetName val="컨설팅(일반분야 중급)"/>
      <sheetName val="홍보마케팅(브랜드개발)"/>
      <sheetName val="홍보마케팅(지역축제)"/>
      <sheetName val="홍보마케팅(주민제안사업,주민활동)"/>
      <sheetName val="홍보마케팅(도시민초청행사)"/>
      <sheetName val="홍보마케팅(홍보동영상제작)"/>
      <sheetName val="홍보마케팅(주민블로그유튜브기자단)"/>
      <sheetName val="홍보마케팅(인플루언서 콘텐츠 제작 및 운영)"/>
      <sheetName val="정보화 구축(홈페이지 개발)"/>
    </sheetNames>
    <sheetDataSet>
      <sheetData sheetId="0"/>
      <sheetData sheetId="1"/>
      <sheetData sheetId="2"/>
      <sheetData sheetId="3">
        <row r="4">
          <cell r="G4" t="str">
            <v>2026년 학술연구용역인건비 기준단가 적용</v>
          </cell>
        </row>
        <row r="15">
          <cell r="G15">
            <v>150000</v>
          </cell>
          <cell r="J15" t="str">
            <v>※B급 강사 적용 가능</v>
          </cell>
        </row>
        <row r="16">
          <cell r="E16" t="str">
            <v>편도120km, 왕복 기준</v>
          </cell>
          <cell r="G16">
            <v>45000</v>
          </cell>
        </row>
        <row r="18">
          <cell r="G18">
            <v>4000</v>
          </cell>
        </row>
        <row r="19">
          <cell r="G19">
            <v>200000</v>
          </cell>
        </row>
        <row r="21">
          <cell r="G21">
            <v>50000</v>
          </cell>
        </row>
      </sheetData>
      <sheetData sheetId="4">
        <row r="17">
          <cell r="G17">
            <v>10000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D1836-42E2-44A9-8843-148C929C598E}">
  <sheetPr>
    <pageSetUpPr fitToPage="1"/>
  </sheetPr>
  <dimension ref="B1:N24"/>
  <sheetViews>
    <sheetView tabSelected="1" view="pageBreakPreview" zoomScale="85" zoomScaleNormal="100" zoomScaleSheetLayoutView="85" workbookViewId="0">
      <selection activeCell="D14" sqref="D14"/>
    </sheetView>
  </sheetViews>
  <sheetFormatPr defaultColWidth="9" defaultRowHeight="16.5"/>
  <cols>
    <col min="1" max="1" width="4.625" style="327" customWidth="1"/>
    <col min="2" max="7" width="9" style="327"/>
    <col min="8" max="8" width="12.125" style="327" customWidth="1"/>
    <col min="9" max="16384" width="9" style="327"/>
  </cols>
  <sheetData>
    <row r="1" spans="2:14">
      <c r="B1" s="324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6"/>
    </row>
    <row r="2" spans="2:14">
      <c r="B2" s="328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30"/>
    </row>
    <row r="3" spans="2:14">
      <c r="B3" s="328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30"/>
    </row>
    <row r="4" spans="2:14">
      <c r="B4" s="365" t="s">
        <v>414</v>
      </c>
      <c r="C4" s="366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7"/>
    </row>
    <row r="5" spans="2:14">
      <c r="B5" s="368"/>
      <c r="C5" s="366"/>
      <c r="D5" s="366"/>
      <c r="E5" s="366"/>
      <c r="F5" s="366"/>
      <c r="G5" s="366"/>
      <c r="H5" s="366"/>
      <c r="I5" s="366"/>
      <c r="J5" s="366"/>
      <c r="K5" s="366"/>
      <c r="L5" s="366"/>
      <c r="M5" s="366"/>
      <c r="N5" s="367"/>
    </row>
    <row r="6" spans="2:14">
      <c r="B6" s="368"/>
      <c r="C6" s="366"/>
      <c r="D6" s="366"/>
      <c r="E6" s="366"/>
      <c r="F6" s="366"/>
      <c r="G6" s="366"/>
      <c r="H6" s="366"/>
      <c r="I6" s="366"/>
      <c r="J6" s="366"/>
      <c r="K6" s="366"/>
      <c r="L6" s="366"/>
      <c r="M6" s="366"/>
      <c r="N6" s="367"/>
    </row>
    <row r="7" spans="2:14">
      <c r="B7" s="368"/>
      <c r="C7" s="366"/>
      <c r="D7" s="366"/>
      <c r="E7" s="366"/>
      <c r="F7" s="366"/>
      <c r="G7" s="366"/>
      <c r="H7" s="366"/>
      <c r="I7" s="366"/>
      <c r="J7" s="366"/>
      <c r="K7" s="366"/>
      <c r="L7" s="366"/>
      <c r="M7" s="366"/>
      <c r="N7" s="367"/>
    </row>
    <row r="8" spans="2:14">
      <c r="B8" s="368"/>
      <c r="C8" s="366"/>
      <c r="D8" s="366"/>
      <c r="E8" s="366"/>
      <c r="F8" s="366"/>
      <c r="G8" s="366"/>
      <c r="H8" s="366"/>
      <c r="I8" s="366"/>
      <c r="J8" s="366"/>
      <c r="K8" s="366"/>
      <c r="L8" s="366"/>
      <c r="M8" s="366"/>
      <c r="N8" s="367"/>
    </row>
    <row r="9" spans="2:14">
      <c r="B9" s="368"/>
      <c r="C9" s="366"/>
      <c r="D9" s="366"/>
      <c r="E9" s="366"/>
      <c r="F9" s="366"/>
      <c r="G9" s="366"/>
      <c r="H9" s="366"/>
      <c r="I9" s="366"/>
      <c r="J9" s="366"/>
      <c r="K9" s="366"/>
      <c r="L9" s="366"/>
      <c r="M9" s="366"/>
      <c r="N9" s="367"/>
    </row>
    <row r="10" spans="2:14">
      <c r="B10" s="368"/>
      <c r="C10" s="366"/>
      <c r="D10" s="366"/>
      <c r="E10" s="366"/>
      <c r="F10" s="366"/>
      <c r="G10" s="366"/>
      <c r="H10" s="366"/>
      <c r="I10" s="366"/>
      <c r="J10" s="366"/>
      <c r="K10" s="366"/>
      <c r="L10" s="366"/>
      <c r="M10" s="366"/>
      <c r="N10" s="367"/>
    </row>
    <row r="11" spans="2:14">
      <c r="B11" s="328"/>
      <c r="C11" s="329"/>
      <c r="D11" s="329"/>
      <c r="E11" s="329"/>
      <c r="F11" s="329"/>
      <c r="G11" s="329"/>
      <c r="H11" s="329"/>
      <c r="I11" s="329"/>
      <c r="J11" s="329"/>
      <c r="K11" s="329"/>
      <c r="L11" s="329"/>
      <c r="M11" s="329"/>
      <c r="N11" s="330"/>
    </row>
    <row r="12" spans="2:14">
      <c r="B12" s="328"/>
      <c r="C12" s="329"/>
      <c r="D12" s="329"/>
      <c r="E12" s="329"/>
      <c r="F12" s="329"/>
      <c r="G12" s="329"/>
      <c r="H12" s="329"/>
      <c r="I12" s="329"/>
      <c r="J12" s="329"/>
      <c r="K12" s="329"/>
      <c r="L12" s="329"/>
      <c r="M12" s="329"/>
      <c r="N12" s="330"/>
    </row>
    <row r="13" spans="2:14">
      <c r="B13" s="328"/>
      <c r="C13" s="329"/>
      <c r="D13" s="329"/>
      <c r="E13" s="329"/>
      <c r="F13" s="329"/>
      <c r="G13" s="329"/>
      <c r="H13" s="329"/>
      <c r="I13" s="329"/>
      <c r="J13" s="329"/>
      <c r="K13" s="329"/>
      <c r="L13" s="329"/>
      <c r="M13" s="329"/>
      <c r="N13" s="330"/>
    </row>
    <row r="14" spans="2:14" s="334" customFormat="1" ht="19.5" customHeight="1">
      <c r="B14" s="331"/>
      <c r="C14" s="332"/>
      <c r="D14" s="332"/>
      <c r="E14" s="332"/>
      <c r="F14" s="332"/>
      <c r="G14" s="332"/>
      <c r="H14" s="332"/>
      <c r="I14" s="332"/>
      <c r="J14" s="332"/>
      <c r="K14" s="332"/>
      <c r="L14" s="332"/>
      <c r="M14" s="332"/>
      <c r="N14" s="333"/>
    </row>
    <row r="15" spans="2:14" s="334" customFormat="1" ht="19.5" customHeight="1">
      <c r="B15" s="331"/>
      <c r="C15" s="332"/>
      <c r="D15" s="332"/>
      <c r="E15" s="332"/>
      <c r="F15" s="332"/>
      <c r="G15" s="332"/>
      <c r="H15" s="332"/>
      <c r="I15" s="332"/>
      <c r="J15" s="332"/>
      <c r="K15" s="332"/>
      <c r="L15" s="332"/>
      <c r="M15" s="332"/>
      <c r="N15" s="333"/>
    </row>
    <row r="16" spans="2:14" ht="26.25">
      <c r="B16" s="328"/>
      <c r="C16" s="329"/>
      <c r="D16" s="329"/>
      <c r="E16" s="329"/>
      <c r="F16" s="329"/>
      <c r="G16" s="369" t="s">
        <v>428</v>
      </c>
      <c r="H16" s="369"/>
      <c r="I16" s="369"/>
      <c r="J16" s="329"/>
      <c r="K16" s="329"/>
      <c r="L16" s="329"/>
      <c r="M16" s="329"/>
      <c r="N16" s="330"/>
    </row>
    <row r="17" spans="2:14">
      <c r="B17" s="328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30"/>
    </row>
    <row r="18" spans="2:14">
      <c r="B18" s="328"/>
      <c r="C18" s="329"/>
      <c r="D18" s="329"/>
      <c r="E18" s="329"/>
      <c r="F18" s="329"/>
      <c r="G18" s="329"/>
      <c r="H18" s="329"/>
      <c r="I18" s="329"/>
      <c r="J18" s="329"/>
      <c r="K18" s="329"/>
      <c r="L18" s="329"/>
      <c r="M18" s="329"/>
      <c r="N18" s="330"/>
    </row>
    <row r="19" spans="2:14" ht="17.25">
      <c r="B19" s="335"/>
      <c r="C19" s="336"/>
      <c r="D19" s="336"/>
      <c r="E19" s="336"/>
      <c r="F19" s="336"/>
      <c r="G19" s="336"/>
      <c r="H19" s="336"/>
      <c r="I19" s="336"/>
      <c r="J19" s="336"/>
      <c r="K19" s="336"/>
      <c r="L19" s="336"/>
      <c r="M19" s="336"/>
      <c r="N19" s="330"/>
    </row>
    <row r="20" spans="2:14">
      <c r="B20" s="328"/>
      <c r="C20" s="329"/>
      <c r="D20" s="329"/>
      <c r="E20" s="329"/>
      <c r="F20" s="329"/>
      <c r="G20" s="329"/>
      <c r="H20" s="329"/>
      <c r="I20" s="329"/>
      <c r="J20" s="329"/>
      <c r="K20" s="329"/>
      <c r="L20" s="329"/>
      <c r="M20" s="329"/>
      <c r="N20" s="330"/>
    </row>
    <row r="21" spans="2:14" ht="17.25">
      <c r="B21" s="335"/>
      <c r="C21" s="336"/>
      <c r="D21" s="336"/>
      <c r="E21" s="336"/>
      <c r="F21" s="336"/>
      <c r="G21" s="336"/>
      <c r="H21" s="336"/>
      <c r="I21" s="336"/>
      <c r="J21" s="337"/>
      <c r="K21" s="338"/>
      <c r="L21" s="338"/>
      <c r="M21" s="338"/>
      <c r="N21" s="339"/>
    </row>
    <row r="22" spans="2:14" ht="25.5" customHeight="1">
      <c r="B22" s="335"/>
      <c r="C22" s="336"/>
      <c r="D22" s="336"/>
      <c r="E22" s="336"/>
      <c r="F22" s="336"/>
      <c r="G22" s="336"/>
      <c r="H22" s="336"/>
      <c r="I22" s="336"/>
      <c r="J22" s="338"/>
      <c r="K22" s="338"/>
      <c r="L22" s="340"/>
      <c r="M22" s="338"/>
      <c r="N22" s="339"/>
    </row>
    <row r="23" spans="2:14" ht="53.25" customHeight="1">
      <c r="B23" s="328"/>
      <c r="C23" s="329"/>
      <c r="D23" s="329"/>
      <c r="E23" s="329"/>
      <c r="F23" s="370"/>
      <c r="G23" s="370"/>
      <c r="H23" s="371" t="s">
        <v>413</v>
      </c>
      <c r="I23" s="372"/>
      <c r="J23" s="338"/>
      <c r="K23" s="338"/>
      <c r="L23" s="340"/>
      <c r="M23" s="338"/>
      <c r="N23" s="339"/>
    </row>
    <row r="24" spans="2:14" ht="25.5" customHeight="1" thickBot="1">
      <c r="B24" s="341"/>
      <c r="C24" s="342"/>
      <c r="D24" s="342"/>
      <c r="E24" s="342"/>
      <c r="F24" s="342"/>
      <c r="G24" s="342"/>
      <c r="H24" s="342"/>
      <c r="I24" s="342"/>
      <c r="J24" s="342"/>
      <c r="K24" s="342"/>
      <c r="L24" s="342"/>
      <c r="M24" s="342"/>
      <c r="N24" s="343"/>
    </row>
  </sheetData>
  <mergeCells count="4">
    <mergeCell ref="B4:N10"/>
    <mergeCell ref="G16:I16"/>
    <mergeCell ref="F23:G23"/>
    <mergeCell ref="H23:I2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Z37"/>
  <sheetViews>
    <sheetView view="pageBreakPreview" zoomScale="85" zoomScaleNormal="70" zoomScaleSheetLayoutView="85" workbookViewId="0">
      <selection activeCell="F12" sqref="F12"/>
    </sheetView>
  </sheetViews>
  <sheetFormatPr defaultRowHeight="16.5"/>
  <cols>
    <col min="2" max="2" width="7.125" customWidth="1"/>
    <col min="3" max="3" width="7.125" bestFit="1" customWidth="1"/>
    <col min="4" max="4" width="13" bestFit="1" customWidth="1"/>
    <col min="5" max="5" width="17.25" style="4" bestFit="1" customWidth="1"/>
    <col min="6" max="6" width="15.125" style="4" customWidth="1"/>
    <col min="7" max="7" width="14.25" customWidth="1"/>
    <col min="8" max="16" width="7.625" customWidth="1"/>
  </cols>
  <sheetData>
    <row r="1" spans="2:26" ht="32.25" thickBot="1">
      <c r="B1" s="404" t="s">
        <v>12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23"/>
    </row>
    <row r="2" spans="2:26" ht="24.95" customHeight="1" thickTop="1" thickBot="1">
      <c r="E2" s="20"/>
      <c r="F2" s="20"/>
    </row>
    <row r="3" spans="2:26" ht="30" customHeight="1" thickBot="1">
      <c r="B3" s="58" t="s">
        <v>4</v>
      </c>
      <c r="C3" s="59" t="s">
        <v>3</v>
      </c>
      <c r="D3" s="408" t="s">
        <v>99</v>
      </c>
      <c r="E3" s="418"/>
      <c r="F3" s="60" t="s">
        <v>6</v>
      </c>
      <c r="G3" s="408" t="s">
        <v>14</v>
      </c>
      <c r="H3" s="409"/>
      <c r="I3" s="409"/>
      <c r="J3" s="409"/>
      <c r="K3" s="409"/>
      <c r="L3" s="409"/>
      <c r="M3" s="409"/>
      <c r="N3" s="409"/>
      <c r="O3" s="410"/>
      <c r="P3" s="24"/>
      <c r="Q3" s="1"/>
      <c r="R3" s="1"/>
    </row>
    <row r="4" spans="2:26" ht="24.95" customHeight="1" thickTop="1">
      <c r="B4" s="414" t="s">
        <v>8</v>
      </c>
      <c r="C4" s="61"/>
      <c r="D4" s="416" t="s">
        <v>2</v>
      </c>
      <c r="E4" s="417"/>
      <c r="F4" s="62">
        <f>SUM(F5:F8)</f>
        <v>1668962</v>
      </c>
      <c r="G4" s="411" t="s">
        <v>312</v>
      </c>
      <c r="H4" s="412"/>
      <c r="I4" s="412"/>
      <c r="J4" s="412"/>
      <c r="K4" s="412"/>
      <c r="L4" s="412"/>
      <c r="M4" s="412"/>
      <c r="N4" s="412"/>
      <c r="O4" s="413"/>
      <c r="Q4" s="1"/>
      <c r="R4" s="1"/>
      <c r="Z4" s="7" t="s">
        <v>39</v>
      </c>
    </row>
    <row r="5" spans="2:26" ht="24.95" customHeight="1">
      <c r="B5" s="388"/>
      <c r="C5" s="389" t="s">
        <v>1</v>
      </c>
      <c r="D5" s="390" t="s">
        <v>0</v>
      </c>
      <c r="E5" s="391"/>
      <c r="F5" s="54">
        <f>ROUND(G5*I5*K5,0)</f>
        <v>1072490</v>
      </c>
      <c r="G5" s="55">
        <v>2681226</v>
      </c>
      <c r="H5" s="63" t="s">
        <v>13</v>
      </c>
      <c r="I5" s="64">
        <v>0.4</v>
      </c>
      <c r="J5" s="63" t="s">
        <v>13</v>
      </c>
      <c r="K5" s="65">
        <v>1</v>
      </c>
      <c r="L5" s="63"/>
      <c r="M5" s="66"/>
      <c r="N5" s="66"/>
      <c r="O5" s="67"/>
      <c r="P5" s="2"/>
      <c r="Q5" s="1"/>
      <c r="R5" s="1"/>
      <c r="Z5" s="7" t="s">
        <v>40</v>
      </c>
    </row>
    <row r="6" spans="2:26" ht="24.95" customHeight="1">
      <c r="B6" s="388"/>
      <c r="C6" s="389"/>
      <c r="D6" s="390" t="s">
        <v>100</v>
      </c>
      <c r="E6" s="391"/>
      <c r="F6" s="54">
        <f>ROUND(G6*I6*K6,0)</f>
        <v>179231</v>
      </c>
      <c r="G6" s="55">
        <v>1792309</v>
      </c>
      <c r="H6" s="63" t="s">
        <v>15</v>
      </c>
      <c r="I6" s="64">
        <v>0.1</v>
      </c>
      <c r="J6" s="63" t="s">
        <v>13</v>
      </c>
      <c r="K6" s="65">
        <v>1</v>
      </c>
      <c r="L6" s="63"/>
      <c r="M6" s="66"/>
      <c r="N6" s="66"/>
      <c r="O6" s="67"/>
      <c r="P6" s="2"/>
      <c r="Q6" s="1"/>
      <c r="R6" s="1"/>
      <c r="Z6" s="6" t="s">
        <v>41</v>
      </c>
    </row>
    <row r="7" spans="2:26" ht="24.95" customHeight="1">
      <c r="B7" s="388"/>
      <c r="C7" s="389" t="s">
        <v>33</v>
      </c>
      <c r="D7" s="390" t="s">
        <v>101</v>
      </c>
      <c r="E7" s="391"/>
      <c r="F7" s="54">
        <f>ROUND(G7*I7/K7*M7*O7,0)</f>
        <v>357497</v>
      </c>
      <c r="G7" s="55">
        <f>G5</f>
        <v>2681226</v>
      </c>
      <c r="H7" s="63" t="s">
        <v>15</v>
      </c>
      <c r="I7" s="68">
        <v>4</v>
      </c>
      <c r="J7" s="69" t="s">
        <v>25</v>
      </c>
      <c r="K7" s="70">
        <v>12</v>
      </c>
      <c r="L7" s="71" t="s">
        <v>13</v>
      </c>
      <c r="M7" s="64">
        <v>0.4</v>
      </c>
      <c r="N7" s="63" t="s">
        <v>13</v>
      </c>
      <c r="O7" s="72">
        <v>1</v>
      </c>
      <c r="P7" s="21"/>
      <c r="Q7" s="1"/>
      <c r="R7" s="1"/>
      <c r="Z7" s="7" t="s">
        <v>42</v>
      </c>
    </row>
    <row r="8" spans="2:26" ht="24.95" customHeight="1">
      <c r="B8" s="388"/>
      <c r="C8" s="415"/>
      <c r="D8" s="392" t="s">
        <v>100</v>
      </c>
      <c r="E8" s="393"/>
      <c r="F8" s="73">
        <f>ROUND(G8*I8/K8*M8*O8,0)</f>
        <v>59744</v>
      </c>
      <c r="G8" s="55">
        <f>G6</f>
        <v>1792309</v>
      </c>
      <c r="H8" s="74" t="s">
        <v>15</v>
      </c>
      <c r="I8" s="75">
        <v>4</v>
      </c>
      <c r="J8" s="76" t="s">
        <v>25</v>
      </c>
      <c r="K8" s="77">
        <v>12</v>
      </c>
      <c r="L8" s="78" t="s">
        <v>13</v>
      </c>
      <c r="M8" s="79">
        <v>0.1</v>
      </c>
      <c r="N8" s="74" t="s">
        <v>13</v>
      </c>
      <c r="O8" s="80">
        <v>1</v>
      </c>
      <c r="P8" s="21"/>
      <c r="Q8" s="1"/>
      <c r="R8" s="1"/>
      <c r="Z8" s="7" t="s">
        <v>279</v>
      </c>
    </row>
    <row r="9" spans="2:26" ht="24.95" customHeight="1">
      <c r="B9" s="388" t="s">
        <v>9</v>
      </c>
      <c r="C9" s="81"/>
      <c r="D9" s="394" t="s">
        <v>102</v>
      </c>
      <c r="E9" s="395"/>
      <c r="F9" s="82">
        <f>SUM(F10:F13)</f>
        <v>405000</v>
      </c>
      <c r="G9" s="83" t="s">
        <v>96</v>
      </c>
      <c r="H9" s="84"/>
      <c r="I9" s="84"/>
      <c r="J9" s="84"/>
      <c r="K9" s="84"/>
      <c r="L9" s="84"/>
      <c r="M9" s="85"/>
      <c r="N9" s="85"/>
      <c r="O9" s="86"/>
      <c r="P9" s="2"/>
      <c r="Q9" s="1"/>
      <c r="R9" s="1"/>
    </row>
    <row r="10" spans="2:26" ht="24.95" customHeight="1">
      <c r="B10" s="388"/>
      <c r="C10" s="389" t="s">
        <v>34</v>
      </c>
      <c r="D10" s="390" t="s">
        <v>101</v>
      </c>
      <c r="E10" s="391"/>
      <c r="F10" s="54">
        <f>(25000*2)+(25000*2)+(50000*2)</f>
        <v>200000</v>
      </c>
      <c r="G10" s="87" t="s">
        <v>318</v>
      </c>
      <c r="H10" s="63"/>
      <c r="I10" s="63"/>
      <c r="J10" s="63"/>
      <c r="K10" s="63"/>
      <c r="L10" s="63"/>
      <c r="M10" s="66"/>
      <c r="N10" s="66"/>
      <c r="O10" s="67"/>
      <c r="P10" s="2"/>
      <c r="Q10" s="1"/>
      <c r="R10" s="1"/>
    </row>
    <row r="11" spans="2:26" ht="24.95" customHeight="1">
      <c r="B11" s="388"/>
      <c r="C11" s="389"/>
      <c r="D11" s="390" t="s">
        <v>100</v>
      </c>
      <c r="E11" s="391"/>
      <c r="F11" s="54">
        <f>(25000*2)+(25000*2)+(50000*2)</f>
        <v>200000</v>
      </c>
      <c r="G11" s="87" t="s">
        <v>318</v>
      </c>
      <c r="H11" s="63"/>
      <c r="I11" s="63"/>
      <c r="J11" s="63"/>
      <c r="K11" s="63"/>
      <c r="L11" s="63"/>
      <c r="M11" s="66"/>
      <c r="N11" s="66"/>
      <c r="O11" s="67"/>
      <c r="P11" s="2"/>
      <c r="Q11" s="1"/>
      <c r="R11" s="1"/>
    </row>
    <row r="12" spans="2:26" ht="24.95" customHeight="1">
      <c r="B12" s="388"/>
      <c r="C12" s="389" t="s">
        <v>35</v>
      </c>
      <c r="D12" s="390" t="s">
        <v>103</v>
      </c>
      <c r="E12" s="391"/>
      <c r="F12" s="54">
        <f>ROUND(G12*I12,0)</f>
        <v>3000</v>
      </c>
      <c r="G12" s="55">
        <v>30000</v>
      </c>
      <c r="H12" s="63" t="s">
        <v>15</v>
      </c>
      <c r="I12" s="64">
        <v>0.1</v>
      </c>
      <c r="J12" s="63"/>
      <c r="K12" s="65"/>
      <c r="L12" s="63"/>
      <c r="M12" s="66"/>
      <c r="N12" s="66"/>
      <c r="O12" s="67"/>
      <c r="P12" s="2"/>
      <c r="Q12" s="1"/>
      <c r="R12" s="1"/>
    </row>
    <row r="13" spans="2:26" ht="24.95" customHeight="1">
      <c r="B13" s="388"/>
      <c r="C13" s="415"/>
      <c r="D13" s="392" t="s">
        <v>104</v>
      </c>
      <c r="E13" s="393"/>
      <c r="F13" s="54">
        <f>ROUND(G13*I13,0)</f>
        <v>2000</v>
      </c>
      <c r="G13" s="88">
        <v>20000</v>
      </c>
      <c r="H13" s="74" t="s">
        <v>15</v>
      </c>
      <c r="I13" s="79">
        <v>0.1</v>
      </c>
      <c r="J13" s="74"/>
      <c r="K13" s="89"/>
      <c r="L13" s="74"/>
      <c r="M13" s="90"/>
      <c r="N13" s="90"/>
      <c r="O13" s="91"/>
      <c r="P13" s="2"/>
      <c r="Q13" s="1"/>
      <c r="R13" s="1"/>
    </row>
    <row r="14" spans="2:26" ht="24.95" customHeight="1">
      <c r="B14" s="388" t="s">
        <v>7</v>
      </c>
      <c r="C14" s="81"/>
      <c r="D14" s="394" t="s">
        <v>102</v>
      </c>
      <c r="E14" s="395"/>
      <c r="F14" s="82">
        <f>SUM(F15:F21)</f>
        <v>1870000</v>
      </c>
      <c r="G14" s="92"/>
      <c r="H14" s="84"/>
      <c r="I14" s="84"/>
      <c r="J14" s="84"/>
      <c r="K14" s="84"/>
      <c r="L14" s="84"/>
      <c r="M14" s="85"/>
      <c r="N14" s="85"/>
      <c r="O14" s="86"/>
      <c r="P14" s="2"/>
      <c r="Q14" s="1"/>
      <c r="R14" s="1"/>
    </row>
    <row r="15" spans="2:26" ht="24.95" customHeight="1">
      <c r="B15" s="388"/>
      <c r="C15" s="389" t="s">
        <v>36</v>
      </c>
      <c r="D15" s="93" t="s">
        <v>105</v>
      </c>
      <c r="E15" s="94" t="s">
        <v>112</v>
      </c>
      <c r="F15" s="54">
        <f t="shared" ref="F15:F21" si="0">ROUND(G15*I15,0)</f>
        <v>900000</v>
      </c>
      <c r="G15" s="55">
        <v>150000</v>
      </c>
      <c r="H15" s="63" t="s">
        <v>15</v>
      </c>
      <c r="I15" s="95">
        <v>6</v>
      </c>
      <c r="J15" s="422" t="s">
        <v>258</v>
      </c>
      <c r="K15" s="423"/>
      <c r="L15" s="423"/>
      <c r="M15" s="423"/>
      <c r="N15" s="423"/>
      <c r="O15" s="424"/>
      <c r="P15" s="2"/>
      <c r="Q15" s="1"/>
      <c r="R15" s="1"/>
    </row>
    <row r="16" spans="2:26" ht="24.95" customHeight="1">
      <c r="B16" s="388"/>
      <c r="C16" s="389"/>
      <c r="D16" s="93" t="s">
        <v>109</v>
      </c>
      <c r="E16" s="217" t="s">
        <v>314</v>
      </c>
      <c r="F16" s="54">
        <f t="shared" si="0"/>
        <v>150000</v>
      </c>
      <c r="G16" s="55">
        <f>교통비산출!K18</f>
        <v>50000</v>
      </c>
      <c r="H16" s="63" t="s">
        <v>15</v>
      </c>
      <c r="I16" s="96">
        <v>3</v>
      </c>
      <c r="J16" s="419" t="s">
        <v>252</v>
      </c>
      <c r="K16" s="420"/>
      <c r="L16" s="420"/>
      <c r="M16" s="420"/>
      <c r="N16" s="420"/>
      <c r="O16" s="421"/>
      <c r="P16" s="2"/>
      <c r="Q16" s="1"/>
      <c r="R16" s="1"/>
    </row>
    <row r="17" spans="2:24" ht="24.95" customHeight="1">
      <c r="B17" s="388"/>
      <c r="C17" s="389" t="s">
        <v>37</v>
      </c>
      <c r="D17" s="93" t="s">
        <v>106</v>
      </c>
      <c r="E17" s="97" t="s">
        <v>305</v>
      </c>
      <c r="F17" s="54">
        <f t="shared" si="0"/>
        <v>300000</v>
      </c>
      <c r="G17" s="55">
        <v>10000</v>
      </c>
      <c r="H17" s="63" t="s">
        <v>15</v>
      </c>
      <c r="I17" s="65">
        <v>30</v>
      </c>
      <c r="J17" s="63"/>
      <c r="K17" s="63"/>
      <c r="L17" s="63"/>
      <c r="M17" s="66"/>
      <c r="N17" s="66"/>
      <c r="O17" s="67"/>
      <c r="P17" s="2" t="s">
        <v>146</v>
      </c>
      <c r="Q17" s="1"/>
      <c r="R17" s="1"/>
    </row>
    <row r="18" spans="2:24" ht="24.95" customHeight="1">
      <c r="B18" s="388"/>
      <c r="C18" s="389"/>
      <c r="D18" s="93" t="s">
        <v>107</v>
      </c>
      <c r="E18" s="94" t="s">
        <v>186</v>
      </c>
      <c r="F18" s="54">
        <f t="shared" si="0"/>
        <v>120000</v>
      </c>
      <c r="G18" s="55">
        <v>4000</v>
      </c>
      <c r="H18" s="63" t="s">
        <v>15</v>
      </c>
      <c r="I18" s="65">
        <v>30</v>
      </c>
      <c r="J18" s="63"/>
      <c r="K18" s="63"/>
      <c r="L18" s="63"/>
      <c r="M18" s="66"/>
      <c r="N18" s="66"/>
      <c r="O18" s="67"/>
      <c r="P18" s="2"/>
      <c r="Q18" s="1"/>
      <c r="R18" s="1"/>
    </row>
    <row r="19" spans="2:24" ht="24.95" customHeight="1">
      <c r="B19" s="388"/>
      <c r="C19" s="405" t="s">
        <v>91</v>
      </c>
      <c r="D19" s="93" t="s">
        <v>90</v>
      </c>
      <c r="E19" s="94" t="s">
        <v>117</v>
      </c>
      <c r="F19" s="54">
        <f t="shared" si="0"/>
        <v>200000</v>
      </c>
      <c r="G19" s="55">
        <v>200000</v>
      </c>
      <c r="H19" s="63" t="s">
        <v>15</v>
      </c>
      <c r="I19" s="96">
        <v>1</v>
      </c>
      <c r="J19" s="63"/>
      <c r="K19" s="63"/>
      <c r="L19" s="63"/>
      <c r="M19" s="66"/>
      <c r="N19" s="66"/>
      <c r="O19" s="67"/>
      <c r="P19" s="2"/>
      <c r="Q19" s="1"/>
      <c r="R19" s="1"/>
    </row>
    <row r="20" spans="2:24" ht="24.95" customHeight="1">
      <c r="B20" s="388"/>
      <c r="C20" s="406"/>
      <c r="D20" s="93" t="s">
        <v>21</v>
      </c>
      <c r="E20" s="94" t="s">
        <v>114</v>
      </c>
      <c r="F20" s="54">
        <f t="shared" si="0"/>
        <v>150000</v>
      </c>
      <c r="G20" s="55">
        <v>5000</v>
      </c>
      <c r="H20" s="63" t="s">
        <v>15</v>
      </c>
      <c r="I20" s="98">
        <v>30</v>
      </c>
      <c r="J20" s="63"/>
      <c r="K20" s="99"/>
      <c r="L20" s="63"/>
      <c r="M20" s="98"/>
      <c r="N20" s="65"/>
      <c r="O20" s="72"/>
      <c r="P20" s="21"/>
      <c r="Q20" s="1"/>
      <c r="R20" s="1"/>
    </row>
    <row r="21" spans="2:24" ht="24.95" customHeight="1">
      <c r="B21" s="388"/>
      <c r="C21" s="407"/>
      <c r="D21" s="100" t="s">
        <v>22</v>
      </c>
      <c r="E21" s="101" t="s">
        <v>213</v>
      </c>
      <c r="F21" s="73">
        <f t="shared" si="0"/>
        <v>50000</v>
      </c>
      <c r="G21" s="88">
        <v>50000</v>
      </c>
      <c r="H21" s="74" t="s">
        <v>15</v>
      </c>
      <c r="I21" s="102">
        <v>1</v>
      </c>
      <c r="J21" s="74"/>
      <c r="K21" s="74"/>
      <c r="L21" s="74"/>
      <c r="M21" s="90"/>
      <c r="N21" s="90"/>
      <c r="O21" s="91"/>
      <c r="P21" s="2"/>
      <c r="Q21" s="1"/>
      <c r="R21" s="1"/>
    </row>
    <row r="22" spans="2:24" ht="24.95" customHeight="1">
      <c r="B22" s="396" t="s">
        <v>2</v>
      </c>
      <c r="C22" s="397"/>
      <c r="D22" s="397"/>
      <c r="E22" s="398"/>
      <c r="F22" s="103">
        <f>SUM(F4,F9,F14)</f>
        <v>3943962</v>
      </c>
      <c r="G22" s="104"/>
      <c r="H22" s="105"/>
      <c r="I22" s="105"/>
      <c r="J22" s="105"/>
      <c r="K22" s="105"/>
      <c r="L22" s="105"/>
      <c r="M22" s="106"/>
      <c r="N22" s="106"/>
      <c r="O22" s="107"/>
      <c r="P22" s="2"/>
      <c r="Q22" s="1"/>
      <c r="R22" s="1"/>
    </row>
    <row r="23" spans="2:24" ht="24.95" customHeight="1">
      <c r="B23" s="402" t="s">
        <v>26</v>
      </c>
      <c r="C23" s="403"/>
      <c r="D23" s="403"/>
      <c r="E23" s="398"/>
      <c r="F23" s="108">
        <f>TRUNC(F22*0.06,0)</f>
        <v>236637</v>
      </c>
      <c r="G23" s="109" t="s">
        <v>313</v>
      </c>
      <c r="H23" s="110"/>
      <c r="I23" s="110"/>
      <c r="J23" s="110"/>
      <c r="K23" s="110"/>
      <c r="L23" s="110"/>
      <c r="M23" s="111"/>
      <c r="N23" s="111"/>
      <c r="O23" s="112"/>
      <c r="P23" s="2"/>
      <c r="Q23" s="1"/>
      <c r="R23" s="1"/>
    </row>
    <row r="24" spans="2:24" ht="24.95" customHeight="1">
      <c r="B24" s="402" t="s">
        <v>121</v>
      </c>
      <c r="C24" s="403" t="s">
        <v>27</v>
      </c>
      <c r="D24" s="403"/>
      <c r="E24" s="398"/>
      <c r="F24" s="108">
        <f>TRUNC((F22+F23)*0.1,0)</f>
        <v>418059</v>
      </c>
      <c r="G24" s="109" t="s">
        <v>164</v>
      </c>
      <c r="H24" s="110"/>
      <c r="I24" s="110"/>
      <c r="J24" s="110"/>
      <c r="K24" s="110"/>
      <c r="L24" s="110"/>
      <c r="M24" s="111"/>
      <c r="N24" s="111"/>
      <c r="O24" s="112"/>
      <c r="P24" s="2"/>
      <c r="Q24" s="1"/>
      <c r="R24" s="1"/>
    </row>
    <row r="25" spans="2:24" ht="24.95" customHeight="1">
      <c r="B25" s="396" t="s">
        <v>119</v>
      </c>
      <c r="C25" s="397"/>
      <c r="D25" s="397"/>
      <c r="E25" s="398"/>
      <c r="F25" s="103">
        <f>TRUNC(SUM(F22:F24),-4)</f>
        <v>4590000</v>
      </c>
      <c r="G25" s="104"/>
      <c r="H25" s="105"/>
      <c r="I25" s="105"/>
      <c r="J25" s="105"/>
      <c r="K25" s="105"/>
      <c r="L25" s="105"/>
      <c r="M25" s="106"/>
      <c r="N25" s="106"/>
      <c r="O25" s="107"/>
      <c r="P25" s="2"/>
      <c r="Q25" s="1"/>
      <c r="R25" s="1"/>
    </row>
    <row r="26" spans="2:24" ht="24.95" customHeight="1">
      <c r="B26" s="402" t="s">
        <v>122</v>
      </c>
      <c r="C26" s="403"/>
      <c r="D26" s="403"/>
      <c r="E26" s="398"/>
      <c r="F26" s="108">
        <f>F25*0.1</f>
        <v>459000</v>
      </c>
      <c r="G26" s="113"/>
      <c r="H26" s="110"/>
      <c r="I26" s="110"/>
      <c r="J26" s="110"/>
      <c r="K26" s="110"/>
      <c r="L26" s="110"/>
      <c r="M26" s="111"/>
      <c r="N26" s="111"/>
      <c r="O26" s="112"/>
      <c r="P26" s="2"/>
      <c r="Q26" s="1"/>
      <c r="R26" s="1"/>
    </row>
    <row r="27" spans="2:24" ht="24.95" customHeight="1" thickBot="1">
      <c r="B27" s="399" t="s">
        <v>120</v>
      </c>
      <c r="C27" s="400"/>
      <c r="D27" s="400"/>
      <c r="E27" s="401"/>
      <c r="F27" s="114">
        <f>F25+F26</f>
        <v>5049000</v>
      </c>
      <c r="G27" s="115"/>
      <c r="H27" s="116"/>
      <c r="I27" s="116"/>
      <c r="J27" s="116"/>
      <c r="K27" s="116"/>
      <c r="L27" s="116"/>
      <c r="M27" s="117"/>
      <c r="N27" s="117"/>
      <c r="O27" s="118"/>
      <c r="P27" s="2"/>
      <c r="Q27" s="1"/>
      <c r="R27" s="1"/>
    </row>
    <row r="28" spans="2:24" ht="24.95" customHeight="1">
      <c r="B28" s="1"/>
      <c r="C28" s="1"/>
      <c r="D28" s="1"/>
      <c r="E28" s="19"/>
      <c r="F28" s="19"/>
      <c r="G28" s="1"/>
      <c r="H28" s="1"/>
      <c r="I28" s="1"/>
      <c r="J28" s="1"/>
      <c r="K28" s="1"/>
      <c r="L28" s="1"/>
      <c r="M28" s="2"/>
      <c r="N28" s="2"/>
      <c r="O28" s="2"/>
      <c r="P28" s="2"/>
      <c r="Q28" s="1"/>
      <c r="R28" s="1"/>
      <c r="V28">
        <f>8.5/22</f>
        <v>0.38636363636363635</v>
      </c>
      <c r="X28">
        <f>2/22</f>
        <v>9.0909090909090912E-2</v>
      </c>
    </row>
    <row r="29" spans="2:24" ht="24.95" customHeight="1">
      <c r="B29" s="1"/>
      <c r="C29" s="1"/>
      <c r="D29" s="1"/>
      <c r="E29" s="19"/>
      <c r="F29" s="19"/>
      <c r="G29" s="1"/>
      <c r="H29" s="1"/>
      <c r="I29" s="1"/>
      <c r="J29" s="1"/>
      <c r="K29" s="1"/>
      <c r="L29" s="1"/>
      <c r="M29" s="2"/>
      <c r="N29" s="2"/>
      <c r="O29" s="2"/>
      <c r="P29" s="2"/>
      <c r="Q29" s="1"/>
      <c r="R29" s="1"/>
    </row>
    <row r="30" spans="2:24" ht="24.95" customHeight="1">
      <c r="B30" s="1"/>
      <c r="C30" s="1"/>
      <c r="D30" s="1"/>
      <c r="E30" s="19"/>
      <c r="F30" s="19"/>
      <c r="G30" s="1"/>
      <c r="H30" s="1"/>
      <c r="I30" s="1"/>
      <c r="J30" s="1"/>
      <c r="K30" s="1"/>
      <c r="L30" s="1"/>
      <c r="M30" s="2"/>
      <c r="N30" s="2"/>
      <c r="O30" s="2"/>
      <c r="P30" s="2"/>
      <c r="Q30" s="1"/>
      <c r="R30" s="1"/>
    </row>
    <row r="31" spans="2:24" ht="24.95" customHeight="1">
      <c r="B31" s="1"/>
      <c r="C31" s="1"/>
      <c r="D31" s="1"/>
      <c r="E31" s="19"/>
      <c r="F31" s="1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2:24" ht="24.95" customHeight="1">
      <c r="B32" s="1"/>
      <c r="C32" s="1"/>
      <c r="D32" s="1"/>
      <c r="E32" s="19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2:18" ht="24.95" customHeight="1">
      <c r="B33" s="1"/>
      <c r="C33" s="1"/>
      <c r="D33" s="1"/>
      <c r="E33" s="19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2:18" ht="24.95" customHeight="1">
      <c r="B34" s="1"/>
      <c r="C34" s="1"/>
      <c r="D34" s="1"/>
      <c r="E34" s="19"/>
      <c r="F34" s="1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2:18" ht="24.95" customHeight="1">
      <c r="B35" s="1"/>
      <c r="C35" s="1"/>
      <c r="D35" s="1"/>
      <c r="E35" s="19"/>
      <c r="F35" s="1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2:18">
      <c r="B36" s="1"/>
      <c r="C36" s="1"/>
      <c r="D36" s="1"/>
      <c r="E36" s="3"/>
      <c r="F36" s="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2:18">
      <c r="B37" s="1"/>
      <c r="C37" s="1"/>
      <c r="D37" s="1"/>
      <c r="E37" s="3"/>
      <c r="F37" s="3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</sheetData>
  <mergeCells count="33">
    <mergeCell ref="B1:O1"/>
    <mergeCell ref="C19:C21"/>
    <mergeCell ref="G3:O3"/>
    <mergeCell ref="G4:O4"/>
    <mergeCell ref="B4:B8"/>
    <mergeCell ref="C5:C6"/>
    <mergeCell ref="C7:C8"/>
    <mergeCell ref="C10:C11"/>
    <mergeCell ref="C12:C13"/>
    <mergeCell ref="D4:E4"/>
    <mergeCell ref="D5:E5"/>
    <mergeCell ref="D3:E3"/>
    <mergeCell ref="J16:O16"/>
    <mergeCell ref="J15:O15"/>
    <mergeCell ref="B14:B21"/>
    <mergeCell ref="D6:E6"/>
    <mergeCell ref="B22:E22"/>
    <mergeCell ref="B25:E25"/>
    <mergeCell ref="B27:E27"/>
    <mergeCell ref="B23:E23"/>
    <mergeCell ref="B24:E24"/>
    <mergeCell ref="B26:E26"/>
    <mergeCell ref="B9:B13"/>
    <mergeCell ref="C15:C16"/>
    <mergeCell ref="C17:C18"/>
    <mergeCell ref="D7:E7"/>
    <mergeCell ref="D8:E8"/>
    <mergeCell ref="D9:E9"/>
    <mergeCell ref="D14:E14"/>
    <mergeCell ref="D10:E10"/>
    <mergeCell ref="D11:E11"/>
    <mergeCell ref="D12:E12"/>
    <mergeCell ref="D13:E13"/>
  </mergeCells>
  <phoneticPr fontId="3" type="noConversion"/>
  <pageMargins left="0.7" right="0.7" top="0.75" bottom="0.75" header="0.3" footer="0.3"/>
  <pageSetup paperSize="9" scale="5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Y36"/>
  <sheetViews>
    <sheetView view="pageBreakPreview" zoomScale="85" zoomScaleNormal="70" zoomScaleSheetLayoutView="85" workbookViewId="0">
      <selection activeCell="F12" sqref="F12"/>
    </sheetView>
  </sheetViews>
  <sheetFormatPr defaultRowHeight="16.5"/>
  <cols>
    <col min="2" max="2" width="7.125" customWidth="1"/>
    <col min="3" max="3" width="7.125" bestFit="1" customWidth="1"/>
    <col min="4" max="4" width="13" bestFit="1" customWidth="1"/>
    <col min="5" max="5" width="23.6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19.875" customWidth="1"/>
  </cols>
  <sheetData>
    <row r="1" spans="2:25" ht="32.25" thickBot="1">
      <c r="B1" s="404" t="s">
        <v>43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58" t="s">
        <v>4</v>
      </c>
      <c r="C3" s="59" t="s">
        <v>3</v>
      </c>
      <c r="D3" s="408" t="s">
        <v>99</v>
      </c>
      <c r="E3" s="418"/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22"/>
      <c r="Q3" s="1"/>
    </row>
    <row r="4" spans="2:25" ht="24.95" customHeight="1" thickTop="1">
      <c r="B4" s="414" t="s">
        <v>8</v>
      </c>
      <c r="C4" s="61"/>
      <c r="D4" s="433" t="s">
        <v>124</v>
      </c>
      <c r="E4" s="417"/>
      <c r="F4" s="62">
        <f>SUM(F5:F8)</f>
        <v>2743383</v>
      </c>
      <c r="G4" s="411" t="str">
        <f>'리더교육(1일 6시간)'!G4:O4</f>
        <v>2023년 학술연구용역인건비 기준단가 적용</v>
      </c>
      <c r="H4" s="412"/>
      <c r="I4" s="412"/>
      <c r="J4" s="412"/>
      <c r="K4" s="412"/>
      <c r="L4" s="412"/>
      <c r="M4" s="412"/>
      <c r="N4" s="412"/>
      <c r="O4" s="413"/>
      <c r="P4" s="22"/>
      <c r="Q4" s="1"/>
    </row>
    <row r="5" spans="2:25" ht="24.95" customHeight="1">
      <c r="B5" s="388"/>
      <c r="C5" s="389" t="s">
        <v>1</v>
      </c>
      <c r="D5" s="428" t="s">
        <v>0</v>
      </c>
      <c r="E5" s="391"/>
      <c r="F5" s="54">
        <f>ROUND(G5*I5*K5,0)</f>
        <v>1340613</v>
      </c>
      <c r="G5" s="55">
        <v>2681226</v>
      </c>
      <c r="H5" s="63" t="s">
        <v>13</v>
      </c>
      <c r="I5" s="64">
        <v>0.5</v>
      </c>
      <c r="J5" s="63" t="s">
        <v>13</v>
      </c>
      <c r="K5" s="65">
        <v>1</v>
      </c>
      <c r="L5" s="63"/>
      <c r="M5" s="66"/>
      <c r="N5" s="66"/>
      <c r="O5" s="67"/>
      <c r="P5" s="22"/>
      <c r="Q5" s="1"/>
    </row>
    <row r="6" spans="2:25" ht="24.95" customHeight="1">
      <c r="B6" s="388"/>
      <c r="C6" s="389"/>
      <c r="D6" s="428" t="s">
        <v>11</v>
      </c>
      <c r="E6" s="391"/>
      <c r="F6" s="54">
        <f>ROUND(G6*I6*K6,0)</f>
        <v>716924</v>
      </c>
      <c r="G6" s="55">
        <v>1792309</v>
      </c>
      <c r="H6" s="63" t="s">
        <v>15</v>
      </c>
      <c r="I6" s="64">
        <v>0.4</v>
      </c>
      <c r="J6" s="63" t="s">
        <v>13</v>
      </c>
      <c r="K6" s="65">
        <v>1</v>
      </c>
      <c r="L6" s="63"/>
      <c r="M6" s="66"/>
      <c r="N6" s="66"/>
      <c r="O6" s="67"/>
      <c r="P6" s="22"/>
      <c r="Q6" s="1"/>
    </row>
    <row r="7" spans="2:25" ht="24.95" customHeight="1">
      <c r="B7" s="388"/>
      <c r="C7" s="389" t="s">
        <v>33</v>
      </c>
      <c r="D7" s="428" t="s">
        <v>101</v>
      </c>
      <c r="E7" s="391"/>
      <c r="F7" s="54">
        <f>ROUND(G7*I7/K7*M7*O7,0)</f>
        <v>446871</v>
      </c>
      <c r="G7" s="55">
        <f>G5</f>
        <v>2681226</v>
      </c>
      <c r="H7" s="63" t="s">
        <v>15</v>
      </c>
      <c r="I7" s="68">
        <v>4</v>
      </c>
      <c r="J7" s="69" t="s">
        <v>25</v>
      </c>
      <c r="K7" s="120">
        <v>12</v>
      </c>
      <c r="L7" s="63" t="s">
        <v>13</v>
      </c>
      <c r="M7" s="64">
        <v>0.5</v>
      </c>
      <c r="N7" s="63" t="s">
        <v>13</v>
      </c>
      <c r="O7" s="72">
        <v>1</v>
      </c>
      <c r="P7" s="22"/>
      <c r="Q7" s="1"/>
      <c r="Y7" s="7"/>
    </row>
    <row r="8" spans="2:25" ht="24.95" customHeight="1">
      <c r="B8" s="388"/>
      <c r="C8" s="415"/>
      <c r="D8" s="392" t="s">
        <v>100</v>
      </c>
      <c r="E8" s="393"/>
      <c r="F8" s="73">
        <f>ROUND(G8*I8/K8*M8*O8,0)</f>
        <v>238975</v>
      </c>
      <c r="G8" s="55">
        <f>G6</f>
        <v>1792309</v>
      </c>
      <c r="H8" s="74" t="s">
        <v>15</v>
      </c>
      <c r="I8" s="75">
        <v>4</v>
      </c>
      <c r="J8" s="76" t="s">
        <v>25</v>
      </c>
      <c r="K8" s="121">
        <v>12</v>
      </c>
      <c r="L8" s="74" t="s">
        <v>13</v>
      </c>
      <c r="M8" s="79">
        <v>0.4</v>
      </c>
      <c r="N8" s="74" t="s">
        <v>13</v>
      </c>
      <c r="O8" s="80">
        <v>1</v>
      </c>
      <c r="P8" s="22"/>
      <c r="Q8" s="1"/>
      <c r="Y8" s="7"/>
    </row>
    <row r="9" spans="2:25" ht="24.95" customHeight="1">
      <c r="B9" s="388" t="s">
        <v>9</v>
      </c>
      <c r="C9" s="124" t="s">
        <v>102</v>
      </c>
      <c r="D9" s="427" t="s">
        <v>124</v>
      </c>
      <c r="E9" s="395"/>
      <c r="F9" s="82">
        <f>SUM(F10:F13)</f>
        <v>615000</v>
      </c>
      <c r="G9" s="83" t="s">
        <v>96</v>
      </c>
      <c r="H9" s="84"/>
      <c r="I9" s="84"/>
      <c r="J9" s="84"/>
      <c r="K9" s="84"/>
      <c r="L9" s="84"/>
      <c r="M9" s="85"/>
      <c r="N9" s="85"/>
      <c r="O9" s="86"/>
      <c r="P9" s="22"/>
      <c r="Q9" s="1"/>
      <c r="Y9" s="6"/>
    </row>
    <row r="10" spans="2:25" ht="24.95" customHeight="1">
      <c r="B10" s="388"/>
      <c r="C10" s="389" t="s">
        <v>34</v>
      </c>
      <c r="D10" s="428" t="s">
        <v>101</v>
      </c>
      <c r="E10" s="391"/>
      <c r="F10" s="54">
        <f>(25000*3)+(25000*3)+(50000*3)</f>
        <v>300000</v>
      </c>
      <c r="G10" s="87" t="s">
        <v>319</v>
      </c>
      <c r="H10" s="63"/>
      <c r="I10" s="63"/>
      <c r="J10" s="63"/>
      <c r="K10" s="63"/>
      <c r="L10" s="63"/>
      <c r="M10" s="66"/>
      <c r="N10" s="66"/>
      <c r="O10" s="67"/>
      <c r="P10" s="22"/>
      <c r="Q10" s="1"/>
      <c r="Y10" s="7"/>
    </row>
    <row r="11" spans="2:25" ht="24.95" customHeight="1">
      <c r="B11" s="388"/>
      <c r="C11" s="389"/>
      <c r="D11" s="428" t="s">
        <v>100</v>
      </c>
      <c r="E11" s="391"/>
      <c r="F11" s="54">
        <f>(25000*3)+(25000*3)+(50000*3)</f>
        <v>300000</v>
      </c>
      <c r="G11" s="87" t="s">
        <v>319</v>
      </c>
      <c r="H11" s="63"/>
      <c r="I11" s="63"/>
      <c r="J11" s="63"/>
      <c r="K11" s="63"/>
      <c r="L11" s="63"/>
      <c r="M11" s="66"/>
      <c r="N11" s="66"/>
      <c r="O11" s="67"/>
      <c r="P11" s="22"/>
      <c r="Q11" s="1"/>
      <c r="Y11" s="6"/>
    </row>
    <row r="12" spans="2:25" ht="24.95" customHeight="1">
      <c r="B12" s="388"/>
      <c r="C12" s="389" t="s">
        <v>35</v>
      </c>
      <c r="D12" s="428" t="s">
        <v>103</v>
      </c>
      <c r="E12" s="391"/>
      <c r="F12" s="54">
        <f>ROUND(G12*I12,0)</f>
        <v>9000</v>
      </c>
      <c r="G12" s="55">
        <v>30000</v>
      </c>
      <c r="H12" s="63" t="s">
        <v>15</v>
      </c>
      <c r="I12" s="64">
        <v>0.3</v>
      </c>
      <c r="J12" s="63"/>
      <c r="K12" s="65"/>
      <c r="L12" s="63"/>
      <c r="M12" s="66"/>
      <c r="N12" s="66"/>
      <c r="O12" s="67"/>
      <c r="P12" s="22"/>
      <c r="Q12" s="1"/>
    </row>
    <row r="13" spans="2:25" ht="24.95" customHeight="1">
      <c r="B13" s="388"/>
      <c r="C13" s="415"/>
      <c r="D13" s="392" t="s">
        <v>104</v>
      </c>
      <c r="E13" s="393"/>
      <c r="F13" s="54">
        <f>ROUND(G13*I13,0)</f>
        <v>6000</v>
      </c>
      <c r="G13" s="88">
        <v>20000</v>
      </c>
      <c r="H13" s="74" t="s">
        <v>15</v>
      </c>
      <c r="I13" s="79">
        <v>0.3</v>
      </c>
      <c r="J13" s="74"/>
      <c r="K13" s="89"/>
      <c r="L13" s="74"/>
      <c r="M13" s="90"/>
      <c r="N13" s="90"/>
      <c r="O13" s="91"/>
      <c r="P13" s="22"/>
      <c r="Q13" s="1"/>
    </row>
    <row r="14" spans="2:25" ht="24.95" customHeight="1">
      <c r="B14" s="388" t="s">
        <v>7</v>
      </c>
      <c r="C14" s="124"/>
      <c r="D14" s="427" t="s">
        <v>124</v>
      </c>
      <c r="E14" s="395"/>
      <c r="F14" s="82">
        <f>SUM(F15:F22)</f>
        <v>4750000</v>
      </c>
      <c r="G14" s="92"/>
      <c r="H14" s="84"/>
      <c r="I14" s="84"/>
      <c r="J14" s="84"/>
      <c r="K14" s="84"/>
      <c r="L14" s="84"/>
      <c r="M14" s="85"/>
      <c r="N14" s="85"/>
      <c r="O14" s="86"/>
      <c r="P14" s="22"/>
      <c r="Q14" s="1"/>
    </row>
    <row r="15" spans="2:25" ht="24.95" customHeight="1">
      <c r="B15" s="388"/>
      <c r="C15" s="389" t="s">
        <v>36</v>
      </c>
      <c r="D15" s="93" t="s">
        <v>18</v>
      </c>
      <c r="E15" s="94" t="s">
        <v>112</v>
      </c>
      <c r="F15" s="54">
        <f>ROUND(G15*I15,0)</f>
        <v>1800000</v>
      </c>
      <c r="G15" s="55">
        <f>'리더교육(1일 6시간)'!G15</f>
        <v>150000</v>
      </c>
      <c r="H15" s="63" t="s">
        <v>15</v>
      </c>
      <c r="I15" s="95">
        <v>12</v>
      </c>
      <c r="J15" s="419" t="str">
        <f>'리더교육(1일 6시간)'!J15:O15</f>
        <v>※B급 강사 적용 가능</v>
      </c>
      <c r="K15" s="425"/>
      <c r="L15" s="425"/>
      <c r="M15" s="425"/>
      <c r="N15" s="425"/>
      <c r="O15" s="426"/>
      <c r="P15" s="22"/>
      <c r="Q15" s="1"/>
    </row>
    <row r="16" spans="2:25" ht="24.95" customHeight="1">
      <c r="B16" s="388"/>
      <c r="C16" s="389"/>
      <c r="D16" s="93" t="s">
        <v>111</v>
      </c>
      <c r="E16" s="94" t="str">
        <f>'리더교육(1일 6시간)'!E16</f>
        <v>편도120km, 왕복 기준</v>
      </c>
      <c r="F16" s="54">
        <f>ROUND(G16*I16,0)</f>
        <v>300000</v>
      </c>
      <c r="G16" s="55">
        <f>'리더교육(1일 6시간)'!G16</f>
        <v>50000</v>
      </c>
      <c r="H16" s="63" t="s">
        <v>15</v>
      </c>
      <c r="I16" s="96">
        <v>6</v>
      </c>
      <c r="J16" s="419" t="s">
        <v>260</v>
      </c>
      <c r="K16" s="420"/>
      <c r="L16" s="420"/>
      <c r="M16" s="420"/>
      <c r="N16" s="420"/>
      <c r="O16" s="421"/>
      <c r="P16" s="22"/>
      <c r="Q16" s="1"/>
    </row>
    <row r="17" spans="2:22" ht="24.95" customHeight="1">
      <c r="B17" s="388"/>
      <c r="C17" s="405" t="s">
        <v>37</v>
      </c>
      <c r="D17" s="93" t="s">
        <v>44</v>
      </c>
      <c r="E17" s="125" t="s">
        <v>321</v>
      </c>
      <c r="F17" s="54">
        <f>ROUND(G17*I17,0)</f>
        <v>1400000</v>
      </c>
      <c r="G17" s="55">
        <v>70000</v>
      </c>
      <c r="H17" s="63" t="s">
        <v>15</v>
      </c>
      <c r="I17" s="65">
        <v>20</v>
      </c>
      <c r="J17" s="63"/>
      <c r="K17" s="63"/>
      <c r="L17" s="63"/>
      <c r="M17" s="66"/>
      <c r="N17" s="66"/>
      <c r="O17" s="67"/>
      <c r="P17" s="22"/>
      <c r="Q17" s="1"/>
    </row>
    <row r="18" spans="2:22" ht="24.95" customHeight="1">
      <c r="B18" s="388"/>
      <c r="C18" s="406"/>
      <c r="D18" s="93" t="s">
        <v>19</v>
      </c>
      <c r="E18" s="123" t="s">
        <v>306</v>
      </c>
      <c r="F18" s="54">
        <f>ROUND(G18*I18+K18*M18,0)*O18</f>
        <v>700000</v>
      </c>
      <c r="G18" s="283">
        <f>'리더교육(2일 10시간)'!G17</f>
        <v>10000</v>
      </c>
      <c r="H18" s="63" t="s">
        <v>15</v>
      </c>
      <c r="I18" s="96">
        <v>2</v>
      </c>
      <c r="J18" s="63" t="s">
        <v>24</v>
      </c>
      <c r="K18" s="99">
        <f>'리더교육(2일 10시간)'!K17</f>
        <v>15000</v>
      </c>
      <c r="L18" s="63" t="s">
        <v>15</v>
      </c>
      <c r="M18" s="126">
        <v>1</v>
      </c>
      <c r="N18" s="63" t="s">
        <v>15</v>
      </c>
      <c r="O18" s="72">
        <v>20</v>
      </c>
      <c r="P18" s="2" t="s">
        <v>280</v>
      </c>
      <c r="Q18" s="1"/>
    </row>
    <row r="19" spans="2:22" ht="24.95" customHeight="1">
      <c r="B19" s="388"/>
      <c r="C19" s="429"/>
      <c r="D19" s="93" t="s">
        <v>20</v>
      </c>
      <c r="E19" s="94" t="s">
        <v>187</v>
      </c>
      <c r="F19" s="54">
        <f>ROUND(G19*I19*K19,0)</f>
        <v>160000</v>
      </c>
      <c r="G19" s="55">
        <f>'리더교육(1일 6시간)'!G18</f>
        <v>4000</v>
      </c>
      <c r="H19" s="63" t="s">
        <v>15</v>
      </c>
      <c r="I19" s="96">
        <v>2</v>
      </c>
      <c r="J19" s="63" t="s">
        <v>15</v>
      </c>
      <c r="K19" s="65">
        <v>20</v>
      </c>
      <c r="L19" s="63"/>
      <c r="M19" s="66"/>
      <c r="N19" s="66"/>
      <c r="O19" s="67"/>
      <c r="P19" s="22"/>
      <c r="Q19" s="1"/>
    </row>
    <row r="20" spans="2:22" ht="24.95" customHeight="1">
      <c r="B20" s="388"/>
      <c r="C20" s="389" t="s">
        <v>23</v>
      </c>
      <c r="D20" s="93" t="s">
        <v>31</v>
      </c>
      <c r="E20" s="94" t="s">
        <v>118</v>
      </c>
      <c r="F20" s="54">
        <f>ROUND(G20*I20,0)</f>
        <v>200000</v>
      </c>
      <c r="G20" s="55">
        <f>'리더교육(1일 6시간)'!G19</f>
        <v>200000</v>
      </c>
      <c r="H20" s="63" t="s">
        <v>15</v>
      </c>
      <c r="I20" s="96">
        <v>1</v>
      </c>
      <c r="J20" s="63"/>
      <c r="K20" s="63"/>
      <c r="L20" s="63"/>
      <c r="M20" s="66"/>
      <c r="N20" s="66"/>
      <c r="O20" s="67"/>
      <c r="P20" s="22"/>
      <c r="Q20" s="1"/>
    </row>
    <row r="21" spans="2:22" ht="24.95" customHeight="1">
      <c r="B21" s="388"/>
      <c r="C21" s="389"/>
      <c r="D21" s="93" t="s">
        <v>21</v>
      </c>
      <c r="E21" s="94" t="s">
        <v>114</v>
      </c>
      <c r="F21" s="54">
        <f>ROUND(G21*I21,0)</f>
        <v>140000</v>
      </c>
      <c r="G21" s="55">
        <v>7000</v>
      </c>
      <c r="H21" s="63" t="s">
        <v>15</v>
      </c>
      <c r="I21" s="98">
        <v>20</v>
      </c>
      <c r="J21" s="63"/>
      <c r="K21" s="99"/>
      <c r="L21" s="63"/>
      <c r="M21" s="98"/>
      <c r="N21" s="65"/>
      <c r="O21" s="72"/>
      <c r="P21" s="22"/>
      <c r="Q21" s="1"/>
    </row>
    <row r="22" spans="2:22" ht="24.95" customHeight="1">
      <c r="B22" s="388"/>
      <c r="C22" s="415"/>
      <c r="D22" s="100" t="s">
        <v>22</v>
      </c>
      <c r="E22" s="101" t="s">
        <v>213</v>
      </c>
      <c r="F22" s="73">
        <f>ROUND(G22*I22,0)</f>
        <v>50000</v>
      </c>
      <c r="G22" s="88">
        <f>'리더교육(1일 6시간)'!G21</f>
        <v>50000</v>
      </c>
      <c r="H22" s="74" t="s">
        <v>15</v>
      </c>
      <c r="I22" s="102">
        <v>1</v>
      </c>
      <c r="J22" s="74"/>
      <c r="K22" s="74"/>
      <c r="L22" s="74"/>
      <c r="M22" s="90"/>
      <c r="N22" s="90"/>
      <c r="O22" s="91"/>
      <c r="P22" s="22"/>
      <c r="Q22" s="1"/>
    </row>
    <row r="23" spans="2:22" ht="24.95" customHeight="1">
      <c r="B23" s="396" t="s">
        <v>102</v>
      </c>
      <c r="C23" s="397"/>
      <c r="D23" s="397"/>
      <c r="E23" s="398"/>
      <c r="F23" s="103">
        <f>SUM(F4,F9,F14)</f>
        <v>8108383</v>
      </c>
      <c r="G23" s="104"/>
      <c r="H23" s="105"/>
      <c r="I23" s="105"/>
      <c r="J23" s="105"/>
      <c r="K23" s="105"/>
      <c r="L23" s="105"/>
      <c r="M23" s="106"/>
      <c r="N23" s="106"/>
      <c r="O23" s="107"/>
      <c r="P23" s="22"/>
      <c r="Q23" s="1"/>
    </row>
    <row r="24" spans="2:22" ht="24.95" customHeight="1">
      <c r="B24" s="402" t="s">
        <v>123</v>
      </c>
      <c r="C24" s="403"/>
      <c r="D24" s="403"/>
      <c r="E24" s="398"/>
      <c r="F24" s="108">
        <f>TRUNC(F23*0.06,0)</f>
        <v>486502</v>
      </c>
      <c r="G24" s="109" t="s">
        <v>313</v>
      </c>
      <c r="H24" s="110"/>
      <c r="I24" s="110"/>
      <c r="J24" s="110"/>
      <c r="K24" s="110"/>
      <c r="L24" s="110"/>
      <c r="M24" s="111"/>
      <c r="N24" s="111"/>
      <c r="O24" s="112"/>
      <c r="P24" s="22"/>
      <c r="Q24" s="1"/>
    </row>
    <row r="25" spans="2:22" ht="24.95" customHeight="1">
      <c r="B25" s="402" t="s">
        <v>121</v>
      </c>
      <c r="C25" s="403" t="s">
        <v>121</v>
      </c>
      <c r="D25" s="403"/>
      <c r="E25" s="398"/>
      <c r="F25" s="108">
        <f>TRUNC((F23+F24)*0.1,0)</f>
        <v>859488</v>
      </c>
      <c r="G25" s="109" t="s">
        <v>164</v>
      </c>
      <c r="H25" s="110"/>
      <c r="I25" s="110"/>
      <c r="J25" s="110"/>
      <c r="K25" s="110"/>
      <c r="L25" s="110"/>
      <c r="M25" s="111"/>
      <c r="N25" s="111"/>
      <c r="O25" s="112"/>
      <c r="P25" s="22"/>
      <c r="Q25" s="1"/>
    </row>
    <row r="26" spans="2:22" ht="24.95" customHeight="1">
      <c r="B26" s="396" t="s">
        <v>119</v>
      </c>
      <c r="C26" s="397"/>
      <c r="D26" s="397"/>
      <c r="E26" s="398"/>
      <c r="F26" s="103">
        <f>TRUNC(SUM(F23:F25),-4)</f>
        <v>9450000</v>
      </c>
      <c r="G26" s="104"/>
      <c r="H26" s="105"/>
      <c r="I26" s="105"/>
      <c r="J26" s="105"/>
      <c r="K26" s="105"/>
      <c r="L26" s="105"/>
      <c r="M26" s="106"/>
      <c r="N26" s="106"/>
      <c r="O26" s="107"/>
      <c r="P26" s="22"/>
      <c r="Q26" s="1"/>
    </row>
    <row r="27" spans="2:22" ht="24.95" customHeight="1">
      <c r="B27" s="402" t="s">
        <v>122</v>
      </c>
      <c r="C27" s="403"/>
      <c r="D27" s="403"/>
      <c r="E27" s="398"/>
      <c r="F27" s="108">
        <f>F26*0.1</f>
        <v>945000</v>
      </c>
      <c r="G27" s="113"/>
      <c r="H27" s="110"/>
      <c r="I27" s="110"/>
      <c r="J27" s="110"/>
      <c r="K27" s="110"/>
      <c r="L27" s="110"/>
      <c r="M27" s="111"/>
      <c r="N27" s="111"/>
      <c r="O27" s="112"/>
      <c r="P27" s="22"/>
      <c r="Q27" s="1"/>
    </row>
    <row r="28" spans="2:22" ht="24.95" customHeight="1" thickBot="1">
      <c r="B28" s="399" t="s">
        <v>120</v>
      </c>
      <c r="C28" s="400"/>
      <c r="D28" s="400"/>
      <c r="E28" s="401"/>
      <c r="F28" s="114">
        <f>F26+F27</f>
        <v>10395000</v>
      </c>
      <c r="G28" s="115"/>
      <c r="H28" s="116"/>
      <c r="I28" s="116"/>
      <c r="J28" s="116"/>
      <c r="K28" s="116"/>
      <c r="L28" s="116"/>
      <c r="M28" s="117"/>
      <c r="N28" s="117"/>
      <c r="O28" s="118"/>
      <c r="P28" s="22"/>
      <c r="Q28" s="1"/>
    </row>
    <row r="29" spans="2:22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2"/>
      <c r="N29" s="2"/>
      <c r="O29" s="2"/>
      <c r="P29" s="1"/>
      <c r="Q29" s="1"/>
    </row>
    <row r="30" spans="2:22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2"/>
      <c r="N30" s="2"/>
      <c r="O30" s="2"/>
      <c r="P30" s="1"/>
      <c r="Q30" s="1"/>
      <c r="T30">
        <f>10.5/22</f>
        <v>0.47727272727272729</v>
      </c>
      <c r="V30">
        <f>9/22</f>
        <v>0.40909090909090912</v>
      </c>
    </row>
    <row r="31" spans="2:22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2"/>
      <c r="N31" s="2"/>
      <c r="O31" s="2"/>
      <c r="P31" s="1"/>
      <c r="Q31" s="1"/>
      <c r="T31">
        <f>ROUND(T30,1)</f>
        <v>0.5</v>
      </c>
      <c r="V31">
        <f>ROUND(V30,1)</f>
        <v>0.4</v>
      </c>
    </row>
    <row r="32" spans="2:22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17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17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17">
      <c r="B35" s="1"/>
      <c r="C35" s="1"/>
      <c r="D35" s="1"/>
      <c r="E35" s="1"/>
      <c r="F35" s="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2:17">
      <c r="B36" s="1"/>
      <c r="C36" s="1"/>
      <c r="D36" s="1"/>
      <c r="E36" s="1"/>
      <c r="F36" s="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</sheetData>
  <mergeCells count="33">
    <mergeCell ref="B1:O1"/>
    <mergeCell ref="G3:O3"/>
    <mergeCell ref="B4:B8"/>
    <mergeCell ref="G4:O4"/>
    <mergeCell ref="C5:C6"/>
    <mergeCell ref="C7:C8"/>
    <mergeCell ref="D3:E3"/>
    <mergeCell ref="D4:E4"/>
    <mergeCell ref="B9:B13"/>
    <mergeCell ref="C10:C11"/>
    <mergeCell ref="C12:C13"/>
    <mergeCell ref="B14:B22"/>
    <mergeCell ref="C15:C16"/>
    <mergeCell ref="C20:C22"/>
    <mergeCell ref="C17:C19"/>
    <mergeCell ref="D14:E14"/>
    <mergeCell ref="D5:E5"/>
    <mergeCell ref="D6:E6"/>
    <mergeCell ref="D7:E7"/>
    <mergeCell ref="D8:E8"/>
    <mergeCell ref="D10:E10"/>
    <mergeCell ref="D11:E11"/>
    <mergeCell ref="D12:E12"/>
    <mergeCell ref="D13:E13"/>
    <mergeCell ref="D9:E9"/>
    <mergeCell ref="J15:O15"/>
    <mergeCell ref="B28:E28"/>
    <mergeCell ref="B23:E23"/>
    <mergeCell ref="B24:E24"/>
    <mergeCell ref="B25:E25"/>
    <mergeCell ref="B26:E26"/>
    <mergeCell ref="B27:E27"/>
    <mergeCell ref="J16:O16"/>
  </mergeCells>
  <phoneticPr fontId="3" type="noConversion"/>
  <pageMargins left="0.7" right="0.7" top="0.75" bottom="0.75" header="0.3" footer="0.3"/>
  <pageSetup paperSize="9" scale="5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Y37"/>
  <sheetViews>
    <sheetView view="pageBreakPreview" zoomScale="85" zoomScaleNormal="70" zoomScaleSheetLayoutView="85" workbookViewId="0">
      <selection activeCell="F12" sqref="F12"/>
    </sheetView>
  </sheetViews>
  <sheetFormatPr defaultRowHeight="16.5"/>
  <cols>
    <col min="2" max="2" width="7.125" customWidth="1"/>
    <col min="3" max="3" width="7.125" bestFit="1" customWidth="1"/>
    <col min="4" max="4" width="13" bestFit="1" customWidth="1"/>
    <col min="5" max="5" width="17.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</cols>
  <sheetData>
    <row r="1" spans="2:25" ht="32.25" thickBot="1">
      <c r="B1" s="404" t="s">
        <v>38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58" t="s">
        <v>4</v>
      </c>
      <c r="C3" s="59" t="s">
        <v>115</v>
      </c>
      <c r="D3" s="408" t="s">
        <v>5</v>
      </c>
      <c r="E3" s="418"/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1"/>
      <c r="Q3" s="1"/>
    </row>
    <row r="4" spans="2:25" ht="24.95" customHeight="1" thickTop="1">
      <c r="B4" s="414" t="s">
        <v>8</v>
      </c>
      <c r="C4" s="119"/>
      <c r="D4" s="416" t="s">
        <v>2</v>
      </c>
      <c r="E4" s="417"/>
      <c r="F4" s="62">
        <f>SUM(F5:F8)</f>
        <v>4054848</v>
      </c>
      <c r="G4" s="411" t="str">
        <f>'리더교육(1일 6시간)'!G4:O4</f>
        <v>2023년 학술연구용역인건비 기준단가 적용</v>
      </c>
      <c r="H4" s="412"/>
      <c r="I4" s="412"/>
      <c r="J4" s="412"/>
      <c r="K4" s="412"/>
      <c r="L4" s="412"/>
      <c r="M4" s="412"/>
      <c r="N4" s="412"/>
      <c r="O4" s="413"/>
      <c r="P4" s="1"/>
      <c r="Q4" s="1"/>
    </row>
    <row r="5" spans="2:25" ht="24.95" customHeight="1">
      <c r="B5" s="388"/>
      <c r="C5" s="390" t="s">
        <v>1</v>
      </c>
      <c r="D5" s="390" t="s">
        <v>0</v>
      </c>
      <c r="E5" s="391"/>
      <c r="F5" s="54">
        <f>ROUND(G5*I5*K5,0)</f>
        <v>2144981</v>
      </c>
      <c r="G5" s="55">
        <v>2681226</v>
      </c>
      <c r="H5" s="63" t="s">
        <v>13</v>
      </c>
      <c r="I5" s="64">
        <v>0.8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5" ht="24.95" customHeight="1">
      <c r="B6" s="388"/>
      <c r="C6" s="390"/>
      <c r="D6" s="390" t="s">
        <v>11</v>
      </c>
      <c r="E6" s="391"/>
      <c r="F6" s="54">
        <f>ROUND(G6*I6*K6,0)</f>
        <v>896155</v>
      </c>
      <c r="G6" s="55">
        <v>1792309</v>
      </c>
      <c r="H6" s="63" t="s">
        <v>15</v>
      </c>
      <c r="I6" s="64">
        <v>0.5</v>
      </c>
      <c r="J6" s="63" t="s">
        <v>13</v>
      </c>
      <c r="K6" s="65">
        <v>1</v>
      </c>
      <c r="L6" s="63"/>
      <c r="M6" s="66"/>
      <c r="N6" s="66"/>
      <c r="O6" s="67"/>
      <c r="P6" s="1"/>
      <c r="Q6" s="1"/>
    </row>
    <row r="7" spans="2:25" ht="24.95" customHeight="1">
      <c r="B7" s="388"/>
      <c r="C7" s="390" t="s">
        <v>33</v>
      </c>
      <c r="D7" s="390" t="s">
        <v>101</v>
      </c>
      <c r="E7" s="391"/>
      <c r="F7" s="54">
        <f>ROUND(G7*I7/K7*M7*O7,0)</f>
        <v>714994</v>
      </c>
      <c r="G7" s="55">
        <f>G5</f>
        <v>2681226</v>
      </c>
      <c r="H7" s="63" t="s">
        <v>15</v>
      </c>
      <c r="I7" s="68">
        <v>4</v>
      </c>
      <c r="J7" s="69" t="s">
        <v>25</v>
      </c>
      <c r="K7" s="120">
        <v>12</v>
      </c>
      <c r="L7" s="63" t="s">
        <v>13</v>
      </c>
      <c r="M7" s="64">
        <v>0.8</v>
      </c>
      <c r="N7" s="63" t="s">
        <v>13</v>
      </c>
      <c r="O7" s="72">
        <v>1</v>
      </c>
      <c r="P7" s="1"/>
      <c r="Q7" s="1"/>
      <c r="Y7" s="7"/>
    </row>
    <row r="8" spans="2:25" ht="24.95" customHeight="1">
      <c r="B8" s="388"/>
      <c r="C8" s="392"/>
      <c r="D8" s="390" t="s">
        <v>100</v>
      </c>
      <c r="E8" s="391"/>
      <c r="F8" s="73">
        <f>ROUND(G8*I8/K8*M8*O8,0)</f>
        <v>298718</v>
      </c>
      <c r="G8" s="55">
        <f>G6</f>
        <v>1792309</v>
      </c>
      <c r="H8" s="74" t="s">
        <v>15</v>
      </c>
      <c r="I8" s="75">
        <v>4</v>
      </c>
      <c r="J8" s="76" t="s">
        <v>25</v>
      </c>
      <c r="K8" s="121">
        <v>12</v>
      </c>
      <c r="L8" s="74" t="s">
        <v>13</v>
      </c>
      <c r="M8" s="64">
        <v>0.5</v>
      </c>
      <c r="N8" s="74" t="s">
        <v>13</v>
      </c>
      <c r="O8" s="80">
        <v>1</v>
      </c>
      <c r="P8" s="1"/>
      <c r="Q8" s="1"/>
      <c r="Y8" s="7"/>
    </row>
    <row r="9" spans="2:25" ht="24.95" customHeight="1">
      <c r="B9" s="388" t="s">
        <v>9</v>
      </c>
      <c r="C9" s="122"/>
      <c r="D9" s="437" t="s">
        <v>116</v>
      </c>
      <c r="E9" s="438"/>
      <c r="F9" s="82">
        <f>SUM(F10:F13)</f>
        <v>620000</v>
      </c>
      <c r="G9" s="83" t="s">
        <v>96</v>
      </c>
      <c r="H9" s="84"/>
      <c r="I9" s="84"/>
      <c r="J9" s="84"/>
      <c r="K9" s="84"/>
      <c r="L9" s="84"/>
      <c r="M9" s="85"/>
      <c r="N9" s="85"/>
      <c r="O9" s="86"/>
      <c r="P9" s="1"/>
      <c r="Q9" s="1"/>
      <c r="Y9" s="6"/>
    </row>
    <row r="10" spans="2:25" ht="24.95" customHeight="1">
      <c r="B10" s="388"/>
      <c r="C10" s="390" t="s">
        <v>34</v>
      </c>
      <c r="D10" s="390" t="s">
        <v>101</v>
      </c>
      <c r="E10" s="391"/>
      <c r="F10" s="54">
        <f>(25000*3)+(25000*3)+(50000*3)</f>
        <v>300000</v>
      </c>
      <c r="G10" s="87" t="s">
        <v>319</v>
      </c>
      <c r="H10" s="63"/>
      <c r="I10" s="63"/>
      <c r="J10" s="63"/>
      <c r="K10" s="63"/>
      <c r="L10" s="63"/>
      <c r="M10" s="66"/>
      <c r="N10" s="66"/>
      <c r="O10" s="67"/>
      <c r="P10" s="1"/>
      <c r="Q10" s="1"/>
      <c r="Y10" s="7"/>
    </row>
    <row r="11" spans="2:25" ht="24.95" customHeight="1">
      <c r="B11" s="388"/>
      <c r="C11" s="390"/>
      <c r="D11" s="390" t="s">
        <v>100</v>
      </c>
      <c r="E11" s="391"/>
      <c r="F11" s="54">
        <f>(25000*3)+(25000*3)+(50000*3)</f>
        <v>300000</v>
      </c>
      <c r="G11" s="87" t="s">
        <v>319</v>
      </c>
      <c r="H11" s="63"/>
      <c r="I11" s="63"/>
      <c r="J11" s="63"/>
      <c r="K11" s="63"/>
      <c r="L11" s="63"/>
      <c r="M11" s="66"/>
      <c r="N11" s="66"/>
      <c r="O11" s="67"/>
      <c r="P11" s="1"/>
      <c r="Q11" s="1"/>
      <c r="Y11" s="6"/>
    </row>
    <row r="12" spans="2:25" ht="24.95" customHeight="1">
      <c r="B12" s="388"/>
      <c r="C12" s="390" t="s">
        <v>35</v>
      </c>
      <c r="D12" s="390" t="s">
        <v>103</v>
      </c>
      <c r="E12" s="391"/>
      <c r="F12" s="54">
        <f>ROUND(G12*I12,0)</f>
        <v>12000</v>
      </c>
      <c r="G12" s="55">
        <v>30000</v>
      </c>
      <c r="H12" s="63" t="s">
        <v>15</v>
      </c>
      <c r="I12" s="64">
        <v>0.4</v>
      </c>
      <c r="J12" s="63"/>
      <c r="K12" s="65"/>
      <c r="L12" s="63"/>
      <c r="M12" s="66"/>
      <c r="N12" s="66"/>
      <c r="O12" s="67"/>
      <c r="P12" s="1"/>
      <c r="Q12" s="1"/>
    </row>
    <row r="13" spans="2:25" ht="24.95" customHeight="1">
      <c r="B13" s="388"/>
      <c r="C13" s="392"/>
      <c r="D13" s="390" t="s">
        <v>104</v>
      </c>
      <c r="E13" s="391"/>
      <c r="F13" s="54">
        <f>ROUND(G13*I13,0)</f>
        <v>8000</v>
      </c>
      <c r="G13" s="88">
        <v>20000</v>
      </c>
      <c r="H13" s="74" t="s">
        <v>15</v>
      </c>
      <c r="I13" s="79">
        <v>0.4</v>
      </c>
      <c r="J13" s="74"/>
      <c r="K13" s="89"/>
      <c r="L13" s="74"/>
      <c r="M13" s="90"/>
      <c r="N13" s="90"/>
      <c r="O13" s="91"/>
      <c r="P13" s="1"/>
      <c r="Q13" s="1"/>
    </row>
    <row r="14" spans="2:25" ht="24.95" customHeight="1">
      <c r="B14" s="388" t="s">
        <v>7</v>
      </c>
      <c r="C14" s="122"/>
      <c r="D14" s="435" t="s">
        <v>102</v>
      </c>
      <c r="E14" s="436"/>
      <c r="F14" s="82">
        <f>SUM(F15:F21)</f>
        <v>3000000</v>
      </c>
      <c r="G14" s="92"/>
      <c r="H14" s="84"/>
      <c r="I14" s="84"/>
      <c r="J14" s="84"/>
      <c r="K14" s="84"/>
      <c r="L14" s="84"/>
      <c r="M14" s="85"/>
      <c r="N14" s="85"/>
      <c r="O14" s="86"/>
      <c r="P14" s="1"/>
      <c r="Q14" s="1"/>
    </row>
    <row r="15" spans="2:25" ht="24.95" customHeight="1">
      <c r="B15" s="388"/>
      <c r="C15" s="390" t="s">
        <v>36</v>
      </c>
      <c r="D15" s="93" t="s">
        <v>105</v>
      </c>
      <c r="E15" s="94" t="s">
        <v>112</v>
      </c>
      <c r="F15" s="54">
        <f>ROUND(G15*I15,0)</f>
        <v>1500000</v>
      </c>
      <c r="G15" s="55">
        <f>'리더교육(1일 6시간)'!G15</f>
        <v>150000</v>
      </c>
      <c r="H15" s="63" t="s">
        <v>15</v>
      </c>
      <c r="I15" s="95">
        <v>10</v>
      </c>
      <c r="J15" s="434" t="str">
        <f>'리더교육(1일 6시간)'!J15:O15</f>
        <v>※B급 강사 적용 가능</v>
      </c>
      <c r="K15" s="425"/>
      <c r="L15" s="425"/>
      <c r="M15" s="425"/>
      <c r="N15" s="425"/>
      <c r="O15" s="426"/>
      <c r="P15" s="1"/>
      <c r="Q15" s="1"/>
    </row>
    <row r="16" spans="2:25" ht="24.95" customHeight="1">
      <c r="B16" s="388"/>
      <c r="C16" s="390"/>
      <c r="D16" s="93" t="s">
        <v>110</v>
      </c>
      <c r="E16" s="217" t="str">
        <f>'리더교육(1일 6시간)'!E16</f>
        <v>편도120km, 왕복 기준</v>
      </c>
      <c r="F16" s="54">
        <f>ROUND(G16*I16,0)</f>
        <v>250000</v>
      </c>
      <c r="G16" s="55">
        <f>'리더교육(1일 6시간)'!G16</f>
        <v>50000</v>
      </c>
      <c r="H16" s="63" t="s">
        <v>15</v>
      </c>
      <c r="I16" s="96">
        <v>5</v>
      </c>
      <c r="J16" s="419" t="s">
        <v>259</v>
      </c>
      <c r="K16" s="425"/>
      <c r="L16" s="425"/>
      <c r="M16" s="425"/>
      <c r="N16" s="425"/>
      <c r="O16" s="426"/>
      <c r="P16" s="1"/>
      <c r="Q16" s="1"/>
    </row>
    <row r="17" spans="2:23" ht="24.95" customHeight="1">
      <c r="B17" s="388"/>
      <c r="C17" s="390" t="s">
        <v>37</v>
      </c>
      <c r="D17" s="93" t="s">
        <v>19</v>
      </c>
      <c r="E17" s="123" t="s">
        <v>306</v>
      </c>
      <c r="F17" s="94">
        <f>ROUND(G17*I17+K17*M17,0)</f>
        <v>500000</v>
      </c>
      <c r="G17" s="55">
        <v>10000</v>
      </c>
      <c r="H17" s="63" t="s">
        <v>15</v>
      </c>
      <c r="I17" s="65">
        <v>20</v>
      </c>
      <c r="J17" s="63" t="s">
        <v>24</v>
      </c>
      <c r="K17" s="99">
        <v>15000</v>
      </c>
      <c r="L17" s="63" t="s">
        <v>15</v>
      </c>
      <c r="M17" s="65">
        <v>20</v>
      </c>
      <c r="N17" s="66"/>
      <c r="O17" s="67"/>
      <c r="P17" s="2" t="s">
        <v>147</v>
      </c>
      <c r="Q17" s="1"/>
    </row>
    <row r="18" spans="2:23" ht="24.95" customHeight="1">
      <c r="B18" s="388"/>
      <c r="C18" s="390"/>
      <c r="D18" s="93" t="s">
        <v>20</v>
      </c>
      <c r="E18" s="94" t="s">
        <v>186</v>
      </c>
      <c r="F18" s="54">
        <f>ROUND(G18*I18*K18,0)</f>
        <v>160000</v>
      </c>
      <c r="G18" s="55">
        <f>'리더교육(1일 6시간)'!G18</f>
        <v>4000</v>
      </c>
      <c r="H18" s="63" t="s">
        <v>15</v>
      </c>
      <c r="I18" s="96">
        <v>2</v>
      </c>
      <c r="J18" s="63" t="s">
        <v>15</v>
      </c>
      <c r="K18" s="65">
        <v>20</v>
      </c>
      <c r="L18" s="63"/>
      <c r="M18" s="66"/>
      <c r="N18" s="66"/>
      <c r="O18" s="67"/>
      <c r="P18" s="1"/>
      <c r="Q18" s="1"/>
    </row>
    <row r="19" spans="2:23" ht="24.95" customHeight="1">
      <c r="B19" s="388"/>
      <c r="C19" s="390" t="s">
        <v>23</v>
      </c>
      <c r="D19" s="93" t="s">
        <v>31</v>
      </c>
      <c r="E19" s="94" t="s">
        <v>118</v>
      </c>
      <c r="F19" s="54">
        <f>ROUND(G19*I19,0)</f>
        <v>400000</v>
      </c>
      <c r="G19" s="55">
        <f>'리더교육(1일 6시간)'!G19</f>
        <v>200000</v>
      </c>
      <c r="H19" s="63" t="s">
        <v>15</v>
      </c>
      <c r="I19" s="96">
        <v>2</v>
      </c>
      <c r="J19" s="63"/>
      <c r="K19" s="63"/>
      <c r="L19" s="63"/>
      <c r="M19" s="66"/>
      <c r="N19" s="66"/>
      <c r="O19" s="67"/>
      <c r="P19" s="1"/>
      <c r="Q19" s="1"/>
    </row>
    <row r="20" spans="2:23" ht="24.95" customHeight="1">
      <c r="B20" s="388"/>
      <c r="C20" s="390"/>
      <c r="D20" s="93" t="s">
        <v>21</v>
      </c>
      <c r="E20" s="94" t="s">
        <v>114</v>
      </c>
      <c r="F20" s="54">
        <f>ROUND(G20*I20,0)</f>
        <v>140000</v>
      </c>
      <c r="G20" s="55">
        <v>7000</v>
      </c>
      <c r="H20" s="63" t="s">
        <v>15</v>
      </c>
      <c r="I20" s="98">
        <v>20</v>
      </c>
      <c r="J20" s="63"/>
      <c r="K20" s="99"/>
      <c r="L20" s="63"/>
      <c r="M20" s="98"/>
      <c r="N20" s="65"/>
      <c r="O20" s="72"/>
      <c r="P20" s="1"/>
      <c r="Q20" s="1"/>
    </row>
    <row r="21" spans="2:23" ht="24.95" customHeight="1">
      <c r="B21" s="388"/>
      <c r="C21" s="392"/>
      <c r="D21" s="100" t="s">
        <v>22</v>
      </c>
      <c r="E21" s="101" t="s">
        <v>213</v>
      </c>
      <c r="F21" s="73">
        <f>ROUND(G21*I21,0)</f>
        <v>50000</v>
      </c>
      <c r="G21" s="88">
        <f>'리더교육(1일 6시간)'!G21</f>
        <v>50000</v>
      </c>
      <c r="H21" s="74" t="s">
        <v>15</v>
      </c>
      <c r="I21" s="102">
        <v>1</v>
      </c>
      <c r="J21" s="74"/>
      <c r="K21" s="74"/>
      <c r="L21" s="74"/>
      <c r="M21" s="90"/>
      <c r="N21" s="90"/>
      <c r="O21" s="91"/>
      <c r="P21" s="1"/>
      <c r="Q21" s="1"/>
    </row>
    <row r="22" spans="2:23" ht="24.95" customHeight="1">
      <c r="B22" s="396" t="s">
        <v>102</v>
      </c>
      <c r="C22" s="397"/>
      <c r="D22" s="397"/>
      <c r="E22" s="398"/>
      <c r="F22" s="103">
        <f>SUM(F4,F9,F14)</f>
        <v>7674848</v>
      </c>
      <c r="G22" s="104"/>
      <c r="H22" s="105"/>
      <c r="I22" s="105"/>
      <c r="J22" s="105"/>
      <c r="K22" s="105"/>
      <c r="L22" s="105"/>
      <c r="M22" s="106"/>
      <c r="N22" s="106"/>
      <c r="O22" s="107"/>
      <c r="P22" s="1"/>
      <c r="Q22" s="1"/>
    </row>
    <row r="23" spans="2:23" ht="24.95" customHeight="1">
      <c r="B23" s="402" t="s">
        <v>123</v>
      </c>
      <c r="C23" s="403"/>
      <c r="D23" s="403"/>
      <c r="E23" s="398"/>
      <c r="F23" s="108">
        <f>TRUNC(F22*0.06,0)</f>
        <v>460490</v>
      </c>
      <c r="G23" s="109" t="s">
        <v>313</v>
      </c>
      <c r="H23" s="110"/>
      <c r="I23" s="110"/>
      <c r="J23" s="110"/>
      <c r="K23" s="110"/>
      <c r="L23" s="110"/>
      <c r="M23" s="111"/>
      <c r="N23" s="111"/>
      <c r="O23" s="112"/>
      <c r="P23" s="1"/>
      <c r="Q23" s="1"/>
    </row>
    <row r="24" spans="2:23" ht="24.95" customHeight="1">
      <c r="B24" s="402" t="s">
        <v>121</v>
      </c>
      <c r="C24" s="403" t="s">
        <v>121</v>
      </c>
      <c r="D24" s="403"/>
      <c r="E24" s="398"/>
      <c r="F24" s="108">
        <f>TRUNC((F22+F23)*0.1,0)</f>
        <v>813533</v>
      </c>
      <c r="G24" s="109" t="s">
        <v>164</v>
      </c>
      <c r="H24" s="110"/>
      <c r="I24" s="110"/>
      <c r="J24" s="110"/>
      <c r="K24" s="110"/>
      <c r="L24" s="110"/>
      <c r="M24" s="111"/>
      <c r="N24" s="111"/>
      <c r="O24" s="112"/>
      <c r="P24" s="1"/>
      <c r="Q24" s="1"/>
    </row>
    <row r="25" spans="2:23" ht="24.95" customHeight="1">
      <c r="B25" s="396" t="s">
        <v>119</v>
      </c>
      <c r="C25" s="397"/>
      <c r="D25" s="397"/>
      <c r="E25" s="398"/>
      <c r="F25" s="103">
        <f>TRUNC(SUM(F22:F24),-4)</f>
        <v>8940000</v>
      </c>
      <c r="G25" s="104"/>
      <c r="H25" s="105"/>
      <c r="I25" s="105"/>
      <c r="J25" s="105"/>
      <c r="K25" s="105"/>
      <c r="L25" s="105"/>
      <c r="M25" s="106"/>
      <c r="N25" s="106"/>
      <c r="O25" s="107"/>
      <c r="P25" s="1"/>
      <c r="Q25" s="1"/>
    </row>
    <row r="26" spans="2:23" ht="24.95" customHeight="1">
      <c r="B26" s="402" t="s">
        <v>122</v>
      </c>
      <c r="C26" s="403"/>
      <c r="D26" s="403"/>
      <c r="E26" s="398"/>
      <c r="F26" s="108">
        <f>F25*0.1</f>
        <v>894000</v>
      </c>
      <c r="G26" s="113"/>
      <c r="H26" s="110"/>
      <c r="I26" s="110"/>
      <c r="J26" s="110"/>
      <c r="K26" s="110"/>
      <c r="L26" s="110"/>
      <c r="M26" s="111"/>
      <c r="N26" s="111"/>
      <c r="O26" s="112"/>
      <c r="P26" s="1"/>
      <c r="Q26" s="1"/>
    </row>
    <row r="27" spans="2:23" ht="24.95" customHeight="1" thickBot="1">
      <c r="B27" s="399" t="s">
        <v>120</v>
      </c>
      <c r="C27" s="400"/>
      <c r="D27" s="400"/>
      <c r="E27" s="401"/>
      <c r="F27" s="114">
        <f>F25+F26</f>
        <v>9834000</v>
      </c>
      <c r="G27" s="115"/>
      <c r="H27" s="116"/>
      <c r="I27" s="116"/>
      <c r="J27" s="116"/>
      <c r="K27" s="116"/>
      <c r="L27" s="116"/>
      <c r="M27" s="117"/>
      <c r="N27" s="117"/>
      <c r="O27" s="118"/>
      <c r="P27" s="1"/>
      <c r="Q27" s="1"/>
    </row>
    <row r="28" spans="2:23" ht="24.95" customHeight="1">
      <c r="B28" s="1"/>
      <c r="C28" s="1"/>
      <c r="D28" s="1"/>
      <c r="E28" s="1"/>
      <c r="F28" s="19"/>
      <c r="G28" s="1"/>
      <c r="H28" s="1"/>
      <c r="I28" s="1"/>
      <c r="J28" s="1"/>
      <c r="K28" s="1"/>
      <c r="L28" s="1"/>
      <c r="M28" s="2"/>
      <c r="N28" s="2"/>
      <c r="O28" s="2"/>
      <c r="P28" s="1"/>
      <c r="Q28" s="1"/>
    </row>
    <row r="29" spans="2:23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2"/>
      <c r="N29" s="2"/>
      <c r="O29" s="2"/>
      <c r="P29" s="1"/>
      <c r="Q29" s="1"/>
      <c r="U29">
        <f>17/22</f>
        <v>0.77272727272727271</v>
      </c>
      <c r="W29">
        <f>10.5/22</f>
        <v>0.47727272727272729</v>
      </c>
    </row>
    <row r="30" spans="2:23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2"/>
      <c r="N30" s="2"/>
      <c r="O30" s="2"/>
      <c r="P30" s="1"/>
      <c r="Q30" s="1"/>
      <c r="U30">
        <f>ROUND(U29,1)</f>
        <v>0.8</v>
      </c>
      <c r="W30">
        <f>ROUND(W29,1)</f>
        <v>0.5</v>
      </c>
    </row>
    <row r="31" spans="2:23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23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17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17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17" ht="24.95" customHeight="1">
      <c r="B35" s="1"/>
      <c r="C35" s="1"/>
      <c r="D35" s="1"/>
      <c r="E35" s="1"/>
      <c r="F35" s="1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2:17">
      <c r="B36" s="1"/>
      <c r="C36" s="1"/>
      <c r="D36" s="1"/>
      <c r="E36" s="1"/>
      <c r="F36" s="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2:17">
      <c r="B37" s="1"/>
      <c r="C37" s="1"/>
      <c r="D37" s="1"/>
      <c r="E37" s="1"/>
      <c r="F37" s="3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</sheetData>
  <mergeCells count="33">
    <mergeCell ref="J16:O16"/>
    <mergeCell ref="D9:E9"/>
    <mergeCell ref="B9:B13"/>
    <mergeCell ref="C10:C11"/>
    <mergeCell ref="C12:C13"/>
    <mergeCell ref="B14:B21"/>
    <mergeCell ref="C15:C16"/>
    <mergeCell ref="C17:C18"/>
    <mergeCell ref="C19:C21"/>
    <mergeCell ref="D13:E13"/>
    <mergeCell ref="B1:O1"/>
    <mergeCell ref="G3:O3"/>
    <mergeCell ref="B4:B8"/>
    <mergeCell ref="G4:O4"/>
    <mergeCell ref="C5:C6"/>
    <mergeCell ref="C7:C8"/>
    <mergeCell ref="D4:E4"/>
    <mergeCell ref="B25:E25"/>
    <mergeCell ref="J15:O15"/>
    <mergeCell ref="B26:E26"/>
    <mergeCell ref="B27:E27"/>
    <mergeCell ref="D3:E3"/>
    <mergeCell ref="B22:E22"/>
    <mergeCell ref="B23:E23"/>
    <mergeCell ref="B24:E24"/>
    <mergeCell ref="D14:E14"/>
    <mergeCell ref="D5:E5"/>
    <mergeCell ref="D6:E6"/>
    <mergeCell ref="D7:E7"/>
    <mergeCell ref="D8:E8"/>
    <mergeCell ref="D10:E10"/>
    <mergeCell ref="D11:E11"/>
    <mergeCell ref="D12:E12"/>
  </mergeCells>
  <phoneticPr fontId="3" type="noConversion"/>
  <pageMargins left="0.7" right="0.7" top="0.75" bottom="0.75" header="0.3" footer="0.3"/>
  <pageSetup paperSize="9" scale="5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Y40"/>
  <sheetViews>
    <sheetView view="pageBreakPreview" topLeftCell="B1" zoomScale="85" zoomScaleNormal="70" zoomScaleSheetLayoutView="85" workbookViewId="0">
      <selection activeCell="F12" sqref="F12"/>
    </sheetView>
  </sheetViews>
  <sheetFormatPr defaultRowHeight="16.5"/>
  <cols>
    <col min="2" max="2" width="7.125" customWidth="1"/>
    <col min="3" max="3" width="7.125" bestFit="1" customWidth="1"/>
    <col min="4" max="4" width="13.75" bestFit="1" customWidth="1"/>
    <col min="5" max="5" width="23.6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04" t="s">
        <v>45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58" t="s">
        <v>4</v>
      </c>
      <c r="C3" s="59" t="s">
        <v>115</v>
      </c>
      <c r="D3" s="408" t="s">
        <v>99</v>
      </c>
      <c r="E3" s="444" t="s">
        <v>5</v>
      </c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1"/>
      <c r="Q3" s="1"/>
    </row>
    <row r="4" spans="2:25" ht="24.95" customHeight="1" thickTop="1">
      <c r="B4" s="414" t="s">
        <v>8</v>
      </c>
      <c r="C4" s="61"/>
      <c r="D4" s="433" t="s">
        <v>124</v>
      </c>
      <c r="E4" s="445"/>
      <c r="F4" s="62">
        <f>SUM(F5:F8)</f>
        <v>2982357</v>
      </c>
      <c r="G4" s="411" t="str">
        <f>'리더교육(1일 6시간)'!G4:O4</f>
        <v>2023년 학술연구용역인건비 기준단가 적용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388"/>
      <c r="C5" s="389" t="s">
        <v>1</v>
      </c>
      <c r="D5" s="428" t="s">
        <v>0</v>
      </c>
      <c r="E5" s="391"/>
      <c r="F5" s="57">
        <f>ROUND(G5*I5*K5,0)</f>
        <v>1340613</v>
      </c>
      <c r="G5" s="55">
        <v>2681226</v>
      </c>
      <c r="H5" s="63" t="s">
        <v>13</v>
      </c>
      <c r="I5" s="64">
        <v>0.5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5" ht="24.95" customHeight="1">
      <c r="B6" s="388"/>
      <c r="C6" s="389"/>
      <c r="D6" s="428" t="s">
        <v>100</v>
      </c>
      <c r="E6" s="391"/>
      <c r="F6" s="57">
        <f>ROUND(G6*I6*K6,0)</f>
        <v>896155</v>
      </c>
      <c r="G6" s="55">
        <v>1792309</v>
      </c>
      <c r="H6" s="63" t="s">
        <v>15</v>
      </c>
      <c r="I6" s="64">
        <v>0.5</v>
      </c>
      <c r="J6" s="63" t="s">
        <v>13</v>
      </c>
      <c r="K6" s="65">
        <v>1</v>
      </c>
      <c r="L6" s="63"/>
      <c r="M6" s="66"/>
      <c r="N6" s="66"/>
      <c r="O6" s="67"/>
      <c r="P6" s="1"/>
      <c r="Q6" s="1"/>
    </row>
    <row r="7" spans="2:25" ht="24.95" customHeight="1">
      <c r="B7" s="388"/>
      <c r="C7" s="389" t="s">
        <v>33</v>
      </c>
      <c r="D7" s="428" t="s">
        <v>101</v>
      </c>
      <c r="E7" s="391"/>
      <c r="F7" s="57">
        <f>ROUND(G7*I7/K7*M7*O7,0)</f>
        <v>446871</v>
      </c>
      <c r="G7" s="55">
        <f>G5</f>
        <v>2681226</v>
      </c>
      <c r="H7" s="127" t="s">
        <v>15</v>
      </c>
      <c r="I7" s="128">
        <v>4</v>
      </c>
      <c r="J7" s="132" t="s">
        <v>25</v>
      </c>
      <c r="K7" s="70">
        <v>12</v>
      </c>
      <c r="L7" s="71" t="s">
        <v>13</v>
      </c>
      <c r="M7" s="64">
        <v>0.5</v>
      </c>
      <c r="N7" s="63" t="s">
        <v>13</v>
      </c>
      <c r="O7" s="72">
        <v>1</v>
      </c>
      <c r="P7" s="1"/>
      <c r="Q7" s="1"/>
      <c r="Y7" s="7"/>
    </row>
    <row r="8" spans="2:25" ht="24.95" customHeight="1">
      <c r="B8" s="388"/>
      <c r="C8" s="415"/>
      <c r="D8" s="392" t="s">
        <v>100</v>
      </c>
      <c r="E8" s="393"/>
      <c r="F8" s="133">
        <f>ROUND(G8*I8/K8*M8*O8,0)</f>
        <v>298718</v>
      </c>
      <c r="G8" s="55">
        <f>G6</f>
        <v>1792309</v>
      </c>
      <c r="H8" s="129" t="s">
        <v>15</v>
      </c>
      <c r="I8" s="130">
        <v>4</v>
      </c>
      <c r="J8" s="134" t="s">
        <v>25</v>
      </c>
      <c r="K8" s="77">
        <v>12</v>
      </c>
      <c r="L8" s="78" t="s">
        <v>13</v>
      </c>
      <c r="M8" s="79">
        <v>0.5</v>
      </c>
      <c r="N8" s="74" t="s">
        <v>13</v>
      </c>
      <c r="O8" s="80">
        <v>1</v>
      </c>
      <c r="P8" s="1"/>
      <c r="Q8" s="1"/>
      <c r="Y8" s="7"/>
    </row>
    <row r="9" spans="2:25" ht="24.95" customHeight="1">
      <c r="B9" s="388" t="s">
        <v>9</v>
      </c>
      <c r="C9" s="124"/>
      <c r="D9" s="427" t="s">
        <v>124</v>
      </c>
      <c r="E9" s="441"/>
      <c r="F9" s="82">
        <f>SUM(F10:F13)</f>
        <v>900000</v>
      </c>
      <c r="G9" s="83" t="s">
        <v>96</v>
      </c>
      <c r="H9" s="84"/>
      <c r="I9" s="84"/>
      <c r="J9" s="84"/>
      <c r="K9" s="84"/>
      <c r="L9" s="84"/>
      <c r="M9" s="85"/>
      <c r="N9" s="85"/>
      <c r="O9" s="86"/>
      <c r="P9" s="1"/>
      <c r="Q9" s="1"/>
      <c r="Y9" s="6"/>
    </row>
    <row r="10" spans="2:25" ht="24.95" customHeight="1">
      <c r="B10" s="388"/>
      <c r="C10" s="389" t="s">
        <v>34</v>
      </c>
      <c r="D10" s="428" t="s">
        <v>101</v>
      </c>
      <c r="E10" s="391"/>
      <c r="F10" s="57">
        <f>(25000*4)+(25000*4)+(50000*2)+(70000*2)</f>
        <v>440000</v>
      </c>
      <c r="G10" s="87" t="s">
        <v>320</v>
      </c>
      <c r="H10" s="63"/>
      <c r="I10" s="63"/>
      <c r="J10" s="63"/>
      <c r="K10" s="63"/>
      <c r="L10" s="63"/>
      <c r="M10" s="66"/>
      <c r="N10" s="66"/>
      <c r="O10" s="67"/>
      <c r="P10" s="1"/>
      <c r="Q10" s="1"/>
      <c r="W10">
        <f>'리더교육(1일 6시간)'!G5</f>
        <v>2681226</v>
      </c>
      <c r="Y10" s="7"/>
    </row>
    <row r="11" spans="2:25" ht="24.95" customHeight="1">
      <c r="B11" s="388"/>
      <c r="C11" s="389"/>
      <c r="D11" s="428" t="s">
        <v>100</v>
      </c>
      <c r="E11" s="391"/>
      <c r="F11" s="57">
        <f>(25000*4)+(25000*4)+(50000*2)+(70000*2)</f>
        <v>440000</v>
      </c>
      <c r="G11" s="87" t="s">
        <v>320</v>
      </c>
      <c r="H11" s="63"/>
      <c r="I11" s="63"/>
      <c r="J11" s="63"/>
      <c r="K11" s="63"/>
      <c r="L11" s="63"/>
      <c r="M11" s="66"/>
      <c r="N11" s="66"/>
      <c r="O11" s="67"/>
      <c r="P11" s="1"/>
      <c r="Q11" s="1"/>
      <c r="Y11" s="6"/>
    </row>
    <row r="12" spans="2:25" ht="24.95" customHeight="1">
      <c r="B12" s="388"/>
      <c r="C12" s="389" t="s">
        <v>35</v>
      </c>
      <c r="D12" s="428" t="s">
        <v>103</v>
      </c>
      <c r="E12" s="391"/>
      <c r="F12" s="57">
        <f>ROUND(G12*I12,0)</f>
        <v>12000</v>
      </c>
      <c r="G12" s="55">
        <v>30000</v>
      </c>
      <c r="H12" s="63" t="s">
        <v>15</v>
      </c>
      <c r="I12" s="64">
        <v>0.4</v>
      </c>
      <c r="J12" s="63"/>
      <c r="K12" s="65"/>
      <c r="L12" s="63"/>
      <c r="M12" s="66"/>
      <c r="N12" s="66"/>
      <c r="O12" s="67"/>
      <c r="P12" s="1"/>
      <c r="Q12" s="1"/>
    </row>
    <row r="13" spans="2:25" ht="24.95" customHeight="1">
      <c r="B13" s="388"/>
      <c r="C13" s="415"/>
      <c r="D13" s="392" t="s">
        <v>104</v>
      </c>
      <c r="E13" s="393"/>
      <c r="F13" s="133">
        <f>ROUND(G13*I13,0)</f>
        <v>8000</v>
      </c>
      <c r="G13" s="88">
        <v>20000</v>
      </c>
      <c r="H13" s="74" t="s">
        <v>15</v>
      </c>
      <c r="I13" s="79">
        <v>0.4</v>
      </c>
      <c r="J13" s="74"/>
      <c r="K13" s="89"/>
      <c r="L13" s="74"/>
      <c r="M13" s="90"/>
      <c r="N13" s="90"/>
      <c r="O13" s="91"/>
      <c r="P13" s="1"/>
      <c r="Q13" s="1"/>
    </row>
    <row r="14" spans="2:25" ht="24.95" customHeight="1">
      <c r="B14" s="388" t="s">
        <v>7</v>
      </c>
      <c r="C14" s="124"/>
      <c r="D14" s="427" t="s">
        <v>124</v>
      </c>
      <c r="E14" s="441"/>
      <c r="F14" s="82">
        <f>SUM(F15:F24)</f>
        <v>10040000</v>
      </c>
      <c r="G14" s="92"/>
      <c r="H14" s="84"/>
      <c r="I14" s="84"/>
      <c r="J14" s="84"/>
      <c r="K14" s="84"/>
      <c r="L14" s="84"/>
      <c r="M14" s="85"/>
      <c r="N14" s="85"/>
      <c r="O14" s="86"/>
      <c r="P14" s="1"/>
      <c r="Q14" s="1"/>
    </row>
    <row r="15" spans="2:25" ht="24.95" customHeight="1">
      <c r="B15" s="388"/>
      <c r="C15" s="389" t="s">
        <v>36</v>
      </c>
      <c r="D15" s="135" t="s">
        <v>18</v>
      </c>
      <c r="E15" s="136" t="s">
        <v>112</v>
      </c>
      <c r="F15" s="57">
        <f>ROUND(G15*I15,0)</f>
        <v>2700000</v>
      </c>
      <c r="G15" s="55">
        <f>'리더교육(1일 6시간)'!G15</f>
        <v>150000</v>
      </c>
      <c r="H15" s="63" t="s">
        <v>15</v>
      </c>
      <c r="I15" s="95">
        <v>18</v>
      </c>
      <c r="J15" s="419" t="str">
        <f>'리더교육(1일 6시간)'!J15:O15</f>
        <v>※B급 강사 적용 가능</v>
      </c>
      <c r="K15" s="425"/>
      <c r="L15" s="425"/>
      <c r="M15" s="425"/>
      <c r="N15" s="425"/>
      <c r="O15" s="426"/>
      <c r="P15" s="1"/>
      <c r="Q15" s="1"/>
    </row>
    <row r="16" spans="2:25" ht="24.95" customHeight="1">
      <c r="B16" s="388"/>
      <c r="C16" s="389"/>
      <c r="D16" s="135" t="s">
        <v>108</v>
      </c>
      <c r="E16" s="136" t="str">
        <f>'리더교육(1일 6시간)'!E16</f>
        <v>편도120km, 왕복 기준</v>
      </c>
      <c r="F16" s="57">
        <f>ROUND(G16*I16,0)</f>
        <v>450000</v>
      </c>
      <c r="G16" s="55">
        <f>'리더교육(1일 6시간)'!G16</f>
        <v>50000</v>
      </c>
      <c r="H16" s="63" t="s">
        <v>15</v>
      </c>
      <c r="I16" s="96">
        <v>9</v>
      </c>
      <c r="J16" s="419" t="s">
        <v>261</v>
      </c>
      <c r="K16" s="425"/>
      <c r="L16" s="425"/>
      <c r="M16" s="425"/>
      <c r="N16" s="425"/>
      <c r="O16" s="426"/>
      <c r="P16" s="1"/>
      <c r="Q16" s="1"/>
    </row>
    <row r="17" spans="2:19" ht="24.95" customHeight="1">
      <c r="B17" s="388"/>
      <c r="C17" s="405" t="s">
        <v>37</v>
      </c>
      <c r="D17" s="135" t="s">
        <v>44</v>
      </c>
      <c r="E17" s="125" t="s">
        <v>321</v>
      </c>
      <c r="F17" s="57">
        <f>ROUND(G17*I17*K17,0)</f>
        <v>2800000</v>
      </c>
      <c r="G17" s="55">
        <v>70000</v>
      </c>
      <c r="H17" s="63" t="s">
        <v>15</v>
      </c>
      <c r="I17" s="65">
        <v>20</v>
      </c>
      <c r="J17" s="63" t="s">
        <v>15</v>
      </c>
      <c r="K17" s="96">
        <v>2</v>
      </c>
      <c r="L17" s="63"/>
      <c r="M17" s="66"/>
      <c r="N17" s="66"/>
      <c r="O17" s="67"/>
      <c r="P17" s="1"/>
      <c r="Q17" s="1"/>
    </row>
    <row r="18" spans="2:19" ht="24.95" customHeight="1">
      <c r="B18" s="388"/>
      <c r="C18" s="406"/>
      <c r="D18" s="135" t="s">
        <v>19</v>
      </c>
      <c r="E18" s="123" t="s">
        <v>306</v>
      </c>
      <c r="F18" s="57">
        <f>ROUND(G18*I18+K18*M18,0)*O18</f>
        <v>1600000</v>
      </c>
      <c r="G18" s="283">
        <f>'리더교육(2일 10시간)'!G17</f>
        <v>10000</v>
      </c>
      <c r="H18" s="63" t="s">
        <v>15</v>
      </c>
      <c r="I18" s="96">
        <v>5</v>
      </c>
      <c r="J18" s="63" t="s">
        <v>24</v>
      </c>
      <c r="K18" s="99">
        <f>'리더교육(2일 10시간)'!K17</f>
        <v>15000</v>
      </c>
      <c r="L18" s="63" t="s">
        <v>15</v>
      </c>
      <c r="M18" s="126">
        <v>2</v>
      </c>
      <c r="N18" s="63" t="s">
        <v>15</v>
      </c>
      <c r="O18" s="72">
        <v>20</v>
      </c>
      <c r="P18" s="2" t="s">
        <v>92</v>
      </c>
      <c r="Q18" s="1"/>
    </row>
    <row r="19" spans="2:19" ht="24.95" customHeight="1">
      <c r="B19" s="388"/>
      <c r="C19" s="429"/>
      <c r="D19" s="135" t="s">
        <v>20</v>
      </c>
      <c r="E19" s="136" t="s">
        <v>187</v>
      </c>
      <c r="F19" s="57">
        <f>ROUND(G19*I19*K19,0)</f>
        <v>240000</v>
      </c>
      <c r="G19" s="55">
        <f>'리더교육(1일 6시간)'!G18</f>
        <v>4000</v>
      </c>
      <c r="H19" s="63" t="s">
        <v>15</v>
      </c>
      <c r="I19" s="96">
        <v>3</v>
      </c>
      <c r="J19" s="63" t="s">
        <v>15</v>
      </c>
      <c r="K19" s="65">
        <v>20</v>
      </c>
      <c r="L19" s="63"/>
      <c r="M19" s="66"/>
      <c r="N19" s="66"/>
      <c r="O19" s="67"/>
      <c r="P19" s="1"/>
      <c r="Q19" s="1"/>
    </row>
    <row r="20" spans="2:19" ht="24.95" customHeight="1">
      <c r="B20" s="388"/>
      <c r="C20" s="389" t="s">
        <v>23</v>
      </c>
      <c r="D20" s="135" t="s">
        <v>31</v>
      </c>
      <c r="E20" s="136" t="s">
        <v>118</v>
      </c>
      <c r="F20" s="57">
        <f>ROUND(G20*I20,0)</f>
        <v>400000</v>
      </c>
      <c r="G20" s="55">
        <f>'리더교육(1일 6시간)'!G19</f>
        <v>200000</v>
      </c>
      <c r="H20" s="63" t="s">
        <v>15</v>
      </c>
      <c r="I20" s="96">
        <v>2</v>
      </c>
      <c r="J20" s="63"/>
      <c r="K20" s="63"/>
      <c r="L20" s="63"/>
      <c r="M20" s="66"/>
      <c r="N20" s="66"/>
      <c r="O20" s="67"/>
      <c r="P20" s="1"/>
      <c r="Q20" s="1"/>
    </row>
    <row r="21" spans="2:19" ht="24.95" customHeight="1">
      <c r="B21" s="388"/>
      <c r="C21" s="389"/>
      <c r="D21" s="135" t="s">
        <v>46</v>
      </c>
      <c r="E21" s="136" t="s">
        <v>161</v>
      </c>
      <c r="F21" s="57">
        <f>ROUND(G21*I21,0)</f>
        <v>1520000</v>
      </c>
      <c r="G21" s="55">
        <v>760000</v>
      </c>
      <c r="H21" s="63" t="s">
        <v>15</v>
      </c>
      <c r="I21" s="137">
        <v>2</v>
      </c>
      <c r="J21" s="63"/>
      <c r="K21" s="66" t="s">
        <v>253</v>
      </c>
      <c r="L21" s="63"/>
      <c r="M21" s="66"/>
      <c r="N21" s="66"/>
      <c r="O21" s="67"/>
      <c r="P21" s="1"/>
      <c r="Q21" s="1"/>
    </row>
    <row r="22" spans="2:19" ht="24.95" customHeight="1">
      <c r="B22" s="388"/>
      <c r="C22" s="389"/>
      <c r="D22" s="135" t="s">
        <v>47</v>
      </c>
      <c r="E22" s="138" t="s">
        <v>151</v>
      </c>
      <c r="F22" s="57">
        <f>ROUND(G22*I22,0)</f>
        <v>140000</v>
      </c>
      <c r="G22" s="55">
        <v>7000</v>
      </c>
      <c r="H22" s="63" t="s">
        <v>15</v>
      </c>
      <c r="I22" s="65">
        <v>20</v>
      </c>
      <c r="J22" s="63"/>
      <c r="K22" s="63"/>
      <c r="L22" s="63"/>
      <c r="M22" s="66"/>
      <c r="N22" s="66"/>
      <c r="O22" s="67"/>
      <c r="P22" s="1"/>
      <c r="Q22" s="1"/>
    </row>
    <row r="23" spans="2:19" ht="24.95" customHeight="1">
      <c r="B23" s="388"/>
      <c r="C23" s="389"/>
      <c r="D23" s="135" t="s">
        <v>21</v>
      </c>
      <c r="E23" s="139" t="s">
        <v>153</v>
      </c>
      <c r="F23" s="57">
        <f>ROUND(G23*I23,0)</f>
        <v>140000</v>
      </c>
      <c r="G23" s="55">
        <v>7000</v>
      </c>
      <c r="H23" s="63" t="s">
        <v>15</v>
      </c>
      <c r="I23" s="98">
        <v>20</v>
      </c>
      <c r="J23" s="63"/>
      <c r="K23" s="99"/>
      <c r="L23" s="63"/>
      <c r="M23" s="98"/>
      <c r="N23" s="65"/>
      <c r="O23" s="72"/>
      <c r="P23" s="1"/>
      <c r="Q23" s="1"/>
    </row>
    <row r="24" spans="2:19" ht="24.95" customHeight="1">
      <c r="B24" s="388"/>
      <c r="C24" s="415"/>
      <c r="D24" s="140" t="s">
        <v>22</v>
      </c>
      <c r="E24" s="101" t="s">
        <v>213</v>
      </c>
      <c r="F24" s="133">
        <f>ROUND(G24*I24,0)</f>
        <v>50000</v>
      </c>
      <c r="G24" s="88">
        <f>'리더교육(1일 6시간)'!G21</f>
        <v>50000</v>
      </c>
      <c r="H24" s="74" t="s">
        <v>15</v>
      </c>
      <c r="I24" s="102">
        <v>1</v>
      </c>
      <c r="J24" s="74"/>
      <c r="K24" s="74"/>
      <c r="L24" s="74"/>
      <c r="M24" s="90"/>
      <c r="N24" s="90"/>
      <c r="O24" s="91"/>
      <c r="P24" s="1"/>
      <c r="Q24" s="1"/>
    </row>
    <row r="25" spans="2:19" ht="24.95" customHeight="1">
      <c r="B25" s="396" t="s">
        <v>102</v>
      </c>
      <c r="C25" s="397"/>
      <c r="D25" s="397"/>
      <c r="E25" s="440"/>
      <c r="F25" s="103">
        <f>SUM(F4,F9,F14)</f>
        <v>13922357</v>
      </c>
      <c r="G25" s="104"/>
      <c r="H25" s="105"/>
      <c r="I25" s="105"/>
      <c r="J25" s="105"/>
      <c r="K25" s="105"/>
      <c r="L25" s="105"/>
      <c r="M25" s="106"/>
      <c r="N25" s="106"/>
      <c r="O25" s="107"/>
      <c r="P25" s="1"/>
      <c r="Q25" s="1"/>
    </row>
    <row r="26" spans="2:19" ht="24.95" customHeight="1">
      <c r="B26" s="402" t="s">
        <v>123</v>
      </c>
      <c r="C26" s="403"/>
      <c r="D26" s="403"/>
      <c r="E26" s="398"/>
      <c r="F26" s="141">
        <f>TRUNC(F25*0.06,0)</f>
        <v>835341</v>
      </c>
      <c r="G26" s="109" t="s">
        <v>313</v>
      </c>
      <c r="H26" s="110"/>
      <c r="I26" s="110"/>
      <c r="J26" s="110"/>
      <c r="K26" s="110"/>
      <c r="L26" s="110"/>
      <c r="M26" s="111"/>
      <c r="N26" s="111"/>
      <c r="O26" s="112"/>
      <c r="P26" s="1"/>
      <c r="Q26" s="1"/>
    </row>
    <row r="27" spans="2:19" ht="24.95" customHeight="1">
      <c r="B27" s="402" t="s">
        <v>121</v>
      </c>
      <c r="C27" s="403" t="s">
        <v>121</v>
      </c>
      <c r="D27" s="403"/>
      <c r="E27" s="398"/>
      <c r="F27" s="141">
        <f>TRUNC((F25+F26)*0.1,0)</f>
        <v>1475769</v>
      </c>
      <c r="G27" s="109" t="s">
        <v>164</v>
      </c>
      <c r="H27" s="110"/>
      <c r="I27" s="110"/>
      <c r="J27" s="110"/>
      <c r="K27" s="110"/>
      <c r="L27" s="110"/>
      <c r="M27" s="111"/>
      <c r="N27" s="111"/>
      <c r="O27" s="112"/>
      <c r="P27" s="1"/>
      <c r="Q27" s="1"/>
    </row>
    <row r="28" spans="2:19" ht="24.95" customHeight="1">
      <c r="B28" s="396" t="s">
        <v>119</v>
      </c>
      <c r="C28" s="397"/>
      <c r="D28" s="397"/>
      <c r="E28" s="440"/>
      <c r="F28" s="103">
        <f>TRUNC(SUM(F25:F27),-4)</f>
        <v>16230000</v>
      </c>
      <c r="G28" s="104"/>
      <c r="H28" s="105"/>
      <c r="I28" s="105"/>
      <c r="J28" s="105"/>
      <c r="K28" s="105"/>
      <c r="L28" s="105"/>
      <c r="M28" s="106"/>
      <c r="N28" s="106"/>
      <c r="O28" s="107"/>
      <c r="P28" s="1"/>
      <c r="Q28" s="1"/>
    </row>
    <row r="29" spans="2:19" ht="24.95" customHeight="1">
      <c r="B29" s="402" t="s">
        <v>122</v>
      </c>
      <c r="C29" s="403"/>
      <c r="D29" s="403"/>
      <c r="E29" s="398"/>
      <c r="F29" s="141">
        <f>F28*0.1</f>
        <v>1623000</v>
      </c>
      <c r="G29" s="113"/>
      <c r="H29" s="110"/>
      <c r="I29" s="110"/>
      <c r="J29" s="110"/>
      <c r="K29" s="110"/>
      <c r="L29" s="110"/>
      <c r="M29" s="111"/>
      <c r="N29" s="111"/>
      <c r="O29" s="112"/>
      <c r="P29" s="1"/>
      <c r="Q29" s="1"/>
    </row>
    <row r="30" spans="2:19" ht="24.95" customHeight="1" thickBot="1">
      <c r="B30" s="399" t="s">
        <v>120</v>
      </c>
      <c r="C30" s="400"/>
      <c r="D30" s="400"/>
      <c r="E30" s="439"/>
      <c r="F30" s="114">
        <f>F28+F29</f>
        <v>17853000</v>
      </c>
      <c r="G30" s="115"/>
      <c r="H30" s="116"/>
      <c r="I30" s="116"/>
      <c r="J30" s="116"/>
      <c r="K30" s="116"/>
      <c r="L30" s="116"/>
      <c r="M30" s="117"/>
      <c r="N30" s="117"/>
      <c r="O30" s="118"/>
      <c r="P30" s="1"/>
      <c r="Q30" s="1"/>
      <c r="S30">
        <f>11.5/22</f>
        <v>0.52272727272727271</v>
      </c>
    </row>
    <row r="31" spans="2:19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2"/>
      <c r="N31" s="2"/>
      <c r="O31" s="2"/>
      <c r="P31" s="1"/>
      <c r="Q31" s="1"/>
      <c r="S31">
        <f>ROUND(S30,1)</f>
        <v>0.5</v>
      </c>
    </row>
    <row r="32" spans="2:19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2"/>
      <c r="N32" s="2"/>
      <c r="O32" s="2"/>
      <c r="P32" s="1"/>
      <c r="Q32" s="1"/>
    </row>
    <row r="33" spans="2:17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2"/>
      <c r="N33" s="2"/>
      <c r="O33" s="2"/>
      <c r="P33" s="1"/>
      <c r="Q33" s="1"/>
    </row>
    <row r="34" spans="2:17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17" ht="24.95" customHeight="1">
      <c r="B35" s="1"/>
      <c r="C35" s="1"/>
      <c r="D35" s="1"/>
      <c r="E35" s="1"/>
      <c r="F35" s="1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2:17" ht="24.95" customHeight="1">
      <c r="B36" s="1"/>
      <c r="C36" s="1"/>
      <c r="D36" s="1"/>
      <c r="E36" s="1"/>
      <c r="F36" s="1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2:17" ht="24.95" customHeight="1">
      <c r="B37" s="1"/>
      <c r="C37" s="1"/>
      <c r="D37" s="1"/>
      <c r="E37" s="1"/>
      <c r="F37" s="1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2:17" ht="24.95" customHeight="1">
      <c r="B38" s="1"/>
      <c r="C38" s="1"/>
      <c r="D38" s="1"/>
      <c r="E38" s="1"/>
      <c r="F38" s="1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2:17">
      <c r="B39" s="1"/>
      <c r="C39" s="1"/>
      <c r="D39" s="1"/>
      <c r="E39" s="1"/>
      <c r="F39" s="3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2:17">
      <c r="B40" s="1"/>
      <c r="C40" s="1"/>
      <c r="D40" s="1"/>
      <c r="E40" s="1"/>
      <c r="F40" s="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</sheetData>
  <mergeCells count="33">
    <mergeCell ref="B1:O1"/>
    <mergeCell ref="G3:O3"/>
    <mergeCell ref="B4:B8"/>
    <mergeCell ref="G4:O4"/>
    <mergeCell ref="C5:C6"/>
    <mergeCell ref="C7:C8"/>
    <mergeCell ref="D3:E3"/>
    <mergeCell ref="D4:E4"/>
    <mergeCell ref="B9:B13"/>
    <mergeCell ref="C10:C11"/>
    <mergeCell ref="C12:C13"/>
    <mergeCell ref="B14:B24"/>
    <mergeCell ref="C15:C16"/>
    <mergeCell ref="C17:C19"/>
    <mergeCell ref="C20:C24"/>
    <mergeCell ref="D9:E9"/>
    <mergeCell ref="D14:E14"/>
    <mergeCell ref="D5:E5"/>
    <mergeCell ref="D6:E6"/>
    <mergeCell ref="D7:E7"/>
    <mergeCell ref="D8:E8"/>
    <mergeCell ref="D10:E10"/>
    <mergeCell ref="D11:E11"/>
    <mergeCell ref="D12:E12"/>
    <mergeCell ref="D13:E13"/>
    <mergeCell ref="J15:O15"/>
    <mergeCell ref="B30:E30"/>
    <mergeCell ref="B25:E25"/>
    <mergeCell ref="B26:E26"/>
    <mergeCell ref="B27:E27"/>
    <mergeCell ref="B28:E28"/>
    <mergeCell ref="B29:E29"/>
    <mergeCell ref="J16:O16"/>
  </mergeCells>
  <phoneticPr fontId="3" type="noConversion"/>
  <pageMargins left="0.7" right="0.7" top="0.75" bottom="0.75" header="0.3" footer="0.3"/>
  <pageSetup paperSize="9" scale="56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Y27"/>
  <sheetViews>
    <sheetView view="pageBreakPreview" zoomScale="85" zoomScaleNormal="85" zoomScaleSheetLayoutView="85" workbookViewId="0">
      <selection activeCell="F12" sqref="F12"/>
    </sheetView>
  </sheetViews>
  <sheetFormatPr defaultRowHeight="16.5"/>
  <cols>
    <col min="2" max="2" width="7.125" customWidth="1"/>
    <col min="3" max="3" width="7.125" bestFit="1" customWidth="1"/>
    <col min="4" max="4" width="13.75" bestFit="1" customWidth="1"/>
    <col min="5" max="5" width="6.875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04" t="s">
        <v>48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58" t="s">
        <v>4</v>
      </c>
      <c r="C3" s="59" t="s">
        <v>115</v>
      </c>
      <c r="D3" s="408" t="s">
        <v>99</v>
      </c>
      <c r="E3" s="446"/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1"/>
      <c r="Q3" s="1"/>
    </row>
    <row r="4" spans="2:25" ht="24.95" customHeight="1" thickTop="1">
      <c r="B4" s="414" t="s">
        <v>8</v>
      </c>
      <c r="C4" s="61"/>
      <c r="D4" s="416" t="s">
        <v>2</v>
      </c>
      <c r="E4" s="447"/>
      <c r="F4" s="62">
        <f>SUM(F5:F6)</f>
        <v>1072491</v>
      </c>
      <c r="G4" s="411" t="str">
        <f>'리더교육(1일 6시간)'!G4:O4</f>
        <v>2023년 학술연구용역인건비 기준단가 적용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388"/>
      <c r="C5" s="142" t="s">
        <v>1</v>
      </c>
      <c r="D5" s="390" t="s">
        <v>0</v>
      </c>
      <c r="E5" s="448"/>
      <c r="F5" s="54">
        <f>ROUND(G5*I5*K5,0)</f>
        <v>804368</v>
      </c>
      <c r="G5" s="55">
        <v>2681226</v>
      </c>
      <c r="H5" s="63" t="s">
        <v>13</v>
      </c>
      <c r="I5" s="64">
        <v>0.3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5" ht="24.95" customHeight="1">
      <c r="B6" s="388"/>
      <c r="C6" s="142" t="s">
        <v>33</v>
      </c>
      <c r="D6" s="392" t="s">
        <v>0</v>
      </c>
      <c r="E6" s="449"/>
      <c r="F6" s="54">
        <f>ROUND(G6*I6/K6*M6*O6,0)</f>
        <v>268123</v>
      </c>
      <c r="G6" s="55">
        <f>G5</f>
        <v>2681226</v>
      </c>
      <c r="H6" s="63" t="s">
        <v>15</v>
      </c>
      <c r="I6" s="143">
        <v>4</v>
      </c>
      <c r="J6" s="144" t="s">
        <v>25</v>
      </c>
      <c r="K6" s="145">
        <v>12</v>
      </c>
      <c r="L6" s="146" t="s">
        <v>13</v>
      </c>
      <c r="M6" s="64">
        <v>0.3</v>
      </c>
      <c r="N6" s="63" t="s">
        <v>13</v>
      </c>
      <c r="O6" s="72">
        <v>1</v>
      </c>
      <c r="P6" s="1"/>
      <c r="Q6" s="1"/>
      <c r="Y6" s="7"/>
    </row>
    <row r="7" spans="2:25" ht="24.95" customHeight="1">
      <c r="B7" s="388" t="s">
        <v>9</v>
      </c>
      <c r="C7" s="81"/>
      <c r="D7" s="435" t="s">
        <v>2</v>
      </c>
      <c r="E7" s="452"/>
      <c r="F7" s="82">
        <f>SUM(F8:F9)</f>
        <v>5000</v>
      </c>
      <c r="G7" s="83"/>
      <c r="H7" s="84"/>
      <c r="I7" s="84"/>
      <c r="J7" s="84"/>
      <c r="K7" s="84"/>
      <c r="L7" s="84"/>
      <c r="M7" s="85"/>
      <c r="N7" s="85"/>
      <c r="O7" s="86"/>
      <c r="P7" s="1"/>
      <c r="Q7" s="1"/>
      <c r="Y7" s="6"/>
    </row>
    <row r="8" spans="2:25" ht="24.95" customHeight="1">
      <c r="B8" s="388"/>
      <c r="C8" s="389" t="s">
        <v>35</v>
      </c>
      <c r="D8" s="390" t="s">
        <v>16</v>
      </c>
      <c r="E8" s="448"/>
      <c r="F8" s="54">
        <f>ROUND(G8*I8,0)</f>
        <v>3000</v>
      </c>
      <c r="G8" s="55">
        <v>30000</v>
      </c>
      <c r="H8" s="63" t="s">
        <v>15</v>
      </c>
      <c r="I8" s="64">
        <v>0.1</v>
      </c>
      <c r="J8" s="63"/>
      <c r="K8" s="65"/>
      <c r="L8" s="63"/>
      <c r="M8" s="66"/>
      <c r="N8" s="66"/>
      <c r="O8" s="67"/>
      <c r="P8" s="1"/>
      <c r="Q8" s="1"/>
    </row>
    <row r="9" spans="2:25" ht="24.95" customHeight="1">
      <c r="B9" s="388"/>
      <c r="C9" s="415"/>
      <c r="D9" s="392" t="s">
        <v>17</v>
      </c>
      <c r="E9" s="449"/>
      <c r="F9" s="73">
        <f>ROUND(G9*I9,0)</f>
        <v>2000</v>
      </c>
      <c r="G9" s="88">
        <v>20000</v>
      </c>
      <c r="H9" s="74" t="s">
        <v>15</v>
      </c>
      <c r="I9" s="79">
        <v>0.1</v>
      </c>
      <c r="J9" s="74"/>
      <c r="K9" s="89"/>
      <c r="L9" s="74"/>
      <c r="M9" s="90"/>
      <c r="N9" s="90"/>
      <c r="O9" s="91"/>
      <c r="P9" s="1"/>
      <c r="Q9" s="1"/>
    </row>
    <row r="10" spans="2:25" ht="24.95" customHeight="1">
      <c r="B10" s="396" t="s">
        <v>2</v>
      </c>
      <c r="C10" s="397"/>
      <c r="D10" s="397"/>
      <c r="E10" s="450"/>
      <c r="F10" s="103">
        <f>SUM(F4,F7)</f>
        <v>1077491</v>
      </c>
      <c r="G10" s="104"/>
      <c r="H10" s="105"/>
      <c r="I10" s="105"/>
      <c r="J10" s="105"/>
      <c r="K10" s="105"/>
      <c r="L10" s="105"/>
      <c r="M10" s="106"/>
      <c r="N10" s="106"/>
      <c r="O10" s="107"/>
      <c r="P10" s="1"/>
      <c r="Q10" s="1"/>
    </row>
    <row r="11" spans="2:25" ht="24.95" customHeight="1">
      <c r="B11" s="402" t="s">
        <v>26</v>
      </c>
      <c r="C11" s="403"/>
      <c r="D11" s="403"/>
      <c r="E11" s="450"/>
      <c r="F11" s="108">
        <f>TRUNC(F10*0.06,0)</f>
        <v>64649</v>
      </c>
      <c r="G11" s="109" t="s">
        <v>313</v>
      </c>
      <c r="H11" s="110"/>
      <c r="I11" s="110"/>
      <c r="J11" s="110"/>
      <c r="K11" s="110"/>
      <c r="L11" s="110"/>
      <c r="M11" s="111"/>
      <c r="N11" s="111"/>
      <c r="O11" s="112"/>
      <c r="P11" s="1"/>
      <c r="Q11" s="1"/>
    </row>
    <row r="12" spans="2:25" ht="24.95" customHeight="1">
      <c r="B12" s="402" t="s">
        <v>27</v>
      </c>
      <c r="C12" s="403" t="s">
        <v>27</v>
      </c>
      <c r="D12" s="403"/>
      <c r="E12" s="450"/>
      <c r="F12" s="108">
        <f>TRUNC((F10+F11)*0.1,0)</f>
        <v>114214</v>
      </c>
      <c r="G12" s="109" t="s">
        <v>164</v>
      </c>
      <c r="H12" s="110"/>
      <c r="I12" s="110"/>
      <c r="J12" s="110"/>
      <c r="K12" s="110"/>
      <c r="L12" s="110"/>
      <c r="M12" s="111"/>
      <c r="N12" s="111"/>
      <c r="O12" s="112"/>
      <c r="P12" s="1"/>
      <c r="Q12" s="1"/>
    </row>
    <row r="13" spans="2:25" ht="24.95" customHeight="1">
      <c r="B13" s="396" t="s">
        <v>28</v>
      </c>
      <c r="C13" s="397"/>
      <c r="D13" s="397"/>
      <c r="E13" s="450"/>
      <c r="F13" s="103">
        <f>TRUNC(SUM(F10:F12),-4)</f>
        <v>1250000</v>
      </c>
      <c r="G13" s="104"/>
      <c r="H13" s="105"/>
      <c r="I13" s="105"/>
      <c r="J13" s="105"/>
      <c r="K13" s="105"/>
      <c r="L13" s="105"/>
      <c r="M13" s="106"/>
      <c r="N13" s="106"/>
      <c r="O13" s="107"/>
      <c r="P13" s="1"/>
      <c r="Q13" s="1"/>
    </row>
    <row r="14" spans="2:25" ht="24.95" customHeight="1">
      <c r="B14" s="402" t="s">
        <v>29</v>
      </c>
      <c r="C14" s="403"/>
      <c r="D14" s="403"/>
      <c r="E14" s="450"/>
      <c r="F14" s="108">
        <f>F13*0.1</f>
        <v>125000</v>
      </c>
      <c r="G14" s="113"/>
      <c r="H14" s="110"/>
      <c r="I14" s="110"/>
      <c r="J14" s="110"/>
      <c r="K14" s="110"/>
      <c r="L14" s="110"/>
      <c r="M14" s="111"/>
      <c r="N14" s="111"/>
      <c r="O14" s="112"/>
      <c r="P14" s="1"/>
      <c r="Q14" s="1"/>
    </row>
    <row r="15" spans="2:25" ht="24.95" customHeight="1" thickBot="1">
      <c r="B15" s="399" t="s">
        <v>30</v>
      </c>
      <c r="C15" s="400"/>
      <c r="D15" s="400"/>
      <c r="E15" s="451"/>
      <c r="F15" s="114">
        <f>F13+F14</f>
        <v>1375000</v>
      </c>
      <c r="G15" s="115"/>
      <c r="H15" s="116"/>
      <c r="I15" s="116"/>
      <c r="J15" s="116"/>
      <c r="K15" s="116"/>
      <c r="L15" s="116"/>
      <c r="M15" s="117"/>
      <c r="N15" s="117"/>
      <c r="O15" s="118"/>
      <c r="P15" s="1"/>
      <c r="Q15" s="1"/>
    </row>
    <row r="16" spans="2:25" ht="24.95" customHeight="1">
      <c r="B16" s="1"/>
      <c r="C16" s="1"/>
      <c r="D16" s="1"/>
      <c r="E16" s="1"/>
      <c r="F16" s="19"/>
      <c r="G16" s="1"/>
      <c r="H16" s="1"/>
      <c r="I16" s="1"/>
      <c r="J16" s="1"/>
      <c r="K16" s="1"/>
      <c r="L16" s="1"/>
      <c r="M16" s="2"/>
      <c r="N16" s="2"/>
      <c r="O16" s="2"/>
      <c r="P16" s="1"/>
      <c r="Q16" s="1"/>
    </row>
    <row r="17" spans="2:17" ht="24.95" customHeight="1">
      <c r="B17" s="1"/>
      <c r="C17" s="1"/>
      <c r="D17" s="1"/>
      <c r="E17" s="1"/>
      <c r="F17" s="19"/>
      <c r="G17" s="1"/>
      <c r="H17" s="1"/>
      <c r="I17" s="1"/>
      <c r="J17" s="1"/>
      <c r="K17" s="1"/>
      <c r="L17" s="1"/>
      <c r="M17" s="2"/>
      <c r="N17" s="2"/>
      <c r="O17" s="2"/>
      <c r="P17" s="1"/>
      <c r="Q17" s="1"/>
    </row>
    <row r="18" spans="2:17" ht="24.95" customHeight="1">
      <c r="B18" s="1"/>
      <c r="C18" s="1"/>
      <c r="D18" s="1"/>
      <c r="E18" s="1"/>
      <c r="F18" s="19"/>
      <c r="G18" s="1"/>
      <c r="H18" s="1"/>
      <c r="I18" s="1"/>
      <c r="J18" s="1"/>
      <c r="K18" s="1"/>
      <c r="L18" s="1"/>
      <c r="M18" s="2"/>
      <c r="N18" s="2"/>
      <c r="O18" s="2"/>
      <c r="P18" s="1"/>
      <c r="Q18" s="1"/>
    </row>
    <row r="19" spans="2:17" ht="24.95" customHeight="1">
      <c r="B19" s="1"/>
      <c r="C19" s="1"/>
      <c r="D19" s="1"/>
      <c r="E19" s="1"/>
      <c r="F19" s="1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2:17" ht="24.95" customHeight="1">
      <c r="B20" s="1"/>
      <c r="C20" s="1"/>
      <c r="D20" s="1"/>
      <c r="E20" s="1"/>
      <c r="F20" s="19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2:17" ht="24.95" customHeight="1">
      <c r="B21" s="1"/>
      <c r="C21" s="1"/>
      <c r="D21" s="1"/>
      <c r="E21" s="1"/>
      <c r="F21" s="19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2:17" ht="24.95" customHeight="1">
      <c r="B22" s="1"/>
      <c r="C22" s="1"/>
      <c r="D22" s="1"/>
      <c r="E22" s="1"/>
      <c r="F22" s="19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2:17" ht="24.95" customHeight="1">
      <c r="B23" s="1"/>
      <c r="C23" s="1"/>
      <c r="D23" s="1"/>
      <c r="E23" s="1"/>
      <c r="F23" s="19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2:17">
      <c r="B24" s="1"/>
      <c r="C24" s="1"/>
      <c r="D24" s="1"/>
      <c r="E24" s="1"/>
      <c r="F24" s="3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2:17">
      <c r="B25" s="1"/>
      <c r="C25" s="1"/>
      <c r="D25" s="1"/>
      <c r="E25" s="1"/>
      <c r="F25" s="3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2:17">
      <c r="Q26">
        <f>6.5/22</f>
        <v>0.29545454545454547</v>
      </c>
    </row>
    <row r="27" spans="2:17">
      <c r="Q27">
        <f>ROUND(Q26,1)</f>
        <v>0.3</v>
      </c>
    </row>
  </sheetData>
  <mergeCells count="19">
    <mergeCell ref="B12:E12"/>
    <mergeCell ref="B13:E13"/>
    <mergeCell ref="B14:E14"/>
    <mergeCell ref="B15:E15"/>
    <mergeCell ref="D7:E7"/>
    <mergeCell ref="D8:E8"/>
    <mergeCell ref="D9:E9"/>
    <mergeCell ref="B10:E10"/>
    <mergeCell ref="B11:E11"/>
    <mergeCell ref="B1:O1"/>
    <mergeCell ref="G3:O3"/>
    <mergeCell ref="B4:B6"/>
    <mergeCell ref="G4:O4"/>
    <mergeCell ref="B7:B9"/>
    <mergeCell ref="C8:C9"/>
    <mergeCell ref="D3:E3"/>
    <mergeCell ref="D4:E4"/>
    <mergeCell ref="D5:E5"/>
    <mergeCell ref="D6:E6"/>
  </mergeCells>
  <phoneticPr fontId="3" type="noConversion"/>
  <pageMargins left="0.7" right="0.7" top="0.75" bottom="0.75" header="0.3" footer="0.3"/>
  <pageSetup paperSize="9" scale="6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1:Y31"/>
  <sheetViews>
    <sheetView view="pageBreakPreview" topLeftCell="B1" zoomScale="85" zoomScaleNormal="85" zoomScaleSheetLayoutView="85" workbookViewId="0">
      <selection activeCell="H15" sqref="H15"/>
    </sheetView>
  </sheetViews>
  <sheetFormatPr defaultRowHeight="16.5"/>
  <cols>
    <col min="2" max="2" width="7.125" customWidth="1"/>
    <col min="3" max="3" width="7.125" bestFit="1" customWidth="1"/>
    <col min="4" max="4" width="11.625" bestFit="1" customWidth="1"/>
    <col min="5" max="5" width="16.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04" t="s">
        <v>49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58" t="s">
        <v>4</v>
      </c>
      <c r="C3" s="59" t="s">
        <v>115</v>
      </c>
      <c r="D3" s="408" t="s">
        <v>99</v>
      </c>
      <c r="E3" s="418" t="s">
        <v>126</v>
      </c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1"/>
      <c r="Q3" s="1"/>
    </row>
    <row r="4" spans="2:25" ht="24.95" customHeight="1" thickTop="1">
      <c r="B4" s="414" t="s">
        <v>8</v>
      </c>
      <c r="C4" s="61"/>
      <c r="D4" s="433" t="s">
        <v>124</v>
      </c>
      <c r="E4" s="417"/>
      <c r="F4" s="62">
        <f>SUM(F5:F6)</f>
        <v>1429987</v>
      </c>
      <c r="G4" s="411" t="str">
        <f>'리더교육(1일 6시간)'!G4:O4</f>
        <v>2023년 학술연구용역인건비 기준단가 적용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388"/>
      <c r="C5" s="142" t="s">
        <v>1</v>
      </c>
      <c r="D5" s="428" t="s">
        <v>0</v>
      </c>
      <c r="E5" s="391"/>
      <c r="F5" s="54">
        <f>ROUND(G5*I5*K5,0)</f>
        <v>1072490</v>
      </c>
      <c r="G5" s="55">
        <v>2681226</v>
      </c>
      <c r="H5" s="63" t="s">
        <v>13</v>
      </c>
      <c r="I5" s="64">
        <v>0.4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5" ht="24.95" customHeight="1">
      <c r="B6" s="388"/>
      <c r="C6" s="142" t="s">
        <v>33</v>
      </c>
      <c r="D6" s="428" t="s">
        <v>101</v>
      </c>
      <c r="E6" s="391"/>
      <c r="F6" s="54">
        <f>ROUND(G6*I6/K6*M6*O6,0)</f>
        <v>357497</v>
      </c>
      <c r="G6" s="55">
        <f>G5</f>
        <v>2681226</v>
      </c>
      <c r="H6" s="63" t="s">
        <v>15</v>
      </c>
      <c r="I6" s="75">
        <v>4</v>
      </c>
      <c r="J6" s="76" t="s">
        <v>25</v>
      </c>
      <c r="K6" s="77">
        <v>12</v>
      </c>
      <c r="L6" s="78" t="s">
        <v>13</v>
      </c>
      <c r="M6" s="64">
        <v>0.4</v>
      </c>
      <c r="N6" s="63" t="s">
        <v>13</v>
      </c>
      <c r="O6" s="72">
        <v>1</v>
      </c>
      <c r="P6" s="1"/>
      <c r="Q6" s="1"/>
      <c r="Y6" s="7"/>
    </row>
    <row r="7" spans="2:25" ht="24.95" customHeight="1">
      <c r="B7" s="388" t="s">
        <v>9</v>
      </c>
      <c r="C7" s="81"/>
      <c r="D7" s="453" t="s">
        <v>124</v>
      </c>
      <c r="E7" s="438"/>
      <c r="F7" s="82">
        <f>SUM(F8:F10)</f>
        <v>205000</v>
      </c>
      <c r="G7" s="83" t="s">
        <v>96</v>
      </c>
      <c r="H7" s="84"/>
      <c r="I7" s="84"/>
      <c r="J7" s="84"/>
      <c r="K7" s="84"/>
      <c r="L7" s="84"/>
      <c r="M7" s="85"/>
      <c r="N7" s="85"/>
      <c r="O7" s="86"/>
      <c r="P7" s="1"/>
      <c r="Q7" s="1"/>
      <c r="Y7" s="6"/>
    </row>
    <row r="8" spans="2:25" ht="24.95" customHeight="1">
      <c r="B8" s="388"/>
      <c r="C8" s="142" t="s">
        <v>34</v>
      </c>
      <c r="D8" s="428" t="s">
        <v>101</v>
      </c>
      <c r="E8" s="391"/>
      <c r="F8" s="54">
        <f>(25000*2)+(25000*2)+(50000*2)</f>
        <v>200000</v>
      </c>
      <c r="G8" s="87" t="s">
        <v>318</v>
      </c>
      <c r="H8" s="63"/>
      <c r="I8" s="63"/>
      <c r="J8" s="63"/>
      <c r="K8" s="63"/>
      <c r="L8" s="63"/>
      <c r="M8" s="66"/>
      <c r="N8" s="66"/>
      <c r="O8" s="67"/>
      <c r="P8" s="1"/>
      <c r="Q8" s="1"/>
      <c r="Y8" s="7"/>
    </row>
    <row r="9" spans="2:25" ht="24.95" customHeight="1">
      <c r="B9" s="388"/>
      <c r="C9" s="389" t="s">
        <v>35</v>
      </c>
      <c r="D9" s="428" t="s">
        <v>103</v>
      </c>
      <c r="E9" s="391"/>
      <c r="F9" s="54">
        <f>ROUND(G9*I9,0)</f>
        <v>3000</v>
      </c>
      <c r="G9" s="55">
        <v>30000</v>
      </c>
      <c r="H9" s="63" t="s">
        <v>15</v>
      </c>
      <c r="I9" s="64">
        <v>0.1</v>
      </c>
      <c r="J9" s="63"/>
      <c r="K9" s="65"/>
      <c r="L9" s="63"/>
      <c r="M9" s="66"/>
      <c r="N9" s="66"/>
      <c r="O9" s="67"/>
      <c r="P9" s="1"/>
      <c r="Q9" s="1"/>
    </row>
    <row r="10" spans="2:25" ht="24.95" customHeight="1">
      <c r="B10" s="388"/>
      <c r="C10" s="415"/>
      <c r="D10" s="428" t="s">
        <v>104</v>
      </c>
      <c r="E10" s="391"/>
      <c r="F10" s="54">
        <f>ROUND(G10*I10,0)</f>
        <v>2000</v>
      </c>
      <c r="G10" s="88">
        <v>20000</v>
      </c>
      <c r="H10" s="74" t="s">
        <v>15</v>
      </c>
      <c r="I10" s="79">
        <v>0.1</v>
      </c>
      <c r="J10" s="74"/>
      <c r="K10" s="89"/>
      <c r="L10" s="74"/>
      <c r="M10" s="90"/>
      <c r="N10" s="90"/>
      <c r="O10" s="91"/>
      <c r="P10" s="1"/>
      <c r="Q10" s="1"/>
    </row>
    <row r="11" spans="2:25" ht="24.95" customHeight="1">
      <c r="B11" s="388" t="s">
        <v>7</v>
      </c>
      <c r="C11" s="81"/>
      <c r="D11" s="453" t="s">
        <v>124</v>
      </c>
      <c r="E11" s="438"/>
      <c r="F11" s="82">
        <f>SUM(F12:F15)</f>
        <v>560000</v>
      </c>
      <c r="G11" s="92"/>
      <c r="H11" s="84"/>
      <c r="I11" s="84"/>
      <c r="J11" s="84"/>
      <c r="K11" s="84"/>
      <c r="L11" s="84"/>
      <c r="M11" s="85"/>
      <c r="N11" s="85"/>
      <c r="O11" s="86"/>
      <c r="P11" s="1"/>
      <c r="Q11" s="1"/>
    </row>
    <row r="12" spans="2:25" ht="24.95" customHeight="1">
      <c r="B12" s="388"/>
      <c r="C12" s="389" t="s">
        <v>36</v>
      </c>
      <c r="D12" s="93" t="s">
        <v>18</v>
      </c>
      <c r="E12" s="56" t="s">
        <v>152</v>
      </c>
      <c r="F12" s="54">
        <f>ROUND(G12*I12,0)</f>
        <v>300000</v>
      </c>
      <c r="G12" s="55">
        <f>'리더교육(1일 6시간)'!G15</f>
        <v>150000</v>
      </c>
      <c r="H12" s="63" t="s">
        <v>15</v>
      </c>
      <c r="I12" s="95">
        <v>2</v>
      </c>
      <c r="J12" s="419" t="str">
        <f>'리더교육(1일 6시간)'!J15:O15</f>
        <v>※B급 강사 적용 가능</v>
      </c>
      <c r="K12" s="425"/>
      <c r="L12" s="425"/>
      <c r="M12" s="425"/>
      <c r="N12" s="425"/>
      <c r="O12" s="426"/>
      <c r="P12" s="1"/>
      <c r="Q12" s="1"/>
    </row>
    <row r="13" spans="2:25" ht="24.95" customHeight="1">
      <c r="B13" s="388"/>
      <c r="C13" s="389"/>
      <c r="D13" s="93" t="s">
        <v>108</v>
      </c>
      <c r="E13" s="231" t="str">
        <f>'리더교육(1일 6시간)'!E16</f>
        <v>편도120km, 왕복 기준</v>
      </c>
      <c r="F13" s="54">
        <f>ROUND(G13*I13,0)</f>
        <v>50000</v>
      </c>
      <c r="G13" s="55">
        <f>'리더교육(1일 6시간)'!G16</f>
        <v>50000</v>
      </c>
      <c r="H13" s="63" t="s">
        <v>15</v>
      </c>
      <c r="I13" s="96">
        <v>1</v>
      </c>
      <c r="J13" s="419" t="s">
        <v>257</v>
      </c>
      <c r="K13" s="425"/>
      <c r="L13" s="425"/>
      <c r="M13" s="425"/>
      <c r="N13" s="425"/>
      <c r="O13" s="426"/>
      <c r="P13" s="1"/>
      <c r="Q13" s="1"/>
    </row>
    <row r="14" spans="2:25" ht="24.95" customHeight="1">
      <c r="B14" s="388"/>
      <c r="C14" s="147" t="s">
        <v>50</v>
      </c>
      <c r="D14" s="93" t="s">
        <v>20</v>
      </c>
      <c r="E14" s="56" t="s">
        <v>186</v>
      </c>
      <c r="F14" s="54">
        <f>ROUND(G14*I14,0)</f>
        <v>160000</v>
      </c>
      <c r="G14" s="55">
        <f>'리더교육(1일 6시간)'!G18</f>
        <v>4000</v>
      </c>
      <c r="H14" s="63" t="s">
        <v>15</v>
      </c>
      <c r="I14" s="65">
        <v>40</v>
      </c>
      <c r="J14" s="63"/>
      <c r="K14" s="65"/>
      <c r="L14" s="63"/>
      <c r="M14" s="66"/>
      <c r="N14" s="66"/>
      <c r="O14" s="67"/>
      <c r="P14" s="1"/>
      <c r="Q14" s="1"/>
    </row>
    <row r="15" spans="2:25" ht="24.95" customHeight="1">
      <c r="B15" s="388"/>
      <c r="C15" s="148" t="s">
        <v>51</v>
      </c>
      <c r="D15" s="100" t="s">
        <v>22</v>
      </c>
      <c r="E15" s="101" t="s">
        <v>213</v>
      </c>
      <c r="F15" s="73">
        <f>ROUND(G15*I15,0)</f>
        <v>50000</v>
      </c>
      <c r="G15" s="88">
        <f>'리더교육(1일 6시간)'!G21</f>
        <v>50000</v>
      </c>
      <c r="H15" s="74" t="s">
        <v>15</v>
      </c>
      <c r="I15" s="102">
        <v>1</v>
      </c>
      <c r="J15" s="74"/>
      <c r="K15" s="74"/>
      <c r="L15" s="74"/>
      <c r="M15" s="90"/>
      <c r="N15" s="90"/>
      <c r="O15" s="91"/>
      <c r="P15" s="1"/>
      <c r="Q15" s="1"/>
    </row>
    <row r="16" spans="2:25" ht="24.95" customHeight="1">
      <c r="B16" s="396" t="s">
        <v>102</v>
      </c>
      <c r="C16" s="397"/>
      <c r="D16" s="397"/>
      <c r="E16" s="398"/>
      <c r="F16" s="103">
        <f>SUM(F4,F7,F11)</f>
        <v>2194987</v>
      </c>
      <c r="G16" s="104"/>
      <c r="H16" s="105"/>
      <c r="I16" s="105"/>
      <c r="J16" s="105"/>
      <c r="K16" s="105"/>
      <c r="L16" s="105"/>
      <c r="M16" s="106"/>
      <c r="N16" s="106"/>
      <c r="O16" s="107"/>
      <c r="P16" s="1"/>
      <c r="Q16" s="1"/>
    </row>
    <row r="17" spans="2:18" ht="24.95" customHeight="1">
      <c r="B17" s="402" t="s">
        <v>123</v>
      </c>
      <c r="C17" s="403"/>
      <c r="D17" s="403"/>
      <c r="E17" s="398"/>
      <c r="F17" s="108">
        <f>TRUNC(F16*0.06,0)</f>
        <v>131699</v>
      </c>
      <c r="G17" s="109" t="s">
        <v>313</v>
      </c>
      <c r="H17" s="110"/>
      <c r="I17" s="110"/>
      <c r="J17" s="110"/>
      <c r="K17" s="110"/>
      <c r="L17" s="110"/>
      <c r="M17" s="111"/>
      <c r="N17" s="111"/>
      <c r="O17" s="112"/>
      <c r="P17" s="1"/>
      <c r="Q17" s="1"/>
    </row>
    <row r="18" spans="2:18" ht="24.95" customHeight="1">
      <c r="B18" s="402" t="s">
        <v>121</v>
      </c>
      <c r="C18" s="403" t="s">
        <v>121</v>
      </c>
      <c r="D18" s="403"/>
      <c r="E18" s="398"/>
      <c r="F18" s="108">
        <f>TRUNC((F16+F17)*0.1,0)</f>
        <v>232668</v>
      </c>
      <c r="G18" s="109" t="s">
        <v>164</v>
      </c>
      <c r="H18" s="110"/>
      <c r="I18" s="110"/>
      <c r="J18" s="110"/>
      <c r="K18" s="110"/>
      <c r="L18" s="110"/>
      <c r="M18" s="111"/>
      <c r="N18" s="111"/>
      <c r="O18" s="112"/>
      <c r="P18" s="1"/>
      <c r="Q18" s="1"/>
    </row>
    <row r="19" spans="2:18" ht="24.95" customHeight="1">
      <c r="B19" s="396" t="s">
        <v>119</v>
      </c>
      <c r="C19" s="397"/>
      <c r="D19" s="397"/>
      <c r="E19" s="398"/>
      <c r="F19" s="103">
        <f>TRUNC(SUM(F16:F18),-4)</f>
        <v>2550000</v>
      </c>
      <c r="G19" s="104"/>
      <c r="H19" s="105"/>
      <c r="I19" s="105"/>
      <c r="J19" s="105"/>
      <c r="K19" s="105"/>
      <c r="L19" s="105"/>
      <c r="M19" s="106"/>
      <c r="N19" s="106"/>
      <c r="O19" s="107"/>
      <c r="P19" s="1"/>
      <c r="Q19" s="1"/>
    </row>
    <row r="20" spans="2:18" ht="24.95" customHeight="1">
      <c r="B20" s="402" t="s">
        <v>122</v>
      </c>
      <c r="C20" s="403"/>
      <c r="D20" s="403"/>
      <c r="E20" s="398"/>
      <c r="F20" s="108">
        <f>F19*0.1</f>
        <v>255000</v>
      </c>
      <c r="G20" s="113"/>
      <c r="H20" s="110"/>
      <c r="I20" s="110"/>
      <c r="J20" s="110"/>
      <c r="K20" s="110"/>
      <c r="L20" s="110"/>
      <c r="M20" s="111"/>
      <c r="N20" s="111"/>
      <c r="O20" s="112"/>
      <c r="P20" s="1"/>
      <c r="Q20" s="1"/>
    </row>
    <row r="21" spans="2:18" ht="24.95" customHeight="1" thickBot="1">
      <c r="B21" s="399" t="s">
        <v>120</v>
      </c>
      <c r="C21" s="400"/>
      <c r="D21" s="400"/>
      <c r="E21" s="401"/>
      <c r="F21" s="114">
        <f>F19+F20</f>
        <v>2805000</v>
      </c>
      <c r="G21" s="115"/>
      <c r="H21" s="116"/>
      <c r="I21" s="116"/>
      <c r="J21" s="116"/>
      <c r="K21" s="116"/>
      <c r="L21" s="116"/>
      <c r="M21" s="117"/>
      <c r="N21" s="117"/>
      <c r="O21" s="118"/>
      <c r="P21" s="1"/>
      <c r="Q21" s="1"/>
    </row>
    <row r="22" spans="2:18" ht="24.95" customHeight="1">
      <c r="B22" s="1"/>
      <c r="C22" s="1"/>
      <c r="D22" s="1"/>
      <c r="E22" s="1"/>
      <c r="F22" s="19"/>
      <c r="G22" s="1"/>
      <c r="H22" s="1"/>
      <c r="I22" s="1"/>
      <c r="J22" s="1"/>
      <c r="K22" s="1"/>
      <c r="L22" s="1"/>
      <c r="M22" s="2"/>
      <c r="N22" s="2"/>
      <c r="O22" s="2"/>
      <c r="P22" s="1"/>
      <c r="Q22" s="1"/>
    </row>
    <row r="23" spans="2:18" ht="24.95" customHeight="1">
      <c r="B23" s="1"/>
      <c r="C23" s="1"/>
      <c r="D23" s="1"/>
      <c r="E23" s="1"/>
      <c r="F23" s="19"/>
      <c r="G23" s="1"/>
      <c r="H23" s="1"/>
      <c r="I23" s="1"/>
      <c r="J23" s="1"/>
      <c r="K23" s="1"/>
      <c r="L23" s="1"/>
      <c r="M23" s="2"/>
      <c r="N23" s="2"/>
      <c r="O23" s="2"/>
      <c r="P23" s="1"/>
      <c r="Q23" s="1"/>
    </row>
    <row r="24" spans="2:18" ht="24.95" customHeight="1">
      <c r="B24" s="1"/>
      <c r="C24" s="1"/>
      <c r="D24" s="1"/>
      <c r="E24" s="1"/>
      <c r="F24" s="19"/>
      <c r="G24" s="1"/>
      <c r="H24" s="1"/>
      <c r="I24" s="1"/>
      <c r="J24" s="1"/>
      <c r="K24" s="1"/>
      <c r="L24" s="1"/>
      <c r="M24" s="2"/>
      <c r="N24" s="2"/>
      <c r="O24" s="2"/>
      <c r="P24" s="1"/>
      <c r="Q24">
        <v>8.5</v>
      </c>
      <c r="R24">
        <f>Q24/Q25</f>
        <v>0.38636363636363635</v>
      </c>
    </row>
    <row r="25" spans="2:18" ht="24.95" customHeight="1">
      <c r="B25" s="1"/>
      <c r="C25" s="1"/>
      <c r="D25" s="1"/>
      <c r="E25" s="1"/>
      <c r="F25" s="19"/>
      <c r="G25" s="1"/>
      <c r="H25" s="1"/>
      <c r="I25" s="1"/>
      <c r="J25" s="1"/>
      <c r="K25" s="1"/>
      <c r="L25" s="1"/>
      <c r="M25" s="1"/>
      <c r="N25" s="1"/>
      <c r="O25" s="1"/>
      <c r="P25" s="1"/>
      <c r="Q25">
        <v>22</v>
      </c>
      <c r="R25">
        <f>ROUND(R24,1)</f>
        <v>0.4</v>
      </c>
    </row>
    <row r="26" spans="2:18" ht="24.95" customHeight="1">
      <c r="B26" s="1"/>
      <c r="C26" s="1"/>
      <c r="D26" s="1"/>
      <c r="E26" s="1"/>
      <c r="F26" s="1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2:18" ht="24.95" customHeight="1">
      <c r="B27" s="1"/>
      <c r="C27" s="1"/>
      <c r="D27" s="1"/>
      <c r="E27" s="1"/>
      <c r="F27" s="19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2:18" ht="24.95" customHeight="1">
      <c r="B28" s="1"/>
      <c r="C28" s="1"/>
      <c r="D28" s="1"/>
      <c r="E28" s="1"/>
      <c r="F28" s="1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2:18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2:18">
      <c r="B30" s="1"/>
      <c r="C30" s="1"/>
      <c r="D30" s="1"/>
      <c r="E30" s="1"/>
      <c r="F30" s="3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18">
      <c r="B31" s="1"/>
      <c r="C31" s="1"/>
      <c r="D31" s="1"/>
      <c r="E31" s="1"/>
      <c r="F31" s="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 count="25">
    <mergeCell ref="J13:O13"/>
    <mergeCell ref="B1:O1"/>
    <mergeCell ref="G3:O3"/>
    <mergeCell ref="B4:B6"/>
    <mergeCell ref="G4:O4"/>
    <mergeCell ref="D3:E3"/>
    <mergeCell ref="D4:E4"/>
    <mergeCell ref="D5:E5"/>
    <mergeCell ref="D6:E6"/>
    <mergeCell ref="J12:O12"/>
    <mergeCell ref="B20:E20"/>
    <mergeCell ref="B21:E21"/>
    <mergeCell ref="D10:E10"/>
    <mergeCell ref="B16:E16"/>
    <mergeCell ref="B17:E17"/>
    <mergeCell ref="B18:E18"/>
    <mergeCell ref="B19:E19"/>
    <mergeCell ref="B7:B10"/>
    <mergeCell ref="C9:C10"/>
    <mergeCell ref="B11:B15"/>
    <mergeCell ref="C12:C13"/>
    <mergeCell ref="D7:E7"/>
    <mergeCell ref="D11:E11"/>
    <mergeCell ref="D8:E8"/>
    <mergeCell ref="D9:E9"/>
  </mergeCells>
  <phoneticPr fontId="3" type="noConversion"/>
  <pageMargins left="0.7" right="0.7" top="0.75" bottom="0.75" header="0.3" footer="0.3"/>
  <pageSetup paperSize="9" scale="6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FFFF00"/>
    <pageSetUpPr fitToPage="1"/>
  </sheetPr>
  <dimension ref="B1:Y35"/>
  <sheetViews>
    <sheetView view="pageBreakPreview" zoomScale="85" zoomScaleNormal="100" zoomScaleSheetLayoutView="85" workbookViewId="0">
      <selection activeCell="N28" sqref="N28"/>
    </sheetView>
  </sheetViews>
  <sheetFormatPr defaultRowHeight="16.5"/>
  <cols>
    <col min="2" max="2" width="7.125" customWidth="1"/>
    <col min="3" max="3" width="9.25" bestFit="1" customWidth="1"/>
    <col min="4" max="4" width="13.75" bestFit="1" customWidth="1"/>
    <col min="5" max="5" width="25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04" t="s">
        <v>350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16" t="s">
        <v>4</v>
      </c>
      <c r="C3" s="35" t="s">
        <v>3</v>
      </c>
      <c r="D3" s="467" t="s">
        <v>5</v>
      </c>
      <c r="E3" s="446" t="s">
        <v>5</v>
      </c>
      <c r="F3" s="15" t="s">
        <v>6</v>
      </c>
      <c r="G3" s="468" t="s">
        <v>14</v>
      </c>
      <c r="H3" s="468"/>
      <c r="I3" s="468"/>
      <c r="J3" s="468"/>
      <c r="K3" s="468"/>
      <c r="L3" s="468"/>
      <c r="M3" s="468"/>
      <c r="N3" s="468"/>
      <c r="O3" s="469"/>
      <c r="P3" s="1"/>
      <c r="Q3" s="1"/>
    </row>
    <row r="4" spans="2:25" ht="24.95" customHeight="1" thickTop="1">
      <c r="B4" s="470" t="s">
        <v>8</v>
      </c>
      <c r="C4" s="25"/>
      <c r="D4" s="472" t="s">
        <v>124</v>
      </c>
      <c r="E4" s="447"/>
      <c r="F4" s="173">
        <f>SUM(F5:F6)</f>
        <v>370367</v>
      </c>
      <c r="G4" s="473" t="s">
        <v>351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471"/>
      <c r="C5" s="33" t="s">
        <v>1</v>
      </c>
      <c r="D5" s="462" t="s">
        <v>0</v>
      </c>
      <c r="E5" s="448"/>
      <c r="F5" s="54">
        <f>ROUND(G5*I5*K5,0)</f>
        <v>277775</v>
      </c>
      <c r="G5" s="55">
        <v>2777750</v>
      </c>
      <c r="H5" s="63" t="s">
        <v>13</v>
      </c>
      <c r="I5" s="64">
        <v>0.1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5" ht="24.95" customHeight="1">
      <c r="B6" s="471"/>
      <c r="C6" s="33" t="s">
        <v>33</v>
      </c>
      <c r="D6" s="462" t="s">
        <v>0</v>
      </c>
      <c r="E6" s="448"/>
      <c r="F6" s="54">
        <f>ROUND(G6*I6/K6*M6*O6,0)</f>
        <v>92592</v>
      </c>
      <c r="G6" s="55">
        <f>G5</f>
        <v>2777750</v>
      </c>
      <c r="H6" s="63" t="s">
        <v>15</v>
      </c>
      <c r="I6" s="68">
        <v>4</v>
      </c>
      <c r="J6" s="69" t="s">
        <v>25</v>
      </c>
      <c r="K6" s="70">
        <v>12</v>
      </c>
      <c r="L6" s="156" t="s">
        <v>13</v>
      </c>
      <c r="M6" s="64">
        <v>0.1</v>
      </c>
      <c r="N6" s="63" t="s">
        <v>13</v>
      </c>
      <c r="O6" s="72">
        <v>1</v>
      </c>
      <c r="P6" s="1"/>
      <c r="Q6" s="1"/>
      <c r="Y6" s="7"/>
    </row>
    <row r="7" spans="2:25" ht="24.95" customHeight="1">
      <c r="B7" s="459" t="s">
        <v>9</v>
      </c>
      <c r="C7" s="14"/>
      <c r="D7" s="461" t="s">
        <v>124</v>
      </c>
      <c r="E7" s="452"/>
      <c r="F7" s="82">
        <f>SUM(F8:F8)</f>
        <v>12100000</v>
      </c>
      <c r="G7" s="83" t="s">
        <v>96</v>
      </c>
      <c r="H7" s="84"/>
      <c r="I7" s="84"/>
      <c r="J7" s="84"/>
      <c r="K7" s="84"/>
      <c r="L7" s="84"/>
      <c r="M7" s="85"/>
      <c r="N7" s="85"/>
      <c r="O7" s="86"/>
      <c r="P7" s="1"/>
      <c r="Q7" s="1"/>
      <c r="Y7" s="6"/>
    </row>
    <row r="8" spans="2:25" ht="24.95" customHeight="1">
      <c r="B8" s="460"/>
      <c r="C8" s="33" t="s">
        <v>9</v>
      </c>
      <c r="D8" s="462" t="s">
        <v>352</v>
      </c>
      <c r="E8" s="448"/>
      <c r="F8" s="57">
        <f>G8*I8</f>
        <v>12100000</v>
      </c>
      <c r="G8" s="55">
        <v>1100000</v>
      </c>
      <c r="H8" s="63" t="s">
        <v>13</v>
      </c>
      <c r="I8" s="65">
        <v>11</v>
      </c>
      <c r="J8" s="466" t="s">
        <v>353</v>
      </c>
      <c r="K8" s="466"/>
      <c r="L8" s="63"/>
      <c r="M8" s="66"/>
      <c r="N8" s="66"/>
      <c r="O8" s="67"/>
      <c r="P8" s="1"/>
      <c r="Q8" s="1"/>
      <c r="Y8" s="7"/>
    </row>
    <row r="9" spans="2:25" ht="24.95" customHeight="1">
      <c r="B9" s="288"/>
      <c r="C9" s="81"/>
      <c r="D9" s="435" t="s">
        <v>2</v>
      </c>
      <c r="E9" s="436"/>
      <c r="F9" s="82">
        <f>F4+F7</f>
        <v>12470367</v>
      </c>
      <c r="G9" s="83"/>
      <c r="H9" s="84"/>
      <c r="I9" s="84"/>
      <c r="J9" s="84"/>
      <c r="K9" s="84"/>
      <c r="L9" s="84"/>
      <c r="M9" s="85"/>
      <c r="N9" s="85"/>
      <c r="O9" s="86"/>
      <c r="P9" s="1"/>
      <c r="Q9" s="1"/>
    </row>
    <row r="10" spans="2:25" ht="24.95" customHeight="1">
      <c r="B10" s="454" t="s">
        <v>26</v>
      </c>
      <c r="C10" s="455"/>
      <c r="D10" s="455"/>
      <c r="E10" s="450"/>
      <c r="F10" s="108">
        <f>(F9)*0.05</f>
        <v>623518.35</v>
      </c>
      <c r="G10" s="109" t="s">
        <v>354</v>
      </c>
      <c r="H10" s="110"/>
      <c r="I10" s="110"/>
      <c r="J10" s="110"/>
      <c r="K10" s="110"/>
      <c r="L10" s="110"/>
      <c r="M10" s="111"/>
      <c r="N10" s="111"/>
      <c r="O10" s="112"/>
      <c r="P10" s="1"/>
      <c r="Q10" s="1"/>
    </row>
    <row r="11" spans="2:25" ht="24.95" customHeight="1">
      <c r="B11" s="454" t="s">
        <v>329</v>
      </c>
      <c r="C11" s="455"/>
      <c r="D11" s="455"/>
      <c r="E11" s="450"/>
      <c r="F11" s="108">
        <f>(F9+F10)*0.09</f>
        <v>1178449.6814999999</v>
      </c>
      <c r="G11" s="109" t="s">
        <v>164</v>
      </c>
      <c r="H11" s="110"/>
      <c r="I11" s="110"/>
      <c r="J11" s="110"/>
      <c r="K11" s="110"/>
      <c r="L11" s="110"/>
      <c r="M11" s="111"/>
      <c r="N11" s="111"/>
      <c r="O11" s="112"/>
      <c r="P11" s="1"/>
      <c r="Q11" s="1"/>
    </row>
    <row r="12" spans="2:25" ht="24.95" customHeight="1">
      <c r="B12" s="463" t="s">
        <v>28</v>
      </c>
      <c r="C12" s="464"/>
      <c r="D12" s="464"/>
      <c r="E12" s="465"/>
      <c r="F12" s="13">
        <f>TRUNC(SUM(F9,F10:F11),-4)</f>
        <v>14270000</v>
      </c>
      <c r="G12" s="26"/>
      <c r="H12" s="30"/>
      <c r="I12" s="30"/>
      <c r="J12" s="30"/>
      <c r="K12" s="30"/>
      <c r="L12" s="30"/>
      <c r="M12" s="12"/>
      <c r="N12" s="12"/>
      <c r="O12" s="11"/>
      <c r="P12" s="1"/>
      <c r="Q12" s="1"/>
    </row>
    <row r="13" spans="2:25" ht="24.95" customHeight="1">
      <c r="B13" s="454" t="s">
        <v>29</v>
      </c>
      <c r="C13" s="455"/>
      <c r="D13" s="455"/>
      <c r="E13" s="450"/>
      <c r="F13" s="5">
        <f>F12*0.1</f>
        <v>1427000</v>
      </c>
      <c r="G13" s="28"/>
      <c r="H13" s="31"/>
      <c r="I13" s="31"/>
      <c r="J13" s="31"/>
      <c r="K13" s="31"/>
      <c r="L13" s="31"/>
      <c r="M13" s="17"/>
      <c r="N13" s="17"/>
      <c r="O13" s="18"/>
      <c r="P13" s="1"/>
      <c r="Q13" s="1"/>
    </row>
    <row r="14" spans="2:25" ht="24.95" customHeight="1" thickBot="1">
      <c r="B14" s="456" t="s">
        <v>30</v>
      </c>
      <c r="C14" s="457"/>
      <c r="D14" s="457"/>
      <c r="E14" s="458"/>
      <c r="F14" s="10">
        <f>F12+F13</f>
        <v>15697000</v>
      </c>
      <c r="G14" s="29"/>
      <c r="H14" s="32"/>
      <c r="I14" s="32"/>
      <c r="J14" s="32"/>
      <c r="K14" s="32"/>
      <c r="L14" s="32"/>
      <c r="M14" s="9"/>
      <c r="N14" s="9"/>
      <c r="O14" s="8"/>
      <c r="P14" s="1"/>
      <c r="Q14" s="1"/>
    </row>
    <row r="15" spans="2:25" ht="24.95" customHeight="1">
      <c r="B15" s="1"/>
      <c r="C15" s="1"/>
      <c r="D15" s="1"/>
      <c r="E15" s="1"/>
      <c r="F15" s="19"/>
      <c r="G15" s="1"/>
      <c r="H15" s="1"/>
      <c r="I15" s="1"/>
      <c r="J15" s="1"/>
      <c r="K15" s="1"/>
      <c r="L15" s="1"/>
      <c r="M15" s="2"/>
      <c r="N15" s="2"/>
      <c r="O15" s="2"/>
      <c r="P15" s="1"/>
      <c r="Q15" s="1"/>
    </row>
    <row r="16" spans="2:25" ht="24.95" customHeight="1">
      <c r="B16" s="2"/>
      <c r="C16" s="1"/>
      <c r="D16" s="1"/>
      <c r="E16" s="1"/>
      <c r="F16" s="19"/>
      <c r="G16" s="1"/>
      <c r="H16" s="1"/>
      <c r="I16" s="1"/>
      <c r="J16" s="1"/>
      <c r="K16" s="1"/>
      <c r="L16" s="1"/>
      <c r="M16" s="2"/>
      <c r="N16" s="2"/>
      <c r="O16" s="2"/>
      <c r="P16" s="1"/>
      <c r="Q16" s="1"/>
    </row>
    <row r="17" spans="2:17" ht="24.95" customHeight="1">
      <c r="B17" s="1"/>
      <c r="C17" s="1"/>
      <c r="D17" s="1"/>
      <c r="E17" s="1"/>
      <c r="F17" s="19"/>
      <c r="G17" s="1"/>
      <c r="H17" s="1"/>
      <c r="I17" s="1"/>
      <c r="J17" s="1"/>
      <c r="K17" s="1"/>
      <c r="L17" s="1"/>
      <c r="M17" s="2"/>
      <c r="N17" s="2"/>
      <c r="O17" s="2"/>
      <c r="P17" s="1"/>
      <c r="Q17" s="1"/>
    </row>
    <row r="18" spans="2:17" ht="24.95" customHeight="1">
      <c r="B18" s="1"/>
      <c r="C18" s="1"/>
      <c r="D18" s="1"/>
      <c r="E18" s="1"/>
      <c r="F18" s="19"/>
      <c r="G18" s="219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2:17" ht="24.95" customHeight="1">
      <c r="B19" s="1"/>
      <c r="C19" s="1"/>
      <c r="D19" s="1"/>
      <c r="E19" s="1"/>
      <c r="F19" s="19"/>
      <c r="G19" s="219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2:17" ht="24.95" customHeight="1">
      <c r="B20" s="1"/>
      <c r="C20" s="1"/>
      <c r="D20" s="1"/>
      <c r="E20" s="1"/>
      <c r="F20" s="19"/>
      <c r="G20" s="219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2:17" ht="24.95" customHeight="1">
      <c r="B21" s="1"/>
      <c r="C21" s="1"/>
      <c r="D21" s="1"/>
      <c r="E21" s="21"/>
      <c r="F21" s="19"/>
      <c r="G21" s="219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2:17" ht="24.95" customHeight="1">
      <c r="B22" s="1"/>
      <c r="C22" s="1"/>
      <c r="D22" s="1"/>
      <c r="E22" s="1"/>
      <c r="F22" s="19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2:17">
      <c r="B23" s="1"/>
      <c r="C23" s="1"/>
      <c r="D23" s="1"/>
      <c r="E23" s="45"/>
      <c r="F23" s="3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2:17">
      <c r="B24" s="1"/>
      <c r="C24" s="1"/>
      <c r="D24" s="1"/>
      <c r="E24" s="1"/>
      <c r="F24" s="3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34" spans="17:18">
      <c r="Q34">
        <f>7/22</f>
        <v>0.31818181818181818</v>
      </c>
      <c r="R34">
        <f>11/22</f>
        <v>0.5</v>
      </c>
    </row>
    <row r="35" spans="17:18">
      <c r="Q35">
        <f>ROUND(Q34,1)</f>
        <v>0.3</v>
      </c>
      <c r="R35">
        <f>ROUND(R34,1)</f>
        <v>0.5</v>
      </c>
    </row>
  </sheetData>
  <mergeCells count="18">
    <mergeCell ref="J8:K8"/>
    <mergeCell ref="B1:O1"/>
    <mergeCell ref="D3:E3"/>
    <mergeCell ref="G3:O3"/>
    <mergeCell ref="B4:B6"/>
    <mergeCell ref="D4:E4"/>
    <mergeCell ref="G4:O4"/>
    <mergeCell ref="D5:E5"/>
    <mergeCell ref="D6:E6"/>
    <mergeCell ref="B13:E13"/>
    <mergeCell ref="B14:E14"/>
    <mergeCell ref="B7:B8"/>
    <mergeCell ref="D9:E9"/>
    <mergeCell ref="B10:E10"/>
    <mergeCell ref="D7:E7"/>
    <mergeCell ref="D8:E8"/>
    <mergeCell ref="B12:E12"/>
    <mergeCell ref="B11:E11"/>
  </mergeCells>
  <phoneticPr fontId="3" type="noConversion"/>
  <pageMargins left="0.7" right="0.7" top="0.75" bottom="0.75" header="0.3" footer="0.3"/>
  <pageSetup paperSize="9" scale="54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FF00"/>
    <pageSetUpPr fitToPage="1"/>
  </sheetPr>
  <dimension ref="A1:Y32"/>
  <sheetViews>
    <sheetView view="pageBreakPreview" zoomScale="85" zoomScaleNormal="85" zoomScaleSheetLayoutView="85" workbookViewId="0">
      <selection activeCell="N28" sqref="N28"/>
    </sheetView>
  </sheetViews>
  <sheetFormatPr defaultRowHeight="16.5"/>
  <cols>
    <col min="2" max="2" width="7.125" customWidth="1"/>
    <col min="3" max="3" width="7.125" bestFit="1" customWidth="1"/>
    <col min="4" max="4" width="16" customWidth="1"/>
    <col min="5" max="5" width="19.25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1:25" ht="32.25" customHeight="1" thickBot="1">
      <c r="B1" s="404" t="s">
        <v>355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</row>
    <row r="2" spans="1:25" ht="24.95" customHeight="1" thickTop="1" thickBot="1">
      <c r="F2" s="20"/>
    </row>
    <row r="3" spans="1:25" ht="30" customHeight="1" thickBot="1">
      <c r="B3" s="58" t="s">
        <v>4</v>
      </c>
      <c r="C3" s="59" t="s">
        <v>3</v>
      </c>
      <c r="D3" s="408" t="s">
        <v>5</v>
      </c>
      <c r="E3" s="418" t="s">
        <v>5</v>
      </c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1"/>
      <c r="Q3" s="1"/>
    </row>
    <row r="4" spans="1:25" ht="24.95" customHeight="1" thickTop="1">
      <c r="B4" s="414" t="s">
        <v>8</v>
      </c>
      <c r="C4" s="61"/>
      <c r="D4" s="433" t="s">
        <v>124</v>
      </c>
      <c r="E4" s="417"/>
      <c r="F4" s="62">
        <f>SUM(F5:F8)</f>
        <v>1853833</v>
      </c>
      <c r="G4" s="411" t="s">
        <v>351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1:25" ht="24.95" customHeight="1">
      <c r="B5" s="388"/>
      <c r="C5" s="474" t="s">
        <v>1</v>
      </c>
      <c r="D5" s="390" t="s">
        <v>0</v>
      </c>
      <c r="E5" s="391"/>
      <c r="F5" s="54">
        <f>ROUND(G5*I5*K5,0)</f>
        <v>833325</v>
      </c>
      <c r="G5" s="55">
        <v>2777750</v>
      </c>
      <c r="H5" s="63" t="s">
        <v>13</v>
      </c>
      <c r="I5" s="64">
        <v>0.3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1:25" ht="24.95" customHeight="1">
      <c r="B6" s="388"/>
      <c r="C6" s="474"/>
      <c r="D6" s="390" t="s">
        <v>11</v>
      </c>
      <c r="E6" s="391"/>
      <c r="F6" s="54">
        <f>ROUND(G6*I6*K6,0)</f>
        <v>557050</v>
      </c>
      <c r="G6" s="55">
        <v>1856832</v>
      </c>
      <c r="H6" s="63" t="s">
        <v>15</v>
      </c>
      <c r="I6" s="64">
        <v>0.3</v>
      </c>
      <c r="J6" s="63" t="s">
        <v>13</v>
      </c>
      <c r="K6" s="65">
        <v>1</v>
      </c>
      <c r="L6" s="63"/>
      <c r="M6" s="66"/>
      <c r="N6" s="66"/>
      <c r="O6" s="67"/>
      <c r="P6" s="1"/>
      <c r="Q6" s="1"/>
    </row>
    <row r="7" spans="1:25" ht="24.95" customHeight="1">
      <c r="B7" s="388"/>
      <c r="C7" s="474" t="s">
        <v>33</v>
      </c>
      <c r="D7" s="390" t="s">
        <v>0</v>
      </c>
      <c r="E7" s="391"/>
      <c r="F7" s="54">
        <f>ROUND(G7*I7/K7*M7*O7,0)</f>
        <v>277775</v>
      </c>
      <c r="G7" s="55">
        <f>G5</f>
        <v>2777750</v>
      </c>
      <c r="H7" s="63" t="s">
        <v>15</v>
      </c>
      <c r="I7" s="68">
        <v>4</v>
      </c>
      <c r="J7" s="69" t="s">
        <v>25</v>
      </c>
      <c r="K7" s="120">
        <v>12</v>
      </c>
      <c r="L7" s="63" t="s">
        <v>13</v>
      </c>
      <c r="M7" s="64">
        <v>0.3</v>
      </c>
      <c r="N7" s="63" t="s">
        <v>13</v>
      </c>
      <c r="O7" s="72">
        <v>1</v>
      </c>
      <c r="P7" s="1"/>
      <c r="Q7" s="1"/>
      <c r="Y7" s="7"/>
    </row>
    <row r="8" spans="1:25" ht="24.95" customHeight="1">
      <c r="B8" s="388"/>
      <c r="C8" s="475"/>
      <c r="D8" s="390" t="s">
        <v>11</v>
      </c>
      <c r="E8" s="391"/>
      <c r="F8" s="73">
        <f>ROUND(G8*I8/K8*M8*O8,0)</f>
        <v>185683</v>
      </c>
      <c r="G8" s="55">
        <v>1856832</v>
      </c>
      <c r="H8" s="74" t="s">
        <v>15</v>
      </c>
      <c r="I8" s="75">
        <v>4</v>
      </c>
      <c r="J8" s="76" t="s">
        <v>25</v>
      </c>
      <c r="K8" s="121">
        <v>12</v>
      </c>
      <c r="L8" s="74" t="s">
        <v>13</v>
      </c>
      <c r="M8" s="79">
        <v>0.3</v>
      </c>
      <c r="N8" s="74" t="s">
        <v>13</v>
      </c>
      <c r="O8" s="80">
        <v>1</v>
      </c>
      <c r="P8" s="1"/>
      <c r="Q8" s="1"/>
      <c r="Y8" s="7"/>
    </row>
    <row r="9" spans="1:25" ht="24.95" customHeight="1">
      <c r="B9" s="388" t="s">
        <v>9</v>
      </c>
      <c r="C9" s="81"/>
      <c r="D9" s="479" t="s">
        <v>2</v>
      </c>
      <c r="E9" s="436"/>
      <c r="F9" s="82">
        <f>SUM(F10:F10)</f>
        <v>450000</v>
      </c>
      <c r="G9" s="83" t="s">
        <v>96</v>
      </c>
      <c r="H9" s="84"/>
      <c r="I9" s="84"/>
      <c r="J9" s="84"/>
      <c r="K9" s="84"/>
      <c r="L9" s="84"/>
      <c r="M9" s="85"/>
      <c r="N9" s="85"/>
      <c r="O9" s="86"/>
      <c r="P9" s="1"/>
      <c r="Q9" s="1"/>
      <c r="Y9" s="6"/>
    </row>
    <row r="10" spans="1:25" ht="24.95" customHeight="1">
      <c r="B10" s="388"/>
      <c r="C10" s="93" t="s">
        <v>34</v>
      </c>
      <c r="D10" s="390" t="s">
        <v>0</v>
      </c>
      <c r="E10" s="391"/>
      <c r="F10" s="54">
        <f>(25000*5)+(25000*5)+(40000*5)</f>
        <v>450000</v>
      </c>
      <c r="G10" s="87" t="s">
        <v>371</v>
      </c>
      <c r="H10" s="63"/>
      <c r="I10" s="63"/>
      <c r="J10" s="63"/>
      <c r="K10" s="63"/>
      <c r="L10" s="63"/>
      <c r="M10" s="66"/>
      <c r="N10" s="66"/>
      <c r="O10" s="67"/>
      <c r="P10" s="1"/>
      <c r="Q10" s="1"/>
      <c r="Y10" s="7"/>
    </row>
    <row r="11" spans="1:25" ht="24.95" customHeight="1">
      <c r="B11" s="480" t="s">
        <v>7</v>
      </c>
      <c r="C11" s="81"/>
      <c r="D11" s="479" t="s">
        <v>2</v>
      </c>
      <c r="E11" s="436"/>
      <c r="F11" s="82">
        <f>SUM(F12:F16)</f>
        <v>1460000</v>
      </c>
      <c r="G11" s="92"/>
      <c r="H11" s="84"/>
      <c r="I11" s="84"/>
      <c r="J11" s="84"/>
      <c r="K11" s="84"/>
      <c r="L11" s="84"/>
      <c r="M11" s="85"/>
      <c r="N11" s="85"/>
      <c r="O11" s="86"/>
      <c r="P11" s="1"/>
      <c r="Q11" s="1"/>
    </row>
    <row r="12" spans="1:25" ht="24.95" customHeight="1">
      <c r="B12" s="481"/>
      <c r="C12" s="223" t="s">
        <v>272</v>
      </c>
      <c r="D12" s="223" t="s">
        <v>272</v>
      </c>
      <c r="E12" s="217" t="s">
        <v>338</v>
      </c>
      <c r="F12" s="54">
        <f>G12</f>
        <v>1300000</v>
      </c>
      <c r="G12" s="55">
        <v>1300000</v>
      </c>
      <c r="H12" s="63" t="s">
        <v>15</v>
      </c>
      <c r="I12" s="96" t="s">
        <v>335</v>
      </c>
      <c r="J12" s="63"/>
      <c r="K12" s="482"/>
      <c r="L12" s="482"/>
      <c r="M12" s="482"/>
      <c r="N12" s="482"/>
      <c r="O12" s="483"/>
      <c r="P12" s="1"/>
      <c r="Q12" s="1"/>
      <c r="W12">
        <v>1.5</v>
      </c>
    </row>
    <row r="13" spans="1:25" ht="24.95" customHeight="1">
      <c r="B13" s="481"/>
      <c r="C13" s="223" t="s">
        <v>340</v>
      </c>
      <c r="D13" s="223" t="s">
        <v>340</v>
      </c>
      <c r="E13" s="217"/>
      <c r="F13" s="54">
        <f>1500*10</f>
        <v>15000</v>
      </c>
      <c r="G13" s="476" t="s">
        <v>342</v>
      </c>
      <c r="H13" s="477"/>
      <c r="I13" s="477"/>
      <c r="J13" s="477"/>
      <c r="K13" s="477"/>
      <c r="L13" s="477"/>
      <c r="M13" s="477"/>
      <c r="N13" s="477"/>
      <c r="O13" s="478"/>
      <c r="P13" s="1"/>
      <c r="Q13" s="1"/>
    </row>
    <row r="14" spans="1:25" ht="24.95" customHeight="1">
      <c r="B14" s="481"/>
      <c r="C14" s="223" t="s">
        <v>341</v>
      </c>
      <c r="D14" s="223" t="s">
        <v>341</v>
      </c>
      <c r="E14" s="217"/>
      <c r="F14" s="54">
        <f>1500*10</f>
        <v>15000</v>
      </c>
      <c r="G14" s="476" t="s">
        <v>342</v>
      </c>
      <c r="H14" s="477"/>
      <c r="I14" s="477"/>
      <c r="J14" s="477"/>
      <c r="K14" s="477"/>
      <c r="L14" s="477"/>
      <c r="M14" s="477"/>
      <c r="N14" s="477"/>
      <c r="O14" s="478"/>
      <c r="P14" s="1"/>
      <c r="Q14" s="1"/>
    </row>
    <row r="15" spans="1:25" ht="24.95" customHeight="1">
      <c r="A15" t="s">
        <v>339</v>
      </c>
      <c r="B15" s="481"/>
      <c r="C15" s="223" t="s">
        <v>141</v>
      </c>
      <c r="D15" s="223" t="s">
        <v>141</v>
      </c>
      <c r="E15" s="217"/>
      <c r="F15" s="54">
        <f>G15</f>
        <v>50000</v>
      </c>
      <c r="G15" s="55">
        <v>50000</v>
      </c>
      <c r="H15" s="63" t="s">
        <v>15</v>
      </c>
      <c r="I15" s="96">
        <v>1</v>
      </c>
      <c r="J15" s="63"/>
      <c r="K15" s="285"/>
      <c r="L15" s="285"/>
      <c r="M15" s="285"/>
      <c r="N15" s="285"/>
      <c r="O15" s="286"/>
      <c r="P15" s="1"/>
      <c r="Q15" s="1"/>
    </row>
    <row r="16" spans="1:25" ht="24.95" customHeight="1">
      <c r="B16" s="481"/>
      <c r="C16" s="284" t="s">
        <v>284</v>
      </c>
      <c r="D16" s="223" t="s">
        <v>343</v>
      </c>
      <c r="E16" s="235" t="s">
        <v>285</v>
      </c>
      <c r="F16" s="54">
        <f>ROUND(G16*I16*K16,0)</f>
        <v>80000</v>
      </c>
      <c r="G16" s="55">
        <v>4000</v>
      </c>
      <c r="H16" s="63" t="s">
        <v>13</v>
      </c>
      <c r="I16" s="65">
        <v>10</v>
      </c>
      <c r="J16" s="63" t="s">
        <v>13</v>
      </c>
      <c r="K16" s="96">
        <v>2</v>
      </c>
      <c r="L16" s="63"/>
      <c r="M16" s="126"/>
      <c r="N16" s="63"/>
      <c r="O16" s="72"/>
      <c r="P16" s="2"/>
      <c r="Q16" s="1"/>
      <c r="W16">
        <v>1</v>
      </c>
    </row>
    <row r="17" spans="2:20" ht="24.95" customHeight="1">
      <c r="B17" s="396" t="s">
        <v>2</v>
      </c>
      <c r="C17" s="397"/>
      <c r="D17" s="397"/>
      <c r="E17" s="398"/>
      <c r="F17" s="103">
        <f>SUM(F4,F9,F11)</f>
        <v>3763833</v>
      </c>
      <c r="G17" s="104"/>
      <c r="H17" s="105"/>
      <c r="I17" s="105"/>
      <c r="J17" s="105"/>
      <c r="K17" s="105"/>
      <c r="L17" s="105"/>
      <c r="M17" s="106"/>
      <c r="N17" s="106"/>
      <c r="O17" s="107"/>
      <c r="P17" s="1"/>
      <c r="Q17" s="1"/>
    </row>
    <row r="18" spans="2:20" ht="24.95" customHeight="1">
      <c r="B18" s="402" t="s">
        <v>26</v>
      </c>
      <c r="C18" s="403"/>
      <c r="D18" s="403"/>
      <c r="E18" s="398"/>
      <c r="F18" s="108">
        <f>TRUNC(F17*0.05,0)</f>
        <v>188191</v>
      </c>
      <c r="G18" s="109" t="s">
        <v>313</v>
      </c>
      <c r="H18" s="110"/>
      <c r="I18" s="110"/>
      <c r="J18" s="110"/>
      <c r="K18" s="110"/>
      <c r="L18" s="110"/>
      <c r="M18" s="111"/>
      <c r="N18" s="111"/>
      <c r="O18" s="112"/>
      <c r="P18" s="1"/>
      <c r="Q18" s="1"/>
    </row>
    <row r="19" spans="2:20" ht="24.95" customHeight="1">
      <c r="B19" s="402" t="s">
        <v>27</v>
      </c>
      <c r="C19" s="403" t="s">
        <v>27</v>
      </c>
      <c r="D19" s="403"/>
      <c r="E19" s="398"/>
      <c r="F19" s="108">
        <f>TRUNC((F17+F18)*0.09,0)</f>
        <v>355682</v>
      </c>
      <c r="G19" s="109" t="s">
        <v>164</v>
      </c>
      <c r="H19" s="110"/>
      <c r="I19" s="110"/>
      <c r="J19" s="110"/>
      <c r="K19" s="110"/>
      <c r="L19" s="110"/>
      <c r="M19" s="111"/>
      <c r="N19" s="111"/>
      <c r="O19" s="112"/>
      <c r="P19" s="1"/>
      <c r="Q19" s="1"/>
    </row>
    <row r="20" spans="2:20" ht="24.95" customHeight="1">
      <c r="B20" s="396" t="s">
        <v>28</v>
      </c>
      <c r="C20" s="397"/>
      <c r="D20" s="397"/>
      <c r="E20" s="398"/>
      <c r="F20" s="103">
        <f>TRUNC(SUM(F17:F19),-4)</f>
        <v>4300000</v>
      </c>
      <c r="G20" s="104"/>
      <c r="H20" s="105"/>
      <c r="I20" s="105"/>
      <c r="J20" s="105"/>
      <c r="K20" s="105"/>
      <c r="L20" s="105"/>
      <c r="M20" s="106"/>
      <c r="N20" s="106"/>
      <c r="O20" s="107"/>
      <c r="P20" s="1"/>
      <c r="Q20" s="1"/>
    </row>
    <row r="21" spans="2:20" ht="24.95" customHeight="1">
      <c r="B21" s="402" t="s">
        <v>29</v>
      </c>
      <c r="C21" s="403"/>
      <c r="D21" s="403"/>
      <c r="E21" s="398"/>
      <c r="F21" s="108">
        <f>F20*0.1</f>
        <v>430000</v>
      </c>
      <c r="G21" s="113"/>
      <c r="H21" s="110"/>
      <c r="I21" s="110"/>
      <c r="J21" s="110"/>
      <c r="K21" s="110"/>
      <c r="L21" s="110"/>
      <c r="M21" s="111"/>
      <c r="N21" s="111"/>
      <c r="O21" s="112"/>
      <c r="P21" s="1"/>
      <c r="Q21" s="1"/>
    </row>
    <row r="22" spans="2:20" ht="24.95" customHeight="1" thickBot="1">
      <c r="B22" s="399" t="s">
        <v>30</v>
      </c>
      <c r="C22" s="400"/>
      <c r="D22" s="400"/>
      <c r="E22" s="401"/>
      <c r="F22" s="114">
        <f>F20+F21</f>
        <v>4730000</v>
      </c>
      <c r="G22" s="115"/>
      <c r="H22" s="116"/>
      <c r="I22" s="116"/>
      <c r="J22" s="116"/>
      <c r="K22" s="116"/>
      <c r="L22" s="116"/>
      <c r="M22" s="117"/>
      <c r="N22" s="117"/>
      <c r="O22" s="118"/>
      <c r="P22" s="1"/>
      <c r="Q22" s="1"/>
    </row>
    <row r="23" spans="2:20" ht="24.95" customHeight="1">
      <c r="B23" s="1"/>
      <c r="C23" s="1"/>
      <c r="D23" s="1"/>
      <c r="E23" s="1"/>
      <c r="F23" s="19"/>
      <c r="G23" s="1"/>
      <c r="H23" s="1"/>
      <c r="I23" s="1"/>
      <c r="J23" s="1"/>
      <c r="K23" s="1"/>
      <c r="L23" s="1"/>
      <c r="M23" s="2"/>
      <c r="N23" s="2"/>
      <c r="O23" s="2"/>
      <c r="P23" s="1"/>
      <c r="Q23" s="1"/>
    </row>
    <row r="24" spans="2:20" ht="24.95" customHeight="1">
      <c r="B24" s="1"/>
      <c r="C24" s="1"/>
      <c r="D24" s="1"/>
      <c r="E24" s="1"/>
      <c r="F24" s="19"/>
      <c r="G24" s="1"/>
      <c r="H24" s="1"/>
      <c r="I24" s="1"/>
      <c r="J24" s="1"/>
      <c r="K24" s="1"/>
      <c r="L24" s="1"/>
      <c r="M24" s="2"/>
      <c r="N24" s="2"/>
      <c r="O24" s="2"/>
      <c r="P24" s="1"/>
      <c r="Q24" s="1"/>
    </row>
    <row r="25" spans="2:20" ht="24.95" customHeight="1">
      <c r="B25" s="1"/>
      <c r="C25" s="1"/>
      <c r="D25" s="1"/>
      <c r="E25" s="1"/>
      <c r="F25" s="19"/>
      <c r="G25" s="1"/>
      <c r="H25" s="1"/>
      <c r="I25" s="1"/>
      <c r="J25" s="1"/>
      <c r="K25" s="1"/>
      <c r="L25" s="1"/>
      <c r="M25" s="2"/>
      <c r="N25" s="2"/>
      <c r="O25" s="2"/>
      <c r="P25" s="1"/>
      <c r="Q25" s="1"/>
    </row>
    <row r="26" spans="2:20" ht="24.95" customHeight="1">
      <c r="B26" s="1"/>
      <c r="C26" s="1"/>
      <c r="D26" s="1"/>
      <c r="E26" s="1"/>
      <c r="F26" s="1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>
        <f>7.5/22</f>
        <v>0.34090909090909088</v>
      </c>
      <c r="T26">
        <f>10/22</f>
        <v>0.45454545454545453</v>
      </c>
    </row>
    <row r="27" spans="2:20" ht="24.95" customHeight="1">
      <c r="B27" s="1"/>
      <c r="C27" s="1"/>
      <c r="D27" s="1"/>
      <c r="E27" s="1"/>
      <c r="F27" s="19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>
        <f>ROUND(R26,1)</f>
        <v>0.3</v>
      </c>
      <c r="T27">
        <f>ROUND(T26,1)</f>
        <v>0.5</v>
      </c>
    </row>
    <row r="28" spans="2:20" ht="24.95" customHeight="1">
      <c r="B28" s="1"/>
      <c r="C28" s="1"/>
      <c r="D28" s="1"/>
      <c r="E28" s="1"/>
      <c r="F28" s="1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2:20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2:20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20">
      <c r="B31" s="1"/>
      <c r="C31" s="1"/>
      <c r="D31" s="1"/>
      <c r="E31" s="1"/>
      <c r="F31" s="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20">
      <c r="B32" s="1"/>
      <c r="C32" s="1"/>
      <c r="D32" s="1"/>
      <c r="E32" s="1"/>
      <c r="F32" s="3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</sheetData>
  <mergeCells count="26">
    <mergeCell ref="D10:E10"/>
    <mergeCell ref="G13:O13"/>
    <mergeCell ref="G14:O14"/>
    <mergeCell ref="B19:E19"/>
    <mergeCell ref="B22:E22"/>
    <mergeCell ref="D11:E11"/>
    <mergeCell ref="B17:E17"/>
    <mergeCell ref="B18:E18"/>
    <mergeCell ref="B11:B16"/>
    <mergeCell ref="B20:E20"/>
    <mergeCell ref="B21:E21"/>
    <mergeCell ref="K12:O12"/>
    <mergeCell ref="B9:B10"/>
    <mergeCell ref="D9:E9"/>
    <mergeCell ref="B1:O1"/>
    <mergeCell ref="D3:E3"/>
    <mergeCell ref="G3:O3"/>
    <mergeCell ref="B4:B8"/>
    <mergeCell ref="D4:E4"/>
    <mergeCell ref="G4:O4"/>
    <mergeCell ref="C5:C6"/>
    <mergeCell ref="D5:E5"/>
    <mergeCell ref="D6:E6"/>
    <mergeCell ref="C7:C8"/>
    <mergeCell ref="D7:E7"/>
    <mergeCell ref="D8:E8"/>
  </mergeCells>
  <phoneticPr fontId="3" type="noConversion"/>
  <pageMargins left="0.7" right="0.7" top="0.75" bottom="0.75" header="0.3" footer="0.3"/>
  <pageSetup paperSize="9" scale="57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FF00"/>
    <pageSetUpPr fitToPage="1"/>
  </sheetPr>
  <dimension ref="B1:Y45"/>
  <sheetViews>
    <sheetView view="pageBreakPreview" zoomScale="85" zoomScaleNormal="100" zoomScaleSheetLayoutView="85" workbookViewId="0">
      <selection activeCell="N28" sqref="N28"/>
    </sheetView>
  </sheetViews>
  <sheetFormatPr defaultRowHeight="16.5"/>
  <cols>
    <col min="2" max="2" width="7.125" customWidth="1"/>
    <col min="3" max="3" width="9.25" bestFit="1" customWidth="1"/>
    <col min="4" max="4" width="13.75" bestFit="1" customWidth="1"/>
    <col min="5" max="5" width="25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04" t="s">
        <v>356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16" t="s">
        <v>4</v>
      </c>
      <c r="C3" s="35" t="s">
        <v>115</v>
      </c>
      <c r="D3" s="467" t="s">
        <v>99</v>
      </c>
      <c r="E3" s="446" t="s">
        <v>126</v>
      </c>
      <c r="F3" s="15" t="s">
        <v>6</v>
      </c>
      <c r="G3" s="468" t="s">
        <v>14</v>
      </c>
      <c r="H3" s="468"/>
      <c r="I3" s="468"/>
      <c r="J3" s="468"/>
      <c r="K3" s="468"/>
      <c r="L3" s="468"/>
      <c r="M3" s="468"/>
      <c r="N3" s="468"/>
      <c r="O3" s="469"/>
      <c r="P3" s="1"/>
      <c r="Q3" s="1"/>
    </row>
    <row r="4" spans="2:25" ht="24.95" customHeight="1" thickTop="1">
      <c r="B4" s="470" t="s">
        <v>8</v>
      </c>
      <c r="C4" s="25"/>
      <c r="D4" s="472" t="s">
        <v>124</v>
      </c>
      <c r="E4" s="447"/>
      <c r="F4" s="173">
        <f>SUM(F5:F8)</f>
        <v>1112100</v>
      </c>
      <c r="G4" s="473" t="s">
        <v>351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471"/>
      <c r="C5" s="500" t="s">
        <v>130</v>
      </c>
      <c r="D5" s="462" t="s">
        <v>101</v>
      </c>
      <c r="E5" s="448"/>
      <c r="F5" s="54">
        <f>ROUND(G5*I5*K5,0)</f>
        <v>555550</v>
      </c>
      <c r="G5" s="55">
        <v>2777750</v>
      </c>
      <c r="H5" s="63" t="s">
        <v>13</v>
      </c>
      <c r="I5" s="64">
        <v>0.2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5" ht="24.95" customHeight="1">
      <c r="B6" s="471"/>
      <c r="C6" s="500"/>
      <c r="D6" s="462" t="s">
        <v>100</v>
      </c>
      <c r="E6" s="448"/>
      <c r="F6" s="54">
        <f>ROUND(G6*I6*K6,0)</f>
        <v>278525</v>
      </c>
      <c r="G6" s="55">
        <v>1856832</v>
      </c>
      <c r="H6" s="63" t="s">
        <v>15</v>
      </c>
      <c r="I6" s="64">
        <v>0.15</v>
      </c>
      <c r="J6" s="63" t="s">
        <v>13</v>
      </c>
      <c r="K6" s="65">
        <v>1</v>
      </c>
      <c r="L6" s="63"/>
      <c r="M6" s="66"/>
      <c r="N6" s="66"/>
      <c r="O6" s="67"/>
      <c r="P6" s="1"/>
      <c r="Q6" s="1"/>
    </row>
    <row r="7" spans="2:25" ht="24.95" customHeight="1">
      <c r="B7" s="471"/>
      <c r="C7" s="500" t="s">
        <v>131</v>
      </c>
      <c r="D7" s="462" t="s">
        <v>101</v>
      </c>
      <c r="E7" s="448"/>
      <c r="F7" s="54">
        <f>ROUND(G7*I7/K7*M7*O7,0)</f>
        <v>185183</v>
      </c>
      <c r="G7" s="55">
        <f>G5</f>
        <v>2777750</v>
      </c>
      <c r="H7" s="63" t="s">
        <v>15</v>
      </c>
      <c r="I7" s="68">
        <v>4</v>
      </c>
      <c r="J7" s="69" t="s">
        <v>25</v>
      </c>
      <c r="K7" s="70">
        <v>12</v>
      </c>
      <c r="L7" s="156" t="s">
        <v>13</v>
      </c>
      <c r="M7" s="64">
        <v>0.2</v>
      </c>
      <c r="N7" s="63" t="s">
        <v>13</v>
      </c>
      <c r="O7" s="72">
        <v>1</v>
      </c>
      <c r="P7" s="1"/>
      <c r="Q7" s="1"/>
      <c r="Y7" s="7"/>
    </row>
    <row r="8" spans="2:25" ht="24.95" customHeight="1">
      <c r="B8" s="471"/>
      <c r="C8" s="501"/>
      <c r="D8" s="502" t="s">
        <v>100</v>
      </c>
      <c r="E8" s="449"/>
      <c r="F8" s="73">
        <f>ROUND(G8*I8/K8*M8*O8,0)</f>
        <v>92842</v>
      </c>
      <c r="G8" s="55">
        <f>G6</f>
        <v>1856832</v>
      </c>
      <c r="H8" s="74" t="s">
        <v>15</v>
      </c>
      <c r="I8" s="75">
        <v>4</v>
      </c>
      <c r="J8" s="76" t="s">
        <v>25</v>
      </c>
      <c r="K8" s="77">
        <v>12</v>
      </c>
      <c r="L8" s="158" t="s">
        <v>13</v>
      </c>
      <c r="M8" s="64">
        <v>0.15</v>
      </c>
      <c r="N8" s="74" t="s">
        <v>13</v>
      </c>
      <c r="O8" s="80">
        <v>1</v>
      </c>
      <c r="P8" s="1"/>
      <c r="Q8" s="1"/>
      <c r="Y8" s="7"/>
    </row>
    <row r="9" spans="2:25" ht="24.95" customHeight="1">
      <c r="B9" s="459" t="s">
        <v>9</v>
      </c>
      <c r="C9" s="14"/>
      <c r="D9" s="461" t="s">
        <v>124</v>
      </c>
      <c r="E9" s="452"/>
      <c r="F9" s="82">
        <f>SUM(F10:F10)</f>
        <v>180000</v>
      </c>
      <c r="G9" s="83" t="s">
        <v>96</v>
      </c>
      <c r="H9" s="84"/>
      <c r="I9" s="84"/>
      <c r="J9" s="84"/>
      <c r="K9" s="84"/>
      <c r="L9" s="84"/>
      <c r="M9" s="85"/>
      <c r="N9" s="85"/>
      <c r="O9" s="86"/>
      <c r="P9" s="1"/>
      <c r="Q9" s="1"/>
      <c r="Y9" s="6"/>
    </row>
    <row r="10" spans="2:25" ht="24.95" customHeight="1">
      <c r="B10" s="460"/>
      <c r="C10" s="291" t="s">
        <v>132</v>
      </c>
      <c r="D10" s="491" t="s">
        <v>101</v>
      </c>
      <c r="E10" s="492"/>
      <c r="F10" s="292">
        <f>(25000*2)+(25000*2)+(40000*2)</f>
        <v>180000</v>
      </c>
      <c r="G10" s="293" t="s">
        <v>372</v>
      </c>
      <c r="H10" s="294"/>
      <c r="I10" s="294"/>
      <c r="J10" s="294"/>
      <c r="K10" s="294"/>
      <c r="L10" s="294"/>
      <c r="M10" s="295"/>
      <c r="N10" s="295"/>
      <c r="O10" s="296"/>
      <c r="P10" s="1"/>
      <c r="Q10" s="1"/>
      <c r="Y10" s="7"/>
    </row>
    <row r="11" spans="2:25" ht="24.95" customHeight="1">
      <c r="B11" s="459" t="s">
        <v>282</v>
      </c>
      <c r="C11" s="14"/>
      <c r="D11" s="461" t="s">
        <v>124</v>
      </c>
      <c r="E11" s="452"/>
      <c r="F11" s="297">
        <f>SUM(F12:F18)</f>
        <v>4950000</v>
      </c>
      <c r="G11" s="298"/>
      <c r="H11" s="84"/>
      <c r="I11" s="299"/>
      <c r="J11" s="84"/>
      <c r="K11" s="300"/>
      <c r="L11" s="84"/>
      <c r="M11" s="85"/>
      <c r="N11" s="85"/>
      <c r="O11" s="86"/>
      <c r="P11" s="1"/>
      <c r="Q11" s="1"/>
    </row>
    <row r="12" spans="2:25" ht="24.95" customHeight="1">
      <c r="B12" s="460"/>
      <c r="C12" s="493" t="s">
        <v>157</v>
      </c>
      <c r="D12" s="484" t="s">
        <v>330</v>
      </c>
      <c r="E12" s="485" t="s">
        <v>145</v>
      </c>
      <c r="F12" s="136">
        <f>ROUND(G12*I12,0)</f>
        <v>1000000</v>
      </c>
      <c r="G12" s="55">
        <v>1000000</v>
      </c>
      <c r="H12" s="63" t="s">
        <v>15</v>
      </c>
      <c r="I12" s="185">
        <v>1</v>
      </c>
      <c r="J12" s="63"/>
      <c r="K12" s="496" t="s">
        <v>254</v>
      </c>
      <c r="L12" s="497"/>
      <c r="M12" s="497"/>
      <c r="N12" s="66"/>
      <c r="O12" s="67"/>
      <c r="P12" s="1"/>
      <c r="Q12" s="1"/>
    </row>
    <row r="13" spans="2:25" ht="24.95" customHeight="1">
      <c r="B13" s="460"/>
      <c r="C13" s="494"/>
      <c r="D13" s="486" t="s">
        <v>331</v>
      </c>
      <c r="E13" s="487"/>
      <c r="F13" s="136">
        <f>G13</f>
        <v>1500000</v>
      </c>
      <c r="G13" s="55">
        <v>1500000</v>
      </c>
      <c r="H13" s="63" t="s">
        <v>15</v>
      </c>
      <c r="I13" s="185" t="s">
        <v>335</v>
      </c>
      <c r="J13" s="63"/>
      <c r="K13" s="498"/>
      <c r="L13" s="499"/>
      <c r="M13" s="499"/>
      <c r="N13" s="66"/>
      <c r="O13" s="67"/>
      <c r="P13" s="1"/>
      <c r="Q13" s="1"/>
    </row>
    <row r="14" spans="2:25" ht="24.95" customHeight="1">
      <c r="B14" s="460"/>
      <c r="C14" s="494"/>
      <c r="D14" s="489" t="s">
        <v>333</v>
      </c>
      <c r="E14" s="490"/>
      <c r="F14" s="136">
        <f>G14</f>
        <v>800000</v>
      </c>
      <c r="G14" s="55">
        <v>800000</v>
      </c>
      <c r="H14" s="63" t="s">
        <v>15</v>
      </c>
      <c r="I14" s="185" t="s">
        <v>335</v>
      </c>
      <c r="J14" s="63"/>
      <c r="K14" s="498"/>
      <c r="L14" s="499"/>
      <c r="M14" s="499"/>
      <c r="N14" s="66"/>
      <c r="O14" s="67"/>
      <c r="P14" s="1"/>
      <c r="Q14" s="1"/>
    </row>
    <row r="15" spans="2:25" ht="24.95" customHeight="1">
      <c r="B15" s="460"/>
      <c r="C15" s="494"/>
      <c r="D15" s="486" t="s">
        <v>332</v>
      </c>
      <c r="E15" s="487"/>
      <c r="F15" s="57">
        <f>ROUND(G15*I15,0)</f>
        <v>500000</v>
      </c>
      <c r="G15" s="55">
        <v>500000</v>
      </c>
      <c r="H15" s="63" t="s">
        <v>13</v>
      </c>
      <c r="I15" s="185">
        <v>1</v>
      </c>
      <c r="J15" s="63"/>
      <c r="K15" s="482"/>
      <c r="L15" s="482"/>
      <c r="M15" s="482"/>
      <c r="N15" s="66"/>
      <c r="O15" s="67"/>
      <c r="P15" s="1"/>
      <c r="Q15" s="1"/>
    </row>
    <row r="16" spans="2:25" ht="24.95" customHeight="1">
      <c r="B16" s="460"/>
      <c r="C16" s="494"/>
      <c r="D16" s="486" t="s">
        <v>8</v>
      </c>
      <c r="E16" s="487"/>
      <c r="F16" s="57">
        <f>G16</f>
        <v>800000</v>
      </c>
      <c r="G16" s="215">
        <v>800000</v>
      </c>
      <c r="H16" s="63" t="s">
        <v>15</v>
      </c>
      <c r="I16" s="185">
        <v>1</v>
      </c>
      <c r="J16" s="153"/>
      <c r="K16" t="s">
        <v>336</v>
      </c>
      <c r="N16" s="154"/>
      <c r="O16" s="171"/>
      <c r="P16" s="1"/>
      <c r="Q16" s="1"/>
    </row>
    <row r="17" spans="2:17" ht="24.95" customHeight="1">
      <c r="B17" s="460"/>
      <c r="C17" s="494"/>
      <c r="D17" s="486" t="s">
        <v>334</v>
      </c>
      <c r="E17" s="487"/>
      <c r="F17" s="57">
        <f>G17</f>
        <v>150000</v>
      </c>
      <c r="G17" s="215">
        <v>150000</v>
      </c>
      <c r="H17" s="63" t="s">
        <v>15</v>
      </c>
      <c r="I17" s="185">
        <v>1</v>
      </c>
      <c r="J17" s="153"/>
      <c r="K17" t="s">
        <v>337</v>
      </c>
      <c r="N17" s="154"/>
      <c r="O17" s="171"/>
      <c r="P17" s="1"/>
      <c r="Q17" s="1"/>
    </row>
    <row r="18" spans="2:17" ht="24.95" customHeight="1">
      <c r="B18" s="488"/>
      <c r="C18" s="495"/>
      <c r="D18" s="486" t="s">
        <v>141</v>
      </c>
      <c r="E18" s="487"/>
      <c r="F18" s="57">
        <f>ROUND(G18*I18,-3)</f>
        <v>200000</v>
      </c>
      <c r="G18" s="215">
        <v>200000</v>
      </c>
      <c r="H18" s="153" t="s">
        <v>13</v>
      </c>
      <c r="I18" s="185">
        <v>1</v>
      </c>
      <c r="J18" s="176"/>
      <c r="K18" s="234"/>
      <c r="L18" s="176"/>
      <c r="M18" s="178"/>
      <c r="N18" s="178"/>
      <c r="O18" s="179"/>
      <c r="P18" s="1"/>
      <c r="Q18" s="1"/>
    </row>
    <row r="19" spans="2:17" ht="24.95" customHeight="1">
      <c r="B19" s="463" t="s">
        <v>102</v>
      </c>
      <c r="C19" s="464"/>
      <c r="D19" s="464"/>
      <c r="E19" s="450"/>
      <c r="F19" s="103">
        <f>SUM(F4,F9,F11)</f>
        <v>6242100</v>
      </c>
      <c r="G19" s="104"/>
      <c r="H19" s="105"/>
      <c r="I19" s="105"/>
      <c r="J19" s="105"/>
      <c r="K19" s="105"/>
      <c r="L19" s="105"/>
      <c r="M19" s="106"/>
      <c r="N19" s="106"/>
      <c r="O19" s="107"/>
      <c r="P19" s="1"/>
      <c r="Q19" s="1"/>
    </row>
    <row r="20" spans="2:17" ht="24.95" customHeight="1">
      <c r="B20" s="454" t="s">
        <v>123</v>
      </c>
      <c r="C20" s="455"/>
      <c r="D20" s="455"/>
      <c r="E20" s="450"/>
      <c r="F20" s="108">
        <f>TRUNC(F19*0.05,0)</f>
        <v>312105</v>
      </c>
      <c r="G20" s="109" t="s">
        <v>313</v>
      </c>
      <c r="H20" s="110"/>
      <c r="I20" s="110"/>
      <c r="J20" s="110"/>
      <c r="K20" s="110"/>
      <c r="L20" s="110"/>
      <c r="M20" s="111"/>
      <c r="N20" s="111"/>
      <c r="O20" s="112"/>
      <c r="P20" s="1"/>
      <c r="Q20" s="1"/>
    </row>
    <row r="21" spans="2:17" ht="24.95" customHeight="1">
      <c r="B21" s="454" t="s">
        <v>121</v>
      </c>
      <c r="C21" s="455" t="s">
        <v>121</v>
      </c>
      <c r="D21" s="455"/>
      <c r="E21" s="450"/>
      <c r="F21" s="108">
        <f>TRUNC((F19+F20)*0.09,0)</f>
        <v>589878</v>
      </c>
      <c r="G21" s="109" t="s">
        <v>164</v>
      </c>
      <c r="H21" s="110"/>
      <c r="I21" s="110"/>
      <c r="J21" s="110"/>
      <c r="K21" s="110"/>
      <c r="L21" s="110"/>
      <c r="M21" s="111"/>
      <c r="N21" s="111"/>
      <c r="O21" s="112"/>
      <c r="P21" s="1"/>
      <c r="Q21" s="1"/>
    </row>
    <row r="22" spans="2:17" ht="24.95" customHeight="1">
      <c r="B22" s="463" t="s">
        <v>119</v>
      </c>
      <c r="C22" s="464"/>
      <c r="D22" s="464"/>
      <c r="E22" s="450"/>
      <c r="F22" s="13">
        <f>TRUNC(SUM(F19:F21),-4)</f>
        <v>7140000</v>
      </c>
      <c r="G22" s="26"/>
      <c r="H22" s="30"/>
      <c r="I22" s="30"/>
      <c r="J22" s="30"/>
      <c r="K22" s="30"/>
      <c r="L22" s="30"/>
      <c r="M22" s="12"/>
      <c r="N22" s="12"/>
      <c r="O22" s="11"/>
      <c r="P22" s="1"/>
      <c r="Q22" s="1"/>
    </row>
    <row r="23" spans="2:17" ht="24.95" customHeight="1">
      <c r="B23" s="454" t="s">
        <v>122</v>
      </c>
      <c r="C23" s="455"/>
      <c r="D23" s="455"/>
      <c r="E23" s="450"/>
      <c r="F23" s="5">
        <f>F22*0.1</f>
        <v>714000</v>
      </c>
      <c r="G23" s="28"/>
      <c r="H23" s="31"/>
      <c r="I23" s="31"/>
      <c r="J23" s="31"/>
      <c r="K23" s="31"/>
      <c r="L23" s="31"/>
      <c r="M23" s="17"/>
      <c r="N23" s="17"/>
      <c r="O23" s="18"/>
      <c r="P23" s="1"/>
      <c r="Q23" s="1"/>
    </row>
    <row r="24" spans="2:17" ht="24.95" customHeight="1" thickBot="1">
      <c r="B24" s="456" t="s">
        <v>120</v>
      </c>
      <c r="C24" s="457"/>
      <c r="D24" s="457"/>
      <c r="E24" s="451"/>
      <c r="F24" s="10">
        <f>F22+F23</f>
        <v>7854000</v>
      </c>
      <c r="G24" s="29"/>
      <c r="H24" s="32"/>
      <c r="I24" s="32"/>
      <c r="J24" s="32"/>
      <c r="K24" s="32"/>
      <c r="L24" s="32"/>
      <c r="M24" s="9"/>
      <c r="N24" s="9"/>
      <c r="O24" s="8"/>
      <c r="P24" s="1"/>
      <c r="Q24" s="1"/>
    </row>
    <row r="25" spans="2:17" ht="24.95" customHeight="1">
      <c r="B25" s="1"/>
      <c r="C25" s="1"/>
      <c r="D25" s="1"/>
      <c r="E25" s="1"/>
      <c r="F25" s="19"/>
      <c r="G25" s="1"/>
      <c r="H25" s="1"/>
      <c r="I25" s="1"/>
      <c r="J25" s="1"/>
      <c r="K25" s="1"/>
      <c r="L25" s="1"/>
      <c r="M25" s="2"/>
      <c r="N25" s="2"/>
      <c r="O25" s="2"/>
      <c r="P25" s="1"/>
      <c r="Q25" s="1"/>
    </row>
    <row r="26" spans="2:17" ht="24.95" customHeight="1">
      <c r="B26" s="2"/>
      <c r="C26" s="1"/>
      <c r="D26" s="1"/>
      <c r="E26" s="1"/>
      <c r="F26" s="19"/>
      <c r="G26" s="1"/>
      <c r="H26" s="1"/>
      <c r="I26" s="1"/>
      <c r="J26" s="1"/>
      <c r="K26" s="1"/>
      <c r="L26" s="1"/>
      <c r="M26" s="2"/>
      <c r="N26" s="2"/>
      <c r="O26" s="2"/>
      <c r="P26" s="1"/>
      <c r="Q26" s="1"/>
    </row>
    <row r="27" spans="2:17" ht="24.95" customHeight="1">
      <c r="B27" s="1"/>
      <c r="C27" s="1"/>
      <c r="D27" s="1"/>
      <c r="E27" s="1"/>
      <c r="F27" s="19"/>
      <c r="G27" s="1"/>
      <c r="H27" s="1"/>
      <c r="I27" s="1"/>
      <c r="J27" s="1"/>
      <c r="K27" s="1"/>
      <c r="L27" s="1"/>
      <c r="M27" s="2"/>
      <c r="N27" s="2"/>
      <c r="O27" s="2"/>
      <c r="P27" s="1"/>
      <c r="Q27" s="1"/>
    </row>
    <row r="28" spans="2:17" ht="24.95" customHeight="1">
      <c r="B28" s="1"/>
      <c r="C28" s="1"/>
      <c r="D28" s="1"/>
      <c r="E28" s="1"/>
      <c r="F28" s="19"/>
      <c r="G28" s="216">
        <v>449644</v>
      </c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2:17" ht="24.95" customHeight="1">
      <c r="B29" s="1"/>
      <c r="C29" s="1"/>
      <c r="D29" s="1"/>
      <c r="E29" s="1"/>
      <c r="F29" s="19"/>
      <c r="G29" s="216">
        <v>1350000</v>
      </c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2:17" ht="24.95" customHeight="1">
      <c r="B30" s="1"/>
      <c r="C30" s="1"/>
      <c r="D30" s="1"/>
      <c r="E30" s="1"/>
      <c r="F30" s="19"/>
      <c r="G30" s="216">
        <v>1934984</v>
      </c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17" ht="24.95" customHeight="1">
      <c r="B31" s="1"/>
      <c r="C31" s="1"/>
      <c r="D31" s="1"/>
      <c r="E31" s="21"/>
      <c r="F31" s="19"/>
      <c r="G31" s="216">
        <v>1800000</v>
      </c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17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18">
      <c r="B33" s="1"/>
      <c r="C33" s="1"/>
      <c r="D33" s="1"/>
      <c r="E33" s="45"/>
      <c r="F33" s="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18">
      <c r="B34" s="1"/>
      <c r="C34" s="1"/>
      <c r="D34" s="1"/>
      <c r="E34" s="1"/>
      <c r="F34" s="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44" spans="2:18">
      <c r="Q44">
        <f>13/22</f>
        <v>0.59090909090909094</v>
      </c>
      <c r="R44">
        <f>15.5/22</f>
        <v>0.70454545454545459</v>
      </c>
    </row>
    <row r="45" spans="2:18">
      <c r="Q45">
        <f>ROUND(Q44,1)</f>
        <v>0.6</v>
      </c>
      <c r="R45">
        <f>ROUND(R44,1)</f>
        <v>0.7</v>
      </c>
    </row>
  </sheetData>
  <mergeCells count="32">
    <mergeCell ref="D10:E10"/>
    <mergeCell ref="D17:E17"/>
    <mergeCell ref="C12:C18"/>
    <mergeCell ref="K12:M15"/>
    <mergeCell ref="B1:O1"/>
    <mergeCell ref="G3:O3"/>
    <mergeCell ref="B4:B8"/>
    <mergeCell ref="G4:O4"/>
    <mergeCell ref="C5:C6"/>
    <mergeCell ref="C7:C8"/>
    <mergeCell ref="D3:E3"/>
    <mergeCell ref="D4:E4"/>
    <mergeCell ref="D5:E5"/>
    <mergeCell ref="D6:E6"/>
    <mergeCell ref="D7:E7"/>
    <mergeCell ref="D8:E8"/>
    <mergeCell ref="B9:B10"/>
    <mergeCell ref="D9:E9"/>
    <mergeCell ref="B22:E22"/>
    <mergeCell ref="B23:E23"/>
    <mergeCell ref="B24:E24"/>
    <mergeCell ref="D12:E12"/>
    <mergeCell ref="B19:E19"/>
    <mergeCell ref="B20:E20"/>
    <mergeCell ref="B21:E21"/>
    <mergeCell ref="D15:E15"/>
    <mergeCell ref="B11:B18"/>
    <mergeCell ref="D18:E18"/>
    <mergeCell ref="D11:E11"/>
    <mergeCell ref="D13:E13"/>
    <mergeCell ref="D14:E14"/>
    <mergeCell ref="D16:E16"/>
  </mergeCells>
  <phoneticPr fontId="3" type="noConversion"/>
  <pageMargins left="0.7" right="0.7" top="0.75" bottom="0.75" header="0.3" footer="0.3"/>
  <pageSetup paperSize="9" scale="54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1:Y32"/>
  <sheetViews>
    <sheetView view="pageBreakPreview" zoomScale="85" zoomScaleNormal="85" zoomScaleSheetLayoutView="85" workbookViewId="0">
      <selection activeCell="J15" sqref="J15:O15"/>
    </sheetView>
  </sheetViews>
  <sheetFormatPr defaultRowHeight="16.5"/>
  <cols>
    <col min="2" max="2" width="7.125" customWidth="1"/>
    <col min="3" max="3" width="7.125" bestFit="1" customWidth="1"/>
    <col min="4" max="4" width="11.625" bestFit="1" customWidth="1"/>
    <col min="5" max="5" width="17.7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04" t="s">
        <v>52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58" t="s">
        <v>4</v>
      </c>
      <c r="C3" s="59" t="s">
        <v>3</v>
      </c>
      <c r="D3" s="408" t="s">
        <v>5</v>
      </c>
      <c r="E3" s="418"/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1"/>
      <c r="Q3" s="1"/>
    </row>
    <row r="4" spans="2:25" ht="24.95" customHeight="1" thickTop="1">
      <c r="B4" s="414" t="s">
        <v>8</v>
      </c>
      <c r="C4" s="61"/>
      <c r="D4" s="433" t="s">
        <v>124</v>
      </c>
      <c r="E4" s="417"/>
      <c r="F4" s="62">
        <f>SUM(F5:F6)</f>
        <v>1429987</v>
      </c>
      <c r="G4" s="411" t="str">
        <f>'리더교육(1일 6시간)'!G4:O4</f>
        <v>2023년 학술연구용역인건비 기준단가 적용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388"/>
      <c r="C5" s="142" t="s">
        <v>1</v>
      </c>
      <c r="D5" s="390" t="s">
        <v>0</v>
      </c>
      <c r="E5" s="391"/>
      <c r="F5" s="54">
        <f>ROUND(G5*I5*K5,0)</f>
        <v>1072490</v>
      </c>
      <c r="G5" s="55">
        <v>2681226</v>
      </c>
      <c r="H5" s="63" t="s">
        <v>13</v>
      </c>
      <c r="I5" s="64">
        <v>0.4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5" ht="24.95" customHeight="1">
      <c r="B6" s="388"/>
      <c r="C6" s="148" t="s">
        <v>33</v>
      </c>
      <c r="D6" s="392" t="s">
        <v>101</v>
      </c>
      <c r="E6" s="393"/>
      <c r="F6" s="54">
        <f>ROUND(G6*I6/K6*M6*O6,0)</f>
        <v>357497</v>
      </c>
      <c r="G6" s="55">
        <f>G5</f>
        <v>2681226</v>
      </c>
      <c r="H6" s="63" t="s">
        <v>15</v>
      </c>
      <c r="I6" s="75">
        <v>4</v>
      </c>
      <c r="J6" s="76" t="s">
        <v>25</v>
      </c>
      <c r="K6" s="77">
        <v>12</v>
      </c>
      <c r="L6" s="78" t="s">
        <v>13</v>
      </c>
      <c r="M6" s="64">
        <v>0.4</v>
      </c>
      <c r="N6" s="63" t="s">
        <v>13</v>
      </c>
      <c r="O6" s="72">
        <v>1</v>
      </c>
      <c r="P6" s="1"/>
      <c r="Q6" s="1"/>
      <c r="Y6" s="7"/>
    </row>
    <row r="7" spans="2:25" ht="24.95" customHeight="1">
      <c r="B7" s="388" t="s">
        <v>9</v>
      </c>
      <c r="C7" s="124"/>
      <c r="D7" s="427" t="s">
        <v>124</v>
      </c>
      <c r="E7" s="395"/>
      <c r="F7" s="82">
        <f>SUM(F8:F10)</f>
        <v>205000</v>
      </c>
      <c r="G7" s="83" t="s">
        <v>96</v>
      </c>
      <c r="H7" s="84"/>
      <c r="I7" s="84"/>
      <c r="J7" s="84"/>
      <c r="K7" s="84"/>
      <c r="L7" s="84"/>
      <c r="M7" s="85"/>
      <c r="N7" s="85"/>
      <c r="O7" s="86"/>
      <c r="P7" s="1"/>
      <c r="Q7" s="1"/>
      <c r="Y7" s="6"/>
    </row>
    <row r="8" spans="2:25" ht="24.95" customHeight="1">
      <c r="B8" s="388"/>
      <c r="C8" s="142" t="s">
        <v>34</v>
      </c>
      <c r="D8" s="390" t="s">
        <v>101</v>
      </c>
      <c r="E8" s="391"/>
      <c r="F8" s="54">
        <f>(25000*2)+(25000*2)+(50000*2)</f>
        <v>200000</v>
      </c>
      <c r="G8" s="87" t="s">
        <v>318</v>
      </c>
      <c r="H8" s="63"/>
      <c r="I8" s="63"/>
      <c r="J8" s="63"/>
      <c r="K8" s="63"/>
      <c r="L8" s="63"/>
      <c r="M8" s="66"/>
      <c r="N8" s="66"/>
      <c r="O8" s="67"/>
      <c r="P8" s="1"/>
      <c r="Q8" s="1"/>
      <c r="Y8" s="7"/>
    </row>
    <row r="9" spans="2:25" ht="24.95" customHeight="1">
      <c r="B9" s="388"/>
      <c r="C9" s="389" t="s">
        <v>35</v>
      </c>
      <c r="D9" s="390" t="s">
        <v>103</v>
      </c>
      <c r="E9" s="391"/>
      <c r="F9" s="54">
        <f>ROUND(G9*I9,0)</f>
        <v>3000</v>
      </c>
      <c r="G9" s="55">
        <v>30000</v>
      </c>
      <c r="H9" s="63" t="s">
        <v>15</v>
      </c>
      <c r="I9" s="64">
        <v>0.1</v>
      </c>
      <c r="J9" s="63"/>
      <c r="K9" s="65"/>
      <c r="L9" s="63"/>
      <c r="M9" s="66"/>
      <c r="N9" s="66"/>
      <c r="O9" s="67"/>
      <c r="P9" s="1"/>
      <c r="Q9" s="1"/>
    </row>
    <row r="10" spans="2:25" ht="24.95" customHeight="1">
      <c r="B10" s="388"/>
      <c r="C10" s="415"/>
      <c r="D10" s="392" t="s">
        <v>104</v>
      </c>
      <c r="E10" s="393"/>
      <c r="F10" s="54">
        <f>ROUND(G10*I10,0)</f>
        <v>2000</v>
      </c>
      <c r="G10" s="88">
        <v>20000</v>
      </c>
      <c r="H10" s="74" t="s">
        <v>15</v>
      </c>
      <c r="I10" s="79">
        <v>0.1</v>
      </c>
      <c r="J10" s="74"/>
      <c r="K10" s="89"/>
      <c r="L10" s="74"/>
      <c r="M10" s="90"/>
      <c r="N10" s="90"/>
      <c r="O10" s="91"/>
      <c r="P10" s="1"/>
      <c r="Q10" s="1"/>
    </row>
    <row r="11" spans="2:25" ht="24.95" customHeight="1">
      <c r="B11" s="388" t="s">
        <v>7</v>
      </c>
      <c r="C11" s="124"/>
      <c r="D11" s="427" t="s">
        <v>124</v>
      </c>
      <c r="E11" s="395"/>
      <c r="F11" s="82">
        <f>SUM(F12:F16)</f>
        <v>1310000</v>
      </c>
      <c r="G11" s="92"/>
      <c r="H11" s="84"/>
      <c r="I11" s="84"/>
      <c r="J11" s="84"/>
      <c r="K11" s="84"/>
      <c r="L11" s="84"/>
      <c r="M11" s="85"/>
      <c r="N11" s="85"/>
      <c r="O11" s="86"/>
      <c r="P11" s="1"/>
      <c r="Q11" s="1"/>
    </row>
    <row r="12" spans="2:25" ht="24.95" customHeight="1">
      <c r="B12" s="388"/>
      <c r="C12" s="389" t="s">
        <v>36</v>
      </c>
      <c r="D12" s="93" t="s">
        <v>18</v>
      </c>
      <c r="E12" s="149" t="s">
        <v>152</v>
      </c>
      <c r="F12" s="54">
        <f>ROUND(G12*I12,0)</f>
        <v>600000</v>
      </c>
      <c r="G12" s="55">
        <f>'리더교육(1일 6시간)'!G15</f>
        <v>150000</v>
      </c>
      <c r="H12" s="63" t="s">
        <v>15</v>
      </c>
      <c r="I12" s="95">
        <v>4</v>
      </c>
      <c r="J12" s="419" t="str">
        <f>'리더교육(1일 6시간)'!J15:O15</f>
        <v>※B급 강사 적용 가능</v>
      </c>
      <c r="K12" s="425"/>
      <c r="L12" s="425"/>
      <c r="M12" s="425"/>
      <c r="N12" s="425"/>
      <c r="O12" s="426"/>
      <c r="P12" s="1"/>
      <c r="Q12" s="1"/>
    </row>
    <row r="13" spans="2:25" ht="24.95" customHeight="1">
      <c r="B13" s="388"/>
      <c r="C13" s="389"/>
      <c r="D13" s="93" t="s">
        <v>108</v>
      </c>
      <c r="E13" s="232" t="str">
        <f>'리더교육(1일 6시간)'!E16</f>
        <v>편도120km, 왕복 기준</v>
      </c>
      <c r="F13" s="54">
        <f>ROUND(G13*I13,0)</f>
        <v>100000</v>
      </c>
      <c r="G13" s="55">
        <f>'리더교육(1일 6시간)'!G16</f>
        <v>50000</v>
      </c>
      <c r="H13" s="63" t="s">
        <v>15</v>
      </c>
      <c r="I13" s="96">
        <v>2</v>
      </c>
      <c r="J13" s="419" t="s">
        <v>262</v>
      </c>
      <c r="K13" s="425"/>
      <c r="L13" s="425"/>
      <c r="M13" s="425"/>
      <c r="N13" s="425"/>
      <c r="O13" s="426"/>
      <c r="P13" s="1"/>
      <c r="Q13" s="1"/>
    </row>
    <row r="14" spans="2:25" ht="24.95" customHeight="1">
      <c r="B14" s="388"/>
      <c r="C14" s="406" t="s">
        <v>128</v>
      </c>
      <c r="D14" s="93" t="s">
        <v>19</v>
      </c>
      <c r="E14" s="150" t="s">
        <v>158</v>
      </c>
      <c r="F14" s="54">
        <f>ROUND(G14*I14,0)</f>
        <v>400000</v>
      </c>
      <c r="G14" s="55">
        <f>'리더교육(2일 10시간)'!G17</f>
        <v>10000</v>
      </c>
      <c r="H14" s="63" t="s">
        <v>15</v>
      </c>
      <c r="I14" s="65">
        <v>40</v>
      </c>
      <c r="J14" s="63"/>
      <c r="K14" s="99"/>
      <c r="L14" s="63"/>
      <c r="M14" s="65"/>
      <c r="N14" s="63"/>
      <c r="O14" s="72"/>
      <c r="P14" s="2" t="s">
        <v>53</v>
      </c>
      <c r="Q14" s="1"/>
    </row>
    <row r="15" spans="2:25" ht="24.95" customHeight="1">
      <c r="B15" s="388"/>
      <c r="C15" s="429"/>
      <c r="D15" s="93" t="s">
        <v>20</v>
      </c>
      <c r="E15" s="149" t="s">
        <v>186</v>
      </c>
      <c r="F15" s="54">
        <f>ROUND(G15*I15,0)</f>
        <v>160000</v>
      </c>
      <c r="G15" s="55">
        <f>'리더교육(1일 6시간)'!G18</f>
        <v>4000</v>
      </c>
      <c r="H15" s="63" t="s">
        <v>15</v>
      </c>
      <c r="I15" s="65">
        <v>40</v>
      </c>
      <c r="J15" s="63"/>
      <c r="K15" s="65"/>
      <c r="L15" s="63"/>
      <c r="M15" s="66"/>
      <c r="N15" s="66"/>
      <c r="O15" s="67"/>
      <c r="P15" s="1"/>
      <c r="Q15" s="1"/>
    </row>
    <row r="16" spans="2:25" ht="24.95" customHeight="1">
      <c r="B16" s="388"/>
      <c r="C16" s="148" t="s">
        <v>127</v>
      </c>
      <c r="D16" s="100" t="s">
        <v>22</v>
      </c>
      <c r="E16" s="101" t="s">
        <v>213</v>
      </c>
      <c r="F16" s="73">
        <f>ROUND(G16*I16,0)</f>
        <v>50000</v>
      </c>
      <c r="G16" s="88">
        <f>'리더교육(1일 6시간)'!G21</f>
        <v>50000</v>
      </c>
      <c r="H16" s="74" t="s">
        <v>15</v>
      </c>
      <c r="I16" s="102">
        <v>1</v>
      </c>
      <c r="J16" s="74"/>
      <c r="K16" s="74"/>
      <c r="L16" s="74"/>
      <c r="M16" s="90"/>
      <c r="N16" s="90"/>
      <c r="O16" s="91"/>
      <c r="P16" s="1"/>
      <c r="Q16" s="1"/>
    </row>
    <row r="17" spans="2:17" ht="24.95" customHeight="1">
      <c r="B17" s="396" t="s">
        <v>102</v>
      </c>
      <c r="C17" s="397"/>
      <c r="D17" s="397"/>
      <c r="E17" s="398"/>
      <c r="F17" s="103">
        <f>SUM(F4,F7,F11)</f>
        <v>2944987</v>
      </c>
      <c r="G17" s="104"/>
      <c r="H17" s="105"/>
      <c r="I17" s="105"/>
      <c r="J17" s="105"/>
      <c r="K17" s="105"/>
      <c r="L17" s="105"/>
      <c r="M17" s="106"/>
      <c r="N17" s="106"/>
      <c r="O17" s="107"/>
      <c r="P17" s="1"/>
      <c r="Q17" s="1"/>
    </row>
    <row r="18" spans="2:17" ht="24.95" customHeight="1">
      <c r="B18" s="402" t="s">
        <v>123</v>
      </c>
      <c r="C18" s="403"/>
      <c r="D18" s="403"/>
      <c r="E18" s="398"/>
      <c r="F18" s="108">
        <f>TRUNC(F17*0.06,0)</f>
        <v>176699</v>
      </c>
      <c r="G18" s="109" t="s">
        <v>313</v>
      </c>
      <c r="H18" s="110"/>
      <c r="I18" s="110"/>
      <c r="J18" s="110"/>
      <c r="K18" s="110"/>
      <c r="L18" s="110"/>
      <c r="M18" s="111"/>
      <c r="N18" s="111"/>
      <c r="O18" s="112"/>
      <c r="P18" s="1"/>
      <c r="Q18" s="1"/>
    </row>
    <row r="19" spans="2:17" ht="24.95" customHeight="1">
      <c r="B19" s="402" t="s">
        <v>121</v>
      </c>
      <c r="C19" s="403" t="s">
        <v>121</v>
      </c>
      <c r="D19" s="403"/>
      <c r="E19" s="398"/>
      <c r="F19" s="108">
        <f>(F17+F18)*0.1</f>
        <v>312168.60000000003</v>
      </c>
      <c r="G19" s="109" t="s">
        <v>164</v>
      </c>
      <c r="H19" s="110"/>
      <c r="I19" s="110"/>
      <c r="J19" s="110"/>
      <c r="K19" s="110"/>
      <c r="L19" s="110"/>
      <c r="M19" s="111"/>
      <c r="N19" s="111"/>
      <c r="O19" s="112"/>
      <c r="P19" s="1"/>
      <c r="Q19" s="1"/>
    </row>
    <row r="20" spans="2:17" ht="24.95" customHeight="1">
      <c r="B20" s="396" t="s">
        <v>119</v>
      </c>
      <c r="C20" s="397"/>
      <c r="D20" s="397"/>
      <c r="E20" s="398"/>
      <c r="F20" s="103">
        <f>TRUNC(SUM(F17:F19),-4)</f>
        <v>3430000</v>
      </c>
      <c r="G20" s="104"/>
      <c r="H20" s="105"/>
      <c r="I20" s="105"/>
      <c r="J20" s="105"/>
      <c r="K20" s="105"/>
      <c r="L20" s="105"/>
      <c r="M20" s="106"/>
      <c r="N20" s="106"/>
      <c r="O20" s="107"/>
      <c r="P20" s="1"/>
      <c r="Q20" s="1"/>
    </row>
    <row r="21" spans="2:17" ht="24.95" customHeight="1">
      <c r="B21" s="402" t="s">
        <v>122</v>
      </c>
      <c r="C21" s="403"/>
      <c r="D21" s="403"/>
      <c r="E21" s="398"/>
      <c r="F21" s="108">
        <f>F20*0.1</f>
        <v>343000</v>
      </c>
      <c r="G21" s="113"/>
      <c r="H21" s="110"/>
      <c r="I21" s="110"/>
      <c r="J21" s="110"/>
      <c r="K21" s="110"/>
      <c r="L21" s="110"/>
      <c r="M21" s="111"/>
      <c r="N21" s="111"/>
      <c r="O21" s="112"/>
      <c r="P21" s="1"/>
      <c r="Q21" s="1"/>
    </row>
    <row r="22" spans="2:17" ht="24.95" customHeight="1" thickBot="1">
      <c r="B22" s="399" t="s">
        <v>120</v>
      </c>
      <c r="C22" s="400"/>
      <c r="D22" s="400"/>
      <c r="E22" s="401"/>
      <c r="F22" s="114">
        <f>F20+F21</f>
        <v>3773000</v>
      </c>
      <c r="G22" s="115"/>
      <c r="H22" s="116"/>
      <c r="I22" s="116"/>
      <c r="J22" s="116"/>
      <c r="K22" s="116"/>
      <c r="L22" s="116"/>
      <c r="M22" s="117"/>
      <c r="N22" s="117"/>
      <c r="O22" s="118"/>
      <c r="P22" s="1"/>
      <c r="Q22" s="1"/>
    </row>
    <row r="23" spans="2:17" ht="24.95" customHeight="1">
      <c r="B23" s="1"/>
      <c r="C23" s="1"/>
      <c r="D23" s="1"/>
      <c r="E23" s="1"/>
      <c r="F23" s="19"/>
      <c r="G23" s="1"/>
      <c r="H23" s="1"/>
      <c r="I23" s="1"/>
      <c r="J23" s="1"/>
      <c r="K23" s="1"/>
      <c r="L23" s="1"/>
      <c r="M23" s="2"/>
      <c r="N23" s="2"/>
      <c r="O23" s="2"/>
      <c r="P23" s="1"/>
      <c r="Q23" s="1"/>
    </row>
    <row r="24" spans="2:17" ht="24.95" customHeight="1">
      <c r="B24" s="1"/>
      <c r="C24" s="1"/>
      <c r="D24" s="1"/>
      <c r="E24" s="1"/>
      <c r="F24" s="19"/>
      <c r="G24" s="1"/>
      <c r="H24" s="1"/>
      <c r="I24" s="1"/>
      <c r="J24" s="1"/>
      <c r="K24" s="1"/>
      <c r="L24" s="1"/>
      <c r="M24" s="2"/>
      <c r="N24" s="2"/>
      <c r="O24" s="2"/>
      <c r="P24" s="1"/>
      <c r="Q24" s="1"/>
    </row>
    <row r="25" spans="2:17" ht="24.95" customHeight="1">
      <c r="B25" s="1"/>
      <c r="C25" s="1"/>
      <c r="D25" s="1"/>
      <c r="E25" s="1"/>
      <c r="F25" s="19"/>
      <c r="G25" s="1"/>
      <c r="H25" s="1"/>
      <c r="I25" s="1"/>
      <c r="J25" s="1"/>
      <c r="K25" s="1"/>
      <c r="L25" s="1"/>
      <c r="M25" s="2"/>
      <c r="N25" s="2"/>
      <c r="O25" s="2"/>
      <c r="P25" s="1"/>
      <c r="Q25" s="1"/>
    </row>
    <row r="26" spans="2:17" ht="24.95" customHeight="1">
      <c r="B26" s="1"/>
      <c r="C26" s="1"/>
      <c r="D26" s="1"/>
      <c r="E26" s="1"/>
      <c r="F26" s="19"/>
      <c r="G26" s="1"/>
      <c r="H26" s="1"/>
      <c r="I26" s="1"/>
      <c r="J26" s="1"/>
      <c r="K26" s="1"/>
      <c r="L26" s="1"/>
      <c r="M26" s="1"/>
      <c r="N26" s="1"/>
      <c r="O26" s="1"/>
      <c r="P26" s="1"/>
      <c r="Q26" s="1">
        <f>8.5/22</f>
        <v>0.38636363636363635</v>
      </c>
    </row>
    <row r="27" spans="2:17" ht="24.95" customHeight="1">
      <c r="B27" s="1"/>
      <c r="C27" s="1"/>
      <c r="D27" s="1"/>
      <c r="E27" s="1"/>
      <c r="F27" s="19"/>
      <c r="G27" s="1"/>
      <c r="H27" s="1"/>
      <c r="I27" s="1"/>
      <c r="J27" s="1"/>
      <c r="K27" s="1"/>
      <c r="L27" s="1"/>
      <c r="M27" s="1"/>
      <c r="N27" s="1"/>
      <c r="O27" s="1"/>
      <c r="P27" s="1"/>
      <c r="Q27">
        <f>ROUND(Q26,1)</f>
        <v>0.4</v>
      </c>
    </row>
    <row r="28" spans="2:17" ht="24.95" customHeight="1">
      <c r="B28" s="1"/>
      <c r="C28" s="1"/>
      <c r="D28" s="1"/>
      <c r="E28" s="1"/>
      <c r="F28" s="1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2:17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2:17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17">
      <c r="B31" s="1"/>
      <c r="C31" s="1"/>
      <c r="D31" s="1"/>
      <c r="E31" s="1"/>
      <c r="F31" s="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17">
      <c r="B32" s="1"/>
      <c r="C32" s="1"/>
      <c r="D32" s="1"/>
      <c r="E32" s="1"/>
      <c r="F32" s="3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</sheetData>
  <mergeCells count="26">
    <mergeCell ref="J12:O12"/>
    <mergeCell ref="J13:O13"/>
    <mergeCell ref="B1:O1"/>
    <mergeCell ref="G3:O3"/>
    <mergeCell ref="B4:B6"/>
    <mergeCell ref="G4:O4"/>
    <mergeCell ref="D4:E4"/>
    <mergeCell ref="D3:E3"/>
    <mergeCell ref="D5:E5"/>
    <mergeCell ref="D6:E6"/>
    <mergeCell ref="B20:E20"/>
    <mergeCell ref="B21:E21"/>
    <mergeCell ref="B22:E22"/>
    <mergeCell ref="B7:B10"/>
    <mergeCell ref="C9:C10"/>
    <mergeCell ref="B11:B16"/>
    <mergeCell ref="C12:C13"/>
    <mergeCell ref="C14:C15"/>
    <mergeCell ref="D7:E7"/>
    <mergeCell ref="D11:E11"/>
    <mergeCell ref="B17:E17"/>
    <mergeCell ref="D8:E8"/>
    <mergeCell ref="D9:E9"/>
    <mergeCell ref="D10:E10"/>
    <mergeCell ref="B18:E18"/>
    <mergeCell ref="B19:E19"/>
  </mergeCells>
  <phoneticPr fontId="3" type="noConversion"/>
  <pageMargins left="0.7" right="0.7" top="0.75" bottom="0.75" header="0.3" footer="0.3"/>
  <pageSetup paperSize="9" scale="5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1:Y36"/>
  <sheetViews>
    <sheetView view="pageBreakPreview" topLeftCell="B1" zoomScale="85" zoomScaleNormal="85" zoomScaleSheetLayoutView="85" workbookViewId="0">
      <selection activeCell="J15" sqref="J15:O15"/>
    </sheetView>
  </sheetViews>
  <sheetFormatPr defaultRowHeight="16.5"/>
  <cols>
    <col min="2" max="2" width="7.125" customWidth="1"/>
    <col min="3" max="3" width="7.125" bestFit="1" customWidth="1"/>
    <col min="4" max="4" width="11.625" bestFit="1" customWidth="1"/>
    <col min="5" max="5" width="17.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04" t="s">
        <v>54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58" t="s">
        <v>4</v>
      </c>
      <c r="C3" s="59" t="s">
        <v>115</v>
      </c>
      <c r="D3" s="408" t="s">
        <v>99</v>
      </c>
      <c r="E3" s="418" t="s">
        <v>126</v>
      </c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1"/>
      <c r="Q3" s="1"/>
    </row>
    <row r="4" spans="2:25" ht="24.95" customHeight="1" thickTop="1">
      <c r="B4" s="414" t="s">
        <v>8</v>
      </c>
      <c r="C4" s="61"/>
      <c r="D4" s="433" t="s">
        <v>124</v>
      </c>
      <c r="E4" s="417"/>
      <c r="F4" s="62">
        <f>SUM(F5:F8)</f>
        <v>1668962</v>
      </c>
      <c r="G4" s="411" t="str">
        <f>'리더교육(1일 6시간)'!G4:O4</f>
        <v>2023년 학술연구용역인건비 기준단가 적용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388"/>
      <c r="C5" s="389" t="s">
        <v>1</v>
      </c>
      <c r="D5" s="390" t="s">
        <v>0</v>
      </c>
      <c r="E5" s="391"/>
      <c r="F5" s="54">
        <f>ROUND(G5*I5*K5,0)</f>
        <v>1072490</v>
      </c>
      <c r="G5" s="55">
        <v>2681226</v>
      </c>
      <c r="H5" s="63" t="s">
        <v>13</v>
      </c>
      <c r="I5" s="64">
        <v>0.4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5" ht="24.95" customHeight="1">
      <c r="B6" s="388"/>
      <c r="C6" s="389"/>
      <c r="D6" s="390" t="s">
        <v>100</v>
      </c>
      <c r="E6" s="391"/>
      <c r="F6" s="54">
        <f>ROUND(G6*I6*K6,0)</f>
        <v>179231</v>
      </c>
      <c r="G6" s="55">
        <v>1792309</v>
      </c>
      <c r="H6" s="63" t="s">
        <v>15</v>
      </c>
      <c r="I6" s="64">
        <v>0.1</v>
      </c>
      <c r="J6" s="63" t="s">
        <v>13</v>
      </c>
      <c r="K6" s="65">
        <v>1</v>
      </c>
      <c r="L6" s="63"/>
      <c r="M6" s="66"/>
      <c r="N6" s="66"/>
      <c r="O6" s="67"/>
      <c r="P6" s="1"/>
      <c r="Q6" s="1"/>
    </row>
    <row r="7" spans="2:25" ht="24.95" customHeight="1">
      <c r="B7" s="388"/>
      <c r="C7" s="389" t="s">
        <v>33</v>
      </c>
      <c r="D7" s="390" t="s">
        <v>101</v>
      </c>
      <c r="E7" s="391"/>
      <c r="F7" s="54">
        <f>ROUND(G7*I7/K7*M7*O7,0)</f>
        <v>357497</v>
      </c>
      <c r="G7" s="55">
        <f>G5</f>
        <v>2681226</v>
      </c>
      <c r="H7" s="63" t="s">
        <v>15</v>
      </c>
      <c r="I7" s="68">
        <v>4</v>
      </c>
      <c r="J7" s="69" t="s">
        <v>25</v>
      </c>
      <c r="K7" s="120">
        <v>12</v>
      </c>
      <c r="L7" s="63" t="s">
        <v>13</v>
      </c>
      <c r="M7" s="64">
        <v>0.4</v>
      </c>
      <c r="N7" s="63" t="s">
        <v>13</v>
      </c>
      <c r="O7" s="72">
        <v>1</v>
      </c>
      <c r="P7" s="1"/>
      <c r="Q7" s="1"/>
      <c r="Y7" s="7"/>
    </row>
    <row r="8" spans="2:25" ht="24.95" customHeight="1">
      <c r="B8" s="388"/>
      <c r="C8" s="405"/>
      <c r="D8" s="390" t="s">
        <v>100</v>
      </c>
      <c r="E8" s="391"/>
      <c r="F8" s="54">
        <f>ROUND(G8*I8/K8*M8*O8,0)</f>
        <v>59744</v>
      </c>
      <c r="G8" s="55">
        <f>G6</f>
        <v>1792309</v>
      </c>
      <c r="H8" s="74" t="s">
        <v>15</v>
      </c>
      <c r="I8" s="75">
        <v>4</v>
      </c>
      <c r="J8" s="76" t="s">
        <v>25</v>
      </c>
      <c r="K8" s="121">
        <v>12</v>
      </c>
      <c r="L8" s="74" t="s">
        <v>13</v>
      </c>
      <c r="M8" s="79">
        <v>0.1</v>
      </c>
      <c r="N8" s="74" t="s">
        <v>13</v>
      </c>
      <c r="O8" s="80">
        <v>1</v>
      </c>
      <c r="P8" s="1"/>
      <c r="Q8" s="1"/>
      <c r="Y8" s="7"/>
    </row>
    <row r="9" spans="2:25" ht="24.95" customHeight="1">
      <c r="B9" s="388" t="s">
        <v>9</v>
      </c>
      <c r="C9" s="81"/>
      <c r="D9" s="479" t="s">
        <v>124</v>
      </c>
      <c r="E9" s="436"/>
      <c r="F9" s="82">
        <f>SUM(F10:F13)</f>
        <v>405000</v>
      </c>
      <c r="G9" s="83" t="s">
        <v>96</v>
      </c>
      <c r="H9" s="84"/>
      <c r="I9" s="84"/>
      <c r="J9" s="84"/>
      <c r="K9" s="84"/>
      <c r="L9" s="84"/>
      <c r="M9" s="85"/>
      <c r="N9" s="85"/>
      <c r="O9" s="86"/>
      <c r="P9" s="1"/>
      <c r="Q9" s="1"/>
      <c r="Y9" s="6"/>
    </row>
    <row r="10" spans="2:25" ht="24.95" customHeight="1">
      <c r="B10" s="388"/>
      <c r="C10" s="389" t="s">
        <v>34</v>
      </c>
      <c r="D10" s="390" t="s">
        <v>101</v>
      </c>
      <c r="E10" s="391"/>
      <c r="F10" s="54">
        <f>(25000*2)+(25000*2)+(50000*2)</f>
        <v>200000</v>
      </c>
      <c r="G10" s="87" t="s">
        <v>318</v>
      </c>
      <c r="H10" s="63"/>
      <c r="I10" s="63"/>
      <c r="J10" s="63"/>
      <c r="K10" s="63"/>
      <c r="L10" s="63"/>
      <c r="M10" s="66"/>
      <c r="N10" s="66"/>
      <c r="O10" s="67"/>
      <c r="P10" s="1"/>
      <c r="Q10" s="1"/>
      <c r="Y10" s="7"/>
    </row>
    <row r="11" spans="2:25" ht="24.95" customHeight="1">
      <c r="B11" s="388"/>
      <c r="C11" s="389"/>
      <c r="D11" s="390" t="s">
        <v>100</v>
      </c>
      <c r="E11" s="391"/>
      <c r="F11" s="54">
        <f>(25000*2)+(25000*2)+(50000*2)</f>
        <v>200000</v>
      </c>
      <c r="G11" s="87" t="s">
        <v>318</v>
      </c>
      <c r="H11" s="63"/>
      <c r="I11" s="63"/>
      <c r="J11" s="63"/>
      <c r="K11" s="63"/>
      <c r="L11" s="63"/>
      <c r="M11" s="66"/>
      <c r="N11" s="66"/>
      <c r="O11" s="67"/>
      <c r="P11" s="1"/>
      <c r="Q11" s="1"/>
      <c r="Y11" s="6"/>
    </row>
    <row r="12" spans="2:25" ht="24.95" customHeight="1">
      <c r="B12" s="388"/>
      <c r="C12" s="389" t="s">
        <v>35</v>
      </c>
      <c r="D12" s="390" t="s">
        <v>103</v>
      </c>
      <c r="E12" s="391"/>
      <c r="F12" s="54">
        <f>ROUND(G12*I12,0)</f>
        <v>3000</v>
      </c>
      <c r="G12" s="55">
        <v>30000</v>
      </c>
      <c r="H12" s="63" t="s">
        <v>15</v>
      </c>
      <c r="I12" s="64">
        <v>0.1</v>
      </c>
      <c r="J12" s="63"/>
      <c r="K12" s="65"/>
      <c r="L12" s="63"/>
      <c r="M12" s="66"/>
      <c r="N12" s="66"/>
      <c r="O12" s="67"/>
      <c r="P12" s="1"/>
      <c r="Q12" s="1"/>
    </row>
    <row r="13" spans="2:25" ht="24.95" customHeight="1">
      <c r="B13" s="388"/>
      <c r="C13" s="405"/>
      <c r="D13" s="390" t="s">
        <v>104</v>
      </c>
      <c r="E13" s="391"/>
      <c r="F13" s="73">
        <f>ROUND(G13*I13,0)</f>
        <v>2000</v>
      </c>
      <c r="G13" s="88">
        <v>20000</v>
      </c>
      <c r="H13" s="74" t="s">
        <v>15</v>
      </c>
      <c r="I13" s="79">
        <v>0.1</v>
      </c>
      <c r="J13" s="74"/>
      <c r="K13" s="89"/>
      <c r="L13" s="74"/>
      <c r="M13" s="90"/>
      <c r="N13" s="90"/>
      <c r="O13" s="91"/>
      <c r="P13" s="1"/>
      <c r="Q13" s="1"/>
    </row>
    <row r="14" spans="2:25" ht="24.95" customHeight="1">
      <c r="B14" s="388" t="s">
        <v>7</v>
      </c>
      <c r="C14" s="81"/>
      <c r="D14" s="479" t="s">
        <v>124</v>
      </c>
      <c r="E14" s="436"/>
      <c r="F14" s="82">
        <f>SUM(F15:F20)</f>
        <v>2500000</v>
      </c>
      <c r="G14" s="92"/>
      <c r="H14" s="84"/>
      <c r="I14" s="84"/>
      <c r="J14" s="84"/>
      <c r="K14" s="84"/>
      <c r="L14" s="84"/>
      <c r="M14" s="85"/>
      <c r="N14" s="85"/>
      <c r="O14" s="86"/>
      <c r="P14" s="1"/>
      <c r="Q14" s="1"/>
    </row>
    <row r="15" spans="2:25" ht="24.95" customHeight="1">
      <c r="B15" s="388"/>
      <c r="C15" s="389" t="s">
        <v>36</v>
      </c>
      <c r="D15" s="93" t="s">
        <v>18</v>
      </c>
      <c r="E15" s="56" t="s">
        <v>152</v>
      </c>
      <c r="F15" s="54">
        <f t="shared" ref="F15:F20" si="0">ROUND(G15*I15,0)</f>
        <v>1200000</v>
      </c>
      <c r="G15" s="55">
        <f>'리더교육(1일 6시간)'!G15</f>
        <v>150000</v>
      </c>
      <c r="H15" s="63" t="s">
        <v>15</v>
      </c>
      <c r="I15" s="95">
        <v>8</v>
      </c>
      <c r="J15" s="419" t="str">
        <f>'리더교육(1일 6시간)'!J15:O15&amp;", 퍼실리테이터 적용 가능"</f>
        <v>※B급 강사 적용 가능, 퍼실리테이터 적용 가능</v>
      </c>
      <c r="K15" s="425"/>
      <c r="L15" s="425"/>
      <c r="M15" s="425"/>
      <c r="N15" s="425"/>
      <c r="O15" s="426"/>
      <c r="P15" s="1"/>
      <c r="Q15" s="1"/>
    </row>
    <row r="16" spans="2:25" ht="24.95" customHeight="1">
      <c r="B16" s="388"/>
      <c r="C16" s="389"/>
      <c r="D16" s="93" t="s">
        <v>108</v>
      </c>
      <c r="E16" s="231" t="str">
        <f>'리더교육(1일 6시간)'!E16</f>
        <v>편도120km, 왕복 기준</v>
      </c>
      <c r="F16" s="54">
        <f t="shared" si="0"/>
        <v>200000</v>
      </c>
      <c r="G16" s="55">
        <f>'리더교육(1일 6시간)'!G16</f>
        <v>50000</v>
      </c>
      <c r="H16" s="63" t="s">
        <v>15</v>
      </c>
      <c r="I16" s="65">
        <v>4</v>
      </c>
      <c r="J16" s="419" t="s">
        <v>263</v>
      </c>
      <c r="K16" s="425"/>
      <c r="L16" s="425"/>
      <c r="M16" s="425"/>
      <c r="N16" s="425"/>
      <c r="O16" s="426"/>
      <c r="P16" s="1"/>
      <c r="Q16" s="1"/>
    </row>
    <row r="17" spans="2:19" ht="24.95" customHeight="1">
      <c r="B17" s="388"/>
      <c r="C17" s="406" t="s">
        <v>56</v>
      </c>
      <c r="D17" s="93" t="s">
        <v>19</v>
      </c>
      <c r="E17" s="123" t="s">
        <v>305</v>
      </c>
      <c r="F17" s="54">
        <f t="shared" si="0"/>
        <v>500000</v>
      </c>
      <c r="G17" s="55">
        <f>'리더교육(2일 10시간)'!G17</f>
        <v>10000</v>
      </c>
      <c r="H17" s="63" t="s">
        <v>15</v>
      </c>
      <c r="I17" s="65">
        <v>50</v>
      </c>
      <c r="J17" s="63"/>
      <c r="K17" s="99"/>
      <c r="L17" s="63"/>
      <c r="M17" s="65"/>
      <c r="N17" s="63"/>
      <c r="O17" s="72"/>
      <c r="P17" s="2" t="s">
        <v>98</v>
      </c>
      <c r="Q17" s="1"/>
    </row>
    <row r="18" spans="2:19" ht="24.95" customHeight="1">
      <c r="B18" s="388"/>
      <c r="C18" s="429"/>
      <c r="D18" s="93" t="s">
        <v>20</v>
      </c>
      <c r="E18" s="94" t="s">
        <v>187</v>
      </c>
      <c r="F18" s="54">
        <f t="shared" si="0"/>
        <v>200000</v>
      </c>
      <c r="G18" s="55">
        <f>'리더교육(1일 6시간)'!G18</f>
        <v>4000</v>
      </c>
      <c r="H18" s="63" t="s">
        <v>15</v>
      </c>
      <c r="I18" s="65">
        <v>50</v>
      </c>
      <c r="J18" s="63"/>
      <c r="K18" s="65"/>
      <c r="L18" s="63"/>
      <c r="M18" s="66"/>
      <c r="N18" s="66"/>
      <c r="O18" s="67"/>
      <c r="P18" s="1"/>
      <c r="Q18" s="1"/>
    </row>
    <row r="19" spans="2:19" ht="24.95" customHeight="1">
      <c r="B19" s="388"/>
      <c r="C19" s="389" t="s">
        <v>55</v>
      </c>
      <c r="D19" s="93" t="s">
        <v>21</v>
      </c>
      <c r="E19" s="94" t="s">
        <v>114</v>
      </c>
      <c r="F19" s="54">
        <f t="shared" si="0"/>
        <v>350000</v>
      </c>
      <c r="G19" s="55">
        <v>7000</v>
      </c>
      <c r="H19" s="63" t="s">
        <v>15</v>
      </c>
      <c r="I19" s="98">
        <v>50</v>
      </c>
      <c r="J19" s="63"/>
      <c r="K19" s="99"/>
      <c r="L19" s="63"/>
      <c r="M19" s="98"/>
      <c r="N19" s="65"/>
      <c r="O19" s="72"/>
      <c r="P19" s="1"/>
      <c r="Q19" s="1"/>
    </row>
    <row r="20" spans="2:19" ht="24.95" customHeight="1">
      <c r="B20" s="388"/>
      <c r="C20" s="415"/>
      <c r="D20" s="100" t="s">
        <v>22</v>
      </c>
      <c r="E20" s="101" t="s">
        <v>213</v>
      </c>
      <c r="F20" s="73">
        <f t="shared" si="0"/>
        <v>50000</v>
      </c>
      <c r="G20" s="88">
        <f>'리더교육(1일 6시간)'!G21</f>
        <v>50000</v>
      </c>
      <c r="H20" s="74" t="s">
        <v>15</v>
      </c>
      <c r="I20" s="102">
        <v>1</v>
      </c>
      <c r="J20" s="74"/>
      <c r="K20" s="74"/>
      <c r="L20" s="74"/>
      <c r="M20" s="90"/>
      <c r="N20" s="90"/>
      <c r="O20" s="91"/>
      <c r="P20" s="1"/>
      <c r="Q20" s="1"/>
    </row>
    <row r="21" spans="2:19" ht="24.95" customHeight="1">
      <c r="B21" s="396" t="s">
        <v>102</v>
      </c>
      <c r="C21" s="397"/>
      <c r="D21" s="397"/>
      <c r="E21" s="398"/>
      <c r="F21" s="103">
        <f>SUM(F4,F9,F14)</f>
        <v>4573962</v>
      </c>
      <c r="G21" s="104"/>
      <c r="H21" s="105"/>
      <c r="I21" s="105"/>
      <c r="J21" s="105"/>
      <c r="K21" s="105"/>
      <c r="L21" s="105"/>
      <c r="M21" s="106"/>
      <c r="N21" s="106"/>
      <c r="O21" s="107"/>
      <c r="P21" s="1"/>
      <c r="Q21" s="1"/>
    </row>
    <row r="22" spans="2:19" ht="24.95" customHeight="1">
      <c r="B22" s="402" t="s">
        <v>123</v>
      </c>
      <c r="C22" s="403"/>
      <c r="D22" s="403"/>
      <c r="E22" s="398"/>
      <c r="F22" s="108">
        <f>TRUNC(F21*0.06,0)</f>
        <v>274437</v>
      </c>
      <c r="G22" s="109" t="s">
        <v>313</v>
      </c>
      <c r="H22" s="110"/>
      <c r="I22" s="110"/>
      <c r="J22" s="110"/>
      <c r="K22" s="110"/>
      <c r="L22" s="110"/>
      <c r="M22" s="111"/>
      <c r="N22" s="111"/>
      <c r="O22" s="112"/>
      <c r="P22" s="1"/>
      <c r="Q22" s="1"/>
    </row>
    <row r="23" spans="2:19" ht="24.95" customHeight="1">
      <c r="B23" s="402" t="s">
        <v>121</v>
      </c>
      <c r="C23" s="403" t="s">
        <v>121</v>
      </c>
      <c r="D23" s="403"/>
      <c r="E23" s="398"/>
      <c r="F23" s="108">
        <f>(F21+F22)*0.1</f>
        <v>484839.9</v>
      </c>
      <c r="G23" s="109" t="s">
        <v>164</v>
      </c>
      <c r="H23" s="110"/>
      <c r="I23" s="110"/>
      <c r="J23" s="110"/>
      <c r="K23" s="110"/>
      <c r="L23" s="110"/>
      <c r="M23" s="111"/>
      <c r="N23" s="111"/>
      <c r="O23" s="112"/>
      <c r="P23" s="1"/>
      <c r="Q23" s="1"/>
    </row>
    <row r="24" spans="2:19" ht="24.95" customHeight="1">
      <c r="B24" s="396" t="s">
        <v>119</v>
      </c>
      <c r="C24" s="397"/>
      <c r="D24" s="397"/>
      <c r="E24" s="398"/>
      <c r="F24" s="103">
        <f>TRUNC(SUM(F21:F23),-4)</f>
        <v>5330000</v>
      </c>
      <c r="G24" s="104"/>
      <c r="H24" s="105"/>
      <c r="I24" s="105"/>
      <c r="J24" s="105"/>
      <c r="K24" s="105"/>
      <c r="L24" s="105"/>
      <c r="M24" s="106"/>
      <c r="N24" s="106"/>
      <c r="O24" s="107"/>
      <c r="P24" s="1"/>
      <c r="Q24" s="1"/>
    </row>
    <row r="25" spans="2:19" ht="24.95" customHeight="1">
      <c r="B25" s="402" t="s">
        <v>122</v>
      </c>
      <c r="C25" s="403"/>
      <c r="D25" s="403"/>
      <c r="E25" s="398"/>
      <c r="F25" s="108">
        <f>F24*0.1</f>
        <v>533000</v>
      </c>
      <c r="G25" s="113"/>
      <c r="H25" s="110"/>
      <c r="I25" s="110"/>
      <c r="J25" s="110"/>
      <c r="K25" s="110"/>
      <c r="L25" s="110"/>
      <c r="M25" s="111"/>
      <c r="N25" s="111"/>
      <c r="O25" s="112"/>
      <c r="P25" s="1"/>
      <c r="Q25" s="1"/>
    </row>
    <row r="26" spans="2:19" ht="24.95" customHeight="1" thickBot="1">
      <c r="B26" s="399" t="s">
        <v>120</v>
      </c>
      <c r="C26" s="400"/>
      <c r="D26" s="400"/>
      <c r="E26" s="401"/>
      <c r="F26" s="114">
        <f>F24+F25</f>
        <v>5863000</v>
      </c>
      <c r="G26" s="115"/>
      <c r="H26" s="116"/>
      <c r="I26" s="116"/>
      <c r="J26" s="116"/>
      <c r="K26" s="116"/>
      <c r="L26" s="116"/>
      <c r="M26" s="117"/>
      <c r="N26" s="117"/>
      <c r="O26" s="118"/>
      <c r="P26" s="1"/>
      <c r="Q26" s="1"/>
    </row>
    <row r="27" spans="2:19" ht="24.95" customHeight="1">
      <c r="B27" s="1"/>
      <c r="C27" s="1"/>
      <c r="D27" s="1"/>
      <c r="E27" s="1"/>
      <c r="F27" s="19"/>
      <c r="G27" s="1"/>
      <c r="H27" s="1"/>
      <c r="I27" s="1"/>
      <c r="J27" s="1"/>
      <c r="K27" s="1"/>
      <c r="L27" s="1"/>
      <c r="M27" s="2"/>
      <c r="N27" s="2"/>
      <c r="O27" s="2"/>
      <c r="P27" s="1"/>
      <c r="Q27">
        <f>8.5/22</f>
        <v>0.38636363636363635</v>
      </c>
      <c r="S27">
        <f>2/22</f>
        <v>9.0909090909090912E-2</v>
      </c>
    </row>
    <row r="28" spans="2:19" ht="24.95" customHeight="1">
      <c r="B28" s="1"/>
      <c r="C28" s="1"/>
      <c r="D28" s="1"/>
      <c r="E28" s="1"/>
      <c r="F28" s="19"/>
      <c r="G28" s="1"/>
      <c r="H28" s="1"/>
      <c r="I28" s="1"/>
      <c r="J28" s="1"/>
      <c r="K28" s="1"/>
      <c r="L28" s="1"/>
      <c r="M28" s="2"/>
      <c r="N28" s="2"/>
      <c r="O28" s="2"/>
      <c r="P28" s="1"/>
      <c r="Q28">
        <f>ROUND(Q27,1)</f>
        <v>0.4</v>
      </c>
      <c r="S28">
        <f>ROUND(S27,1)</f>
        <v>0.1</v>
      </c>
    </row>
    <row r="29" spans="2:19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2"/>
      <c r="N29" s="2"/>
      <c r="O29" s="2"/>
      <c r="P29" s="1"/>
      <c r="Q29" s="1"/>
    </row>
    <row r="30" spans="2:19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19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19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17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17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17">
      <c r="B35" s="1"/>
      <c r="C35" s="1"/>
      <c r="D35" s="1"/>
      <c r="E35" s="1"/>
      <c r="F35" s="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2:17">
      <c r="B36" s="1"/>
      <c r="C36" s="1"/>
      <c r="D36" s="1"/>
      <c r="E36" s="1"/>
      <c r="F36" s="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</sheetData>
  <mergeCells count="33">
    <mergeCell ref="B1:O1"/>
    <mergeCell ref="G3:O3"/>
    <mergeCell ref="B4:B8"/>
    <mergeCell ref="G4:O4"/>
    <mergeCell ref="C5:C6"/>
    <mergeCell ref="C7:C8"/>
    <mergeCell ref="D3:E3"/>
    <mergeCell ref="D4:E4"/>
    <mergeCell ref="B9:B13"/>
    <mergeCell ref="C10:C11"/>
    <mergeCell ref="C12:C13"/>
    <mergeCell ref="B14:B20"/>
    <mergeCell ref="C15:C16"/>
    <mergeCell ref="C17:C18"/>
    <mergeCell ref="C19:C20"/>
    <mergeCell ref="D14:E14"/>
    <mergeCell ref="D5:E5"/>
    <mergeCell ref="D6:E6"/>
    <mergeCell ref="D7:E7"/>
    <mergeCell ref="D8:E8"/>
    <mergeCell ref="D10:E10"/>
    <mergeCell ref="D11:E11"/>
    <mergeCell ref="D12:E12"/>
    <mergeCell ref="D13:E13"/>
    <mergeCell ref="D9:E9"/>
    <mergeCell ref="J15:O15"/>
    <mergeCell ref="B26:E26"/>
    <mergeCell ref="B21:E21"/>
    <mergeCell ref="B22:E22"/>
    <mergeCell ref="B23:E23"/>
    <mergeCell ref="B24:E24"/>
    <mergeCell ref="B25:E25"/>
    <mergeCell ref="J16:O16"/>
  </mergeCells>
  <phoneticPr fontId="3" type="noConversion"/>
  <pageMargins left="0.7" right="0.7" top="0.75" bottom="0.75" header="0.3" footer="0.3"/>
  <pageSetup paperSize="9" scale="5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1:Y41"/>
  <sheetViews>
    <sheetView view="pageBreakPreview" topLeftCell="C1" zoomScale="85" zoomScaleNormal="70" zoomScaleSheetLayoutView="85" workbookViewId="0">
      <selection activeCell="M12" sqref="M12"/>
    </sheetView>
  </sheetViews>
  <sheetFormatPr defaultRowHeight="16.5"/>
  <cols>
    <col min="2" max="2" width="7.125" customWidth="1"/>
    <col min="3" max="3" width="7.125" bestFit="1" customWidth="1"/>
    <col min="4" max="4" width="13" bestFit="1" customWidth="1"/>
    <col min="5" max="5" width="23.6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04" t="s">
        <v>58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58" t="s">
        <v>4</v>
      </c>
      <c r="C3" s="59" t="s">
        <v>115</v>
      </c>
      <c r="D3" s="408" t="s">
        <v>99</v>
      </c>
      <c r="E3" s="418" t="s">
        <v>126</v>
      </c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1"/>
      <c r="Q3" s="1"/>
    </row>
    <row r="4" spans="2:25" ht="24.95" customHeight="1" thickTop="1">
      <c r="B4" s="414" t="s">
        <v>8</v>
      </c>
      <c r="C4" s="61"/>
      <c r="D4" s="433" t="s">
        <v>124</v>
      </c>
      <c r="E4" s="417"/>
      <c r="F4" s="62">
        <f>SUM(F5:F8)</f>
        <v>2146911</v>
      </c>
      <c r="G4" s="411" t="str">
        <f>'리더교육(1일 6시간)'!G4:O4</f>
        <v>2023년 학술연구용역인건비 기준단가 적용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388"/>
      <c r="C5" s="474" t="s">
        <v>1</v>
      </c>
      <c r="D5" s="390" t="s">
        <v>101</v>
      </c>
      <c r="E5" s="391"/>
      <c r="F5" s="54">
        <f>ROUND(G5*I5*K5,0)</f>
        <v>1072490</v>
      </c>
      <c r="G5" s="55">
        <v>2681226</v>
      </c>
      <c r="H5" s="63" t="s">
        <v>13</v>
      </c>
      <c r="I5" s="64">
        <v>0.4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5" ht="24.95" customHeight="1">
      <c r="B6" s="388"/>
      <c r="C6" s="474"/>
      <c r="D6" s="390" t="s">
        <v>100</v>
      </c>
      <c r="E6" s="391"/>
      <c r="F6" s="54">
        <f>ROUND(G6*I6*K6,0)</f>
        <v>537693</v>
      </c>
      <c r="G6" s="55">
        <v>1792309</v>
      </c>
      <c r="H6" s="63" t="s">
        <v>15</v>
      </c>
      <c r="I6" s="64">
        <v>0.3</v>
      </c>
      <c r="J6" s="63" t="s">
        <v>13</v>
      </c>
      <c r="K6" s="65">
        <v>1</v>
      </c>
      <c r="L6" s="63"/>
      <c r="M6" s="66"/>
      <c r="N6" s="66"/>
      <c r="O6" s="67"/>
      <c r="P6" s="1"/>
      <c r="Q6" s="1"/>
    </row>
    <row r="7" spans="2:25" ht="24.95" customHeight="1">
      <c r="B7" s="388"/>
      <c r="C7" s="474" t="s">
        <v>33</v>
      </c>
      <c r="D7" s="390" t="s">
        <v>101</v>
      </c>
      <c r="E7" s="391"/>
      <c r="F7" s="54">
        <f>ROUND(G7*I7/K7*M7*O7,0)</f>
        <v>357497</v>
      </c>
      <c r="G7" s="55">
        <f>G5</f>
        <v>2681226</v>
      </c>
      <c r="H7" s="63" t="s">
        <v>15</v>
      </c>
      <c r="I7" s="68">
        <v>4</v>
      </c>
      <c r="J7" s="69" t="s">
        <v>25</v>
      </c>
      <c r="K7" s="120">
        <v>12</v>
      </c>
      <c r="L7" s="63" t="s">
        <v>13</v>
      </c>
      <c r="M7" s="64">
        <v>0.4</v>
      </c>
      <c r="N7" s="63" t="s">
        <v>13</v>
      </c>
      <c r="O7" s="72">
        <v>1</v>
      </c>
      <c r="P7" s="1"/>
      <c r="Q7" s="1"/>
      <c r="Y7" s="7"/>
    </row>
    <row r="8" spans="2:25" ht="24.95" customHeight="1">
      <c r="B8" s="388"/>
      <c r="C8" s="475"/>
      <c r="D8" s="390" t="s">
        <v>100</v>
      </c>
      <c r="E8" s="391"/>
      <c r="F8" s="73">
        <f>ROUND(G8*I8/K8*M8*O8,0)</f>
        <v>179231</v>
      </c>
      <c r="G8" s="55">
        <f>G6</f>
        <v>1792309</v>
      </c>
      <c r="H8" s="74" t="s">
        <v>15</v>
      </c>
      <c r="I8" s="75">
        <v>4</v>
      </c>
      <c r="J8" s="76" t="s">
        <v>25</v>
      </c>
      <c r="K8" s="121">
        <v>12</v>
      </c>
      <c r="L8" s="74" t="s">
        <v>13</v>
      </c>
      <c r="M8" s="79">
        <v>0.3</v>
      </c>
      <c r="N8" s="74" t="s">
        <v>13</v>
      </c>
      <c r="O8" s="80">
        <v>1</v>
      </c>
      <c r="P8" s="1"/>
      <c r="Q8" s="1"/>
      <c r="Y8" s="7"/>
    </row>
    <row r="9" spans="2:25" ht="24.95" customHeight="1">
      <c r="B9" s="388" t="s">
        <v>9</v>
      </c>
      <c r="C9" s="81"/>
      <c r="D9" s="479" t="s">
        <v>129</v>
      </c>
      <c r="E9" s="436"/>
      <c r="F9" s="82">
        <f>SUM(F10:F13)</f>
        <v>660000</v>
      </c>
      <c r="G9" s="83" t="s">
        <v>96</v>
      </c>
      <c r="H9" s="84"/>
      <c r="I9" s="84"/>
      <c r="J9" s="84"/>
      <c r="K9" s="84"/>
      <c r="L9" s="84"/>
      <c r="M9" s="85"/>
      <c r="N9" s="85"/>
      <c r="O9" s="86"/>
      <c r="P9" s="1"/>
      <c r="Q9" s="1"/>
      <c r="Y9" s="6"/>
    </row>
    <row r="10" spans="2:25" ht="24.95" customHeight="1">
      <c r="B10" s="388"/>
      <c r="C10" s="474" t="s">
        <v>34</v>
      </c>
      <c r="D10" s="390" t="s">
        <v>101</v>
      </c>
      <c r="E10" s="391"/>
      <c r="F10" s="54">
        <f>(25000*3)+(25000*3)+(50000*2)+(70000*1)</f>
        <v>320000</v>
      </c>
      <c r="G10" s="87" t="s">
        <v>322</v>
      </c>
      <c r="H10" s="63"/>
      <c r="I10" s="63"/>
      <c r="J10" s="63"/>
      <c r="K10" s="63"/>
      <c r="L10" s="63"/>
      <c r="M10" s="66"/>
      <c r="N10" s="66"/>
      <c r="O10" s="67"/>
      <c r="P10" s="1"/>
      <c r="Q10" s="1"/>
      <c r="Y10" s="7"/>
    </row>
    <row r="11" spans="2:25" ht="24.95" customHeight="1">
      <c r="B11" s="388"/>
      <c r="C11" s="474"/>
      <c r="D11" s="390" t="s">
        <v>100</v>
      </c>
      <c r="E11" s="391"/>
      <c r="F11" s="54">
        <f>(25000*3)+(25000*3)+(50000*2)+(70000*1)</f>
        <v>320000</v>
      </c>
      <c r="G11" s="87" t="s">
        <v>322</v>
      </c>
      <c r="H11" s="63"/>
      <c r="I11" s="63"/>
      <c r="J11" s="63"/>
      <c r="K11" s="63"/>
      <c r="L11" s="63"/>
      <c r="M11" s="66"/>
      <c r="N11" s="66"/>
      <c r="O11" s="67"/>
      <c r="P11" s="1"/>
      <c r="Q11" s="1"/>
      <c r="Y11" s="6"/>
    </row>
    <row r="12" spans="2:25" ht="24.95" customHeight="1">
      <c r="B12" s="388"/>
      <c r="C12" s="474" t="s">
        <v>35</v>
      </c>
      <c r="D12" s="390" t="s">
        <v>103</v>
      </c>
      <c r="E12" s="391"/>
      <c r="F12" s="54">
        <f>ROUND(G12*I12,0)</f>
        <v>12000</v>
      </c>
      <c r="G12" s="55">
        <v>30000</v>
      </c>
      <c r="H12" s="63" t="s">
        <v>15</v>
      </c>
      <c r="I12" s="64">
        <v>0.4</v>
      </c>
      <c r="J12" s="63"/>
      <c r="K12" s="65"/>
      <c r="L12" s="63"/>
      <c r="M12" s="66"/>
      <c r="N12" s="66"/>
      <c r="O12" s="67"/>
      <c r="P12" s="1"/>
      <c r="Q12" s="1"/>
    </row>
    <row r="13" spans="2:25" ht="24.95" customHeight="1">
      <c r="B13" s="388"/>
      <c r="C13" s="475"/>
      <c r="D13" s="390" t="s">
        <v>104</v>
      </c>
      <c r="E13" s="391"/>
      <c r="F13" s="73">
        <f>ROUND(G13*I13,0)</f>
        <v>8000</v>
      </c>
      <c r="G13" s="88">
        <v>20000</v>
      </c>
      <c r="H13" s="74" t="s">
        <v>15</v>
      </c>
      <c r="I13" s="79">
        <v>0.4</v>
      </c>
      <c r="J13" s="74"/>
      <c r="K13" s="89"/>
      <c r="L13" s="74"/>
      <c r="M13" s="90"/>
      <c r="N13" s="90"/>
      <c r="O13" s="91"/>
      <c r="P13" s="1"/>
      <c r="Q13" s="1"/>
    </row>
    <row r="14" spans="2:25" ht="24.95" customHeight="1">
      <c r="B14" s="388" t="s">
        <v>7</v>
      </c>
      <c r="C14" s="81"/>
      <c r="D14" s="479" t="s">
        <v>129</v>
      </c>
      <c r="E14" s="436"/>
      <c r="F14" s="82" t="e">
        <f>SUM(F15:F25)</f>
        <v>#REF!</v>
      </c>
      <c r="G14" s="92"/>
      <c r="H14" s="84"/>
      <c r="I14" s="84"/>
      <c r="J14" s="84"/>
      <c r="K14" s="84"/>
      <c r="L14" s="84"/>
      <c r="M14" s="85"/>
      <c r="N14" s="85"/>
      <c r="O14" s="86"/>
      <c r="P14" s="1"/>
      <c r="Q14" s="1"/>
    </row>
    <row r="15" spans="2:25" ht="24.95" customHeight="1">
      <c r="B15" s="388"/>
      <c r="C15" s="155" t="s">
        <v>36</v>
      </c>
      <c r="D15" s="93" t="s">
        <v>18</v>
      </c>
      <c r="E15" s="151" t="s">
        <v>154</v>
      </c>
      <c r="F15" s="54">
        <f>ROUND(G15*I15*K15,0)</f>
        <v>300000</v>
      </c>
      <c r="G15" s="55">
        <f>'리더교육(1일 6시간)'!G15</f>
        <v>150000</v>
      </c>
      <c r="H15" s="63" t="s">
        <v>15</v>
      </c>
      <c r="I15" s="95">
        <v>1</v>
      </c>
      <c r="J15" s="63" t="s">
        <v>15</v>
      </c>
      <c r="K15" s="65">
        <v>2</v>
      </c>
      <c r="L15" s="191"/>
      <c r="M15" s="192"/>
      <c r="N15" s="192"/>
      <c r="O15" s="193"/>
      <c r="P15" s="1"/>
      <c r="Q15" s="1"/>
    </row>
    <row r="16" spans="2:25" ht="24.95" customHeight="1">
      <c r="B16" s="388"/>
      <c r="C16" s="504" t="s">
        <v>37</v>
      </c>
      <c r="D16" s="93" t="s">
        <v>44</v>
      </c>
      <c r="E16" s="94" t="s">
        <v>321</v>
      </c>
      <c r="F16" s="54">
        <f>ROUND(G16*I16,0)</f>
        <v>2450000</v>
      </c>
      <c r="G16" s="55">
        <v>70000</v>
      </c>
      <c r="H16" s="63" t="s">
        <v>15</v>
      </c>
      <c r="I16" s="65">
        <v>35</v>
      </c>
      <c r="J16" s="63"/>
      <c r="K16" s="96"/>
      <c r="L16" s="63"/>
      <c r="M16" s="66"/>
      <c r="N16" s="66"/>
      <c r="O16" s="67"/>
      <c r="P16" s="1"/>
      <c r="Q16" s="1"/>
    </row>
    <row r="17" spans="2:20" ht="24.95" customHeight="1">
      <c r="B17" s="388"/>
      <c r="C17" s="505"/>
      <c r="D17" s="93" t="s">
        <v>19</v>
      </c>
      <c r="E17" s="123" t="s">
        <v>307</v>
      </c>
      <c r="F17" s="54">
        <f>ROUND(G17*I17+K17*M17,0)*O17</f>
        <v>2100000</v>
      </c>
      <c r="G17" s="283">
        <f>'리더교육(2일 10시간)'!G17</f>
        <v>10000</v>
      </c>
      <c r="H17" s="63" t="s">
        <v>15</v>
      </c>
      <c r="I17" s="96">
        <v>3</v>
      </c>
      <c r="J17" s="63" t="s">
        <v>24</v>
      </c>
      <c r="K17" s="99">
        <f>'리더교육(2일 10시간)'!K17</f>
        <v>15000</v>
      </c>
      <c r="L17" s="63" t="s">
        <v>15</v>
      </c>
      <c r="M17" s="126">
        <v>2</v>
      </c>
      <c r="N17" s="63" t="s">
        <v>15</v>
      </c>
      <c r="O17" s="72">
        <v>35</v>
      </c>
      <c r="P17" s="2" t="s">
        <v>60</v>
      </c>
      <c r="Q17" s="1"/>
    </row>
    <row r="18" spans="2:20" ht="24.95" customHeight="1">
      <c r="B18" s="388"/>
      <c r="C18" s="506"/>
      <c r="D18" s="93" t="s">
        <v>20</v>
      </c>
      <c r="E18" s="94" t="s">
        <v>163</v>
      </c>
      <c r="F18" s="54" t="e">
        <f>ROUND(G18*I18*K18,0)</f>
        <v>#REF!</v>
      </c>
      <c r="G18" s="55" t="e">
        <f>#REF!</f>
        <v>#REF!</v>
      </c>
      <c r="H18" s="63" t="s">
        <v>15</v>
      </c>
      <c r="I18" s="96">
        <v>2</v>
      </c>
      <c r="J18" s="63" t="s">
        <v>15</v>
      </c>
      <c r="K18" s="65">
        <v>35</v>
      </c>
      <c r="L18" s="63"/>
      <c r="M18" s="66"/>
      <c r="N18" s="66"/>
      <c r="O18" s="67"/>
      <c r="P18" s="1"/>
      <c r="Q18" s="1"/>
    </row>
    <row r="19" spans="2:20" ht="24.95" customHeight="1">
      <c r="B19" s="388"/>
      <c r="C19" s="504" t="s">
        <v>23</v>
      </c>
      <c r="D19" s="93" t="s">
        <v>61</v>
      </c>
      <c r="E19" s="94" t="s">
        <v>118</v>
      </c>
      <c r="F19" s="54">
        <f t="shared" ref="F19:F25" si="0">ROUND(G19*I19,0)</f>
        <v>400000</v>
      </c>
      <c r="G19" s="55">
        <f>'리더교육(1일 6시간)'!G19</f>
        <v>200000</v>
      </c>
      <c r="H19" s="63" t="s">
        <v>15</v>
      </c>
      <c r="I19" s="96">
        <v>2</v>
      </c>
      <c r="J19" s="63"/>
      <c r="K19" s="65"/>
      <c r="L19" s="63"/>
      <c r="M19" s="66"/>
      <c r="N19" s="66"/>
      <c r="O19" s="67"/>
      <c r="P19" s="1"/>
      <c r="Q19" s="1"/>
    </row>
    <row r="20" spans="2:20" ht="24.95" customHeight="1">
      <c r="B20" s="388"/>
      <c r="C20" s="505"/>
      <c r="D20" s="93" t="s">
        <v>167</v>
      </c>
      <c r="E20" s="94" t="s">
        <v>180</v>
      </c>
      <c r="F20" s="54">
        <f t="shared" si="0"/>
        <v>140000</v>
      </c>
      <c r="G20" s="55">
        <v>4000</v>
      </c>
      <c r="H20" s="63" t="s">
        <v>15</v>
      </c>
      <c r="I20" s="65">
        <v>35</v>
      </c>
      <c r="J20" s="63"/>
      <c r="K20" s="65"/>
      <c r="L20" s="63"/>
      <c r="M20" s="66"/>
      <c r="N20" s="66"/>
      <c r="O20" s="67"/>
      <c r="P20" s="1"/>
      <c r="Q20" s="1"/>
    </row>
    <row r="21" spans="2:20" ht="24.95" customHeight="1">
      <c r="B21" s="388"/>
      <c r="C21" s="505"/>
      <c r="D21" s="93" t="s">
        <v>59</v>
      </c>
      <c r="E21" s="94" t="s">
        <v>266</v>
      </c>
      <c r="F21" s="54" t="e">
        <f t="shared" si="0"/>
        <v>#REF!</v>
      </c>
      <c r="G21" s="55" t="e">
        <f>#REF!</f>
        <v>#REF!</v>
      </c>
      <c r="H21" s="63" t="s">
        <v>15</v>
      </c>
      <c r="I21" s="65">
        <v>35</v>
      </c>
      <c r="J21" s="63"/>
      <c r="K21" s="96"/>
      <c r="L21" s="63"/>
      <c r="M21" s="66"/>
      <c r="N21" s="66"/>
      <c r="O21" s="67"/>
      <c r="P21" s="1"/>
      <c r="Q21" s="1"/>
    </row>
    <row r="22" spans="2:20" ht="24.95" customHeight="1">
      <c r="B22" s="388"/>
      <c r="C22" s="505"/>
      <c r="D22" s="93" t="s">
        <v>46</v>
      </c>
      <c r="E22" s="138" t="s">
        <v>188</v>
      </c>
      <c r="F22" s="57">
        <f t="shared" si="0"/>
        <v>1800000</v>
      </c>
      <c r="G22" s="55">
        <v>900000</v>
      </c>
      <c r="H22" s="63" t="s">
        <v>15</v>
      </c>
      <c r="I22" s="137">
        <v>2</v>
      </c>
      <c r="J22" s="63"/>
      <c r="K22" s="66" t="s">
        <v>253</v>
      </c>
      <c r="L22" s="63"/>
      <c r="M22" s="66"/>
      <c r="N22" s="66"/>
      <c r="O22" s="67"/>
      <c r="P22" s="1"/>
      <c r="Q22" s="1"/>
    </row>
    <row r="23" spans="2:20" ht="24.95" customHeight="1">
      <c r="B23" s="388"/>
      <c r="C23" s="505"/>
      <c r="D23" s="93" t="s">
        <v>47</v>
      </c>
      <c r="E23" s="131" t="s">
        <v>150</v>
      </c>
      <c r="F23" s="54">
        <f t="shared" si="0"/>
        <v>210000</v>
      </c>
      <c r="G23" s="55">
        <v>6000</v>
      </c>
      <c r="H23" s="63" t="s">
        <v>15</v>
      </c>
      <c r="I23" s="65">
        <v>35</v>
      </c>
      <c r="J23" s="63"/>
      <c r="K23" s="503" t="e">
        <f>#REF!</f>
        <v>#REF!</v>
      </c>
      <c r="L23" s="425"/>
      <c r="M23" s="425"/>
      <c r="N23" s="425"/>
      <c r="O23" s="426"/>
      <c r="P23" s="1"/>
      <c r="Q23" s="1"/>
    </row>
    <row r="24" spans="2:20" ht="24.95" customHeight="1">
      <c r="B24" s="388"/>
      <c r="C24" s="505"/>
      <c r="D24" s="93" t="s">
        <v>21</v>
      </c>
      <c r="E24" s="56" t="s">
        <v>155</v>
      </c>
      <c r="F24" s="54">
        <f t="shared" si="0"/>
        <v>70000</v>
      </c>
      <c r="G24" s="55">
        <v>2000</v>
      </c>
      <c r="H24" s="63" t="s">
        <v>15</v>
      </c>
      <c r="I24" s="98">
        <v>35</v>
      </c>
      <c r="J24" s="63"/>
      <c r="K24" s="99"/>
      <c r="L24" s="63"/>
      <c r="M24" s="65"/>
      <c r="N24" s="65"/>
      <c r="O24" s="72"/>
      <c r="P24" s="2"/>
      <c r="Q24" s="1"/>
    </row>
    <row r="25" spans="2:20" ht="24.95" customHeight="1">
      <c r="B25" s="388"/>
      <c r="C25" s="507"/>
      <c r="D25" s="100" t="s">
        <v>22</v>
      </c>
      <c r="E25" s="101" t="s">
        <v>213</v>
      </c>
      <c r="F25" s="73">
        <f t="shared" si="0"/>
        <v>50000</v>
      </c>
      <c r="G25" s="88">
        <f>'리더교육(1일 6시간)'!G21</f>
        <v>50000</v>
      </c>
      <c r="H25" s="74" t="s">
        <v>15</v>
      </c>
      <c r="I25" s="102">
        <v>1</v>
      </c>
      <c r="J25" s="74"/>
      <c r="K25" s="74"/>
      <c r="L25" s="74"/>
      <c r="M25" s="90"/>
      <c r="N25" s="90"/>
      <c r="O25" s="91"/>
      <c r="P25" s="2"/>
      <c r="Q25" s="1"/>
    </row>
    <row r="26" spans="2:20" ht="24.95" customHeight="1">
      <c r="B26" s="396" t="s">
        <v>102</v>
      </c>
      <c r="C26" s="397"/>
      <c r="D26" s="397"/>
      <c r="E26" s="398"/>
      <c r="F26" s="103" t="e">
        <f>SUM(F4,F9,F14)</f>
        <v>#REF!</v>
      </c>
      <c r="G26" s="104"/>
      <c r="H26" s="105"/>
      <c r="I26" s="105"/>
      <c r="J26" s="105"/>
      <c r="K26" s="105"/>
      <c r="L26" s="105"/>
      <c r="M26" s="106"/>
      <c r="N26" s="106"/>
      <c r="O26" s="107"/>
      <c r="P26" s="1"/>
      <c r="Q26" s="1"/>
    </row>
    <row r="27" spans="2:20" ht="24.95" customHeight="1">
      <c r="B27" s="402" t="s">
        <v>123</v>
      </c>
      <c r="C27" s="403"/>
      <c r="D27" s="403"/>
      <c r="E27" s="398"/>
      <c r="F27" s="108" t="e">
        <f>TRUNC(F26*0.06,0)</f>
        <v>#REF!</v>
      </c>
      <c r="G27" s="109" t="s">
        <v>313</v>
      </c>
      <c r="H27" s="110"/>
      <c r="I27" s="110"/>
      <c r="J27" s="110"/>
      <c r="K27" s="110"/>
      <c r="L27" s="110"/>
      <c r="M27" s="111"/>
      <c r="N27" s="111"/>
      <c r="O27" s="112"/>
      <c r="P27" s="1"/>
      <c r="Q27" s="1"/>
      <c r="R27">
        <f>8.5/22</f>
        <v>0.38636363636363635</v>
      </c>
      <c r="T27">
        <f>6/22</f>
        <v>0.27272727272727271</v>
      </c>
    </row>
    <row r="28" spans="2:20" ht="24.95" customHeight="1">
      <c r="B28" s="402" t="s">
        <v>121</v>
      </c>
      <c r="C28" s="403" t="s">
        <v>121</v>
      </c>
      <c r="D28" s="403"/>
      <c r="E28" s="398"/>
      <c r="F28" s="108" t="e">
        <f>TRUNC((F26+F27)*0.1,0)</f>
        <v>#REF!</v>
      </c>
      <c r="G28" s="109" t="s">
        <v>164</v>
      </c>
      <c r="H28" s="110"/>
      <c r="I28" s="110"/>
      <c r="J28" s="110"/>
      <c r="K28" s="110"/>
      <c r="L28" s="110"/>
      <c r="M28" s="111"/>
      <c r="N28" s="111"/>
      <c r="O28" s="112"/>
      <c r="P28" s="1"/>
      <c r="Q28" s="1"/>
      <c r="R28">
        <f>ROUND(R27,1)</f>
        <v>0.4</v>
      </c>
      <c r="T28">
        <f>ROUND(T27,1)</f>
        <v>0.3</v>
      </c>
    </row>
    <row r="29" spans="2:20" ht="24.95" customHeight="1">
      <c r="B29" s="396" t="s">
        <v>119</v>
      </c>
      <c r="C29" s="397"/>
      <c r="D29" s="397"/>
      <c r="E29" s="398"/>
      <c r="F29" s="103" t="e">
        <f>TRUNC(SUM(F26:F28),-4)</f>
        <v>#REF!</v>
      </c>
      <c r="G29" s="104"/>
      <c r="H29" s="105"/>
      <c r="I29" s="105"/>
      <c r="J29" s="105"/>
      <c r="K29" s="105"/>
      <c r="L29" s="105"/>
      <c r="M29" s="106"/>
      <c r="N29" s="106"/>
      <c r="O29" s="107"/>
      <c r="P29" s="1"/>
      <c r="Q29" s="1"/>
    </row>
    <row r="30" spans="2:20" ht="24.95" customHeight="1">
      <c r="B30" s="402" t="s">
        <v>122</v>
      </c>
      <c r="C30" s="403"/>
      <c r="D30" s="403"/>
      <c r="E30" s="398"/>
      <c r="F30" s="108" t="e">
        <f>F29*0.1</f>
        <v>#REF!</v>
      </c>
      <c r="G30" s="113"/>
      <c r="H30" s="110"/>
      <c r="I30" s="110"/>
      <c r="J30" s="110"/>
      <c r="K30" s="110"/>
      <c r="L30" s="110"/>
      <c r="M30" s="111"/>
      <c r="N30" s="111"/>
      <c r="O30" s="112"/>
      <c r="P30" s="1"/>
      <c r="Q30" s="1"/>
    </row>
    <row r="31" spans="2:20" ht="24.95" customHeight="1" thickBot="1">
      <c r="B31" s="399" t="s">
        <v>120</v>
      </c>
      <c r="C31" s="400"/>
      <c r="D31" s="400"/>
      <c r="E31" s="401"/>
      <c r="F31" s="114" t="e">
        <f>F29+F30</f>
        <v>#REF!</v>
      </c>
      <c r="G31" s="115"/>
      <c r="H31" s="116"/>
      <c r="I31" s="116"/>
      <c r="J31" s="116"/>
      <c r="K31" s="116"/>
      <c r="L31" s="116"/>
      <c r="M31" s="117"/>
      <c r="N31" s="117"/>
      <c r="O31" s="118"/>
      <c r="P31" s="1"/>
      <c r="Q31" s="1"/>
    </row>
    <row r="32" spans="2:20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2"/>
      <c r="N32" s="2"/>
      <c r="O32" s="2"/>
      <c r="P32" s="1"/>
      <c r="Q32" s="1"/>
    </row>
    <row r="33" spans="2:17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2"/>
      <c r="N33" s="2"/>
      <c r="O33" s="2"/>
      <c r="P33" s="1"/>
      <c r="Q33" s="1"/>
    </row>
    <row r="34" spans="2:17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2"/>
      <c r="N34" s="2"/>
      <c r="O34" s="2"/>
      <c r="P34" s="1"/>
      <c r="Q34" s="1"/>
    </row>
    <row r="35" spans="2:17" ht="24.95" customHeight="1">
      <c r="B35" s="1"/>
      <c r="C35" s="1"/>
      <c r="D35" s="1"/>
      <c r="E35" s="1"/>
      <c r="F35" s="1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2:17" ht="24.95" customHeight="1">
      <c r="B36" s="1"/>
      <c r="C36" s="1"/>
      <c r="D36" s="1"/>
      <c r="E36" s="1"/>
      <c r="F36" s="1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2:17" ht="24.95" customHeight="1">
      <c r="B37" s="1"/>
      <c r="C37" s="1"/>
      <c r="D37" s="1"/>
      <c r="E37" s="1"/>
      <c r="F37" s="1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2:17" ht="24.95" customHeight="1">
      <c r="B38" s="1"/>
      <c r="C38" s="1"/>
      <c r="D38" s="1"/>
      <c r="E38" s="1"/>
      <c r="F38" s="1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2:17" ht="24.95" customHeight="1">
      <c r="B39" s="1"/>
      <c r="C39" s="1"/>
      <c r="D39" s="1"/>
      <c r="E39" s="1"/>
      <c r="F39" s="19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2:17">
      <c r="B40" s="1"/>
      <c r="C40" s="1"/>
      <c r="D40" s="1"/>
      <c r="E40" s="1"/>
      <c r="F40" s="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2:17">
      <c r="B41" s="1"/>
      <c r="C41" s="1"/>
      <c r="D41" s="1"/>
      <c r="E41" s="1"/>
      <c r="F41" s="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</sheetData>
  <mergeCells count="31">
    <mergeCell ref="K23:O23"/>
    <mergeCell ref="B1:O1"/>
    <mergeCell ref="B9:B13"/>
    <mergeCell ref="C10:C11"/>
    <mergeCell ref="C12:C13"/>
    <mergeCell ref="B14:B25"/>
    <mergeCell ref="C16:C18"/>
    <mergeCell ref="C19:C25"/>
    <mergeCell ref="G3:O3"/>
    <mergeCell ref="B4:B8"/>
    <mergeCell ref="G4:O4"/>
    <mergeCell ref="C5:C6"/>
    <mergeCell ref="C7:C8"/>
    <mergeCell ref="D3:E3"/>
    <mergeCell ref="D4:E4"/>
    <mergeCell ref="D5:E5"/>
    <mergeCell ref="D6:E6"/>
    <mergeCell ref="D7:E7"/>
    <mergeCell ref="D8:E8"/>
    <mergeCell ref="D10:E10"/>
    <mergeCell ref="D11:E11"/>
    <mergeCell ref="D12:E12"/>
    <mergeCell ref="D13:E13"/>
    <mergeCell ref="D9:E9"/>
    <mergeCell ref="B30:E30"/>
    <mergeCell ref="B31:E31"/>
    <mergeCell ref="D14:E14"/>
    <mergeCell ref="B26:E26"/>
    <mergeCell ref="B27:E27"/>
    <mergeCell ref="B28:E28"/>
    <mergeCell ref="B29:E29"/>
  </mergeCells>
  <phoneticPr fontId="3" type="noConversion"/>
  <pageMargins left="0.7" right="0.7" top="0.75" bottom="0.75" header="0.3" footer="0.3"/>
  <pageSetup paperSize="9" scale="56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B1:Y41"/>
  <sheetViews>
    <sheetView view="pageBreakPreview" topLeftCell="B1" zoomScale="85" zoomScaleNormal="70" zoomScaleSheetLayoutView="85" workbookViewId="0">
      <selection activeCell="M12" sqref="M12"/>
    </sheetView>
  </sheetViews>
  <sheetFormatPr defaultRowHeight="16.5"/>
  <cols>
    <col min="2" max="2" width="7.125" customWidth="1"/>
    <col min="3" max="3" width="7.125" bestFit="1" customWidth="1"/>
    <col min="4" max="4" width="13.75" bestFit="1" customWidth="1"/>
    <col min="5" max="5" width="23.6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  <col min="17" max="17" width="11.5" bestFit="1" customWidth="1"/>
  </cols>
  <sheetData>
    <row r="1" spans="2:25" ht="32.25" thickBot="1">
      <c r="B1" s="404" t="s">
        <v>62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58" t="s">
        <v>4</v>
      </c>
      <c r="C3" s="59" t="s">
        <v>115</v>
      </c>
      <c r="D3" s="408" t="s">
        <v>99</v>
      </c>
      <c r="E3" s="418" t="s">
        <v>126</v>
      </c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1"/>
      <c r="Q3" s="1"/>
    </row>
    <row r="4" spans="2:25" ht="24.95" customHeight="1" thickTop="1">
      <c r="B4" s="414" t="s">
        <v>8</v>
      </c>
      <c r="C4" s="61"/>
      <c r="D4" s="433" t="s">
        <v>124</v>
      </c>
      <c r="E4" s="417"/>
      <c r="F4" s="62">
        <f>SUM(F5:F8)</f>
        <v>2146911</v>
      </c>
      <c r="G4" s="411" t="str">
        <f>'리더교육(1일 6시간)'!G4:O4</f>
        <v>2023년 학술연구용역인건비 기준단가 적용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388"/>
      <c r="C5" s="474" t="s">
        <v>130</v>
      </c>
      <c r="D5" s="390" t="s">
        <v>101</v>
      </c>
      <c r="E5" s="391"/>
      <c r="F5" s="54">
        <f>ROUND(G5*I5*K5,0)</f>
        <v>1072490</v>
      </c>
      <c r="G5" s="55">
        <v>2681226</v>
      </c>
      <c r="H5" s="63" t="s">
        <v>13</v>
      </c>
      <c r="I5" s="64">
        <v>0.4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5" ht="24.95" customHeight="1">
      <c r="B6" s="388"/>
      <c r="C6" s="474"/>
      <c r="D6" s="390" t="s">
        <v>100</v>
      </c>
      <c r="E6" s="391"/>
      <c r="F6" s="54">
        <f>ROUND(G6*I6*K6,0)</f>
        <v>537693</v>
      </c>
      <c r="G6" s="55">
        <v>1792309</v>
      </c>
      <c r="H6" s="63" t="s">
        <v>15</v>
      </c>
      <c r="I6" s="64">
        <v>0.3</v>
      </c>
      <c r="J6" s="63" t="s">
        <v>13</v>
      </c>
      <c r="K6" s="65">
        <v>1</v>
      </c>
      <c r="L6" s="63"/>
      <c r="M6" s="66"/>
      <c r="N6" s="66"/>
      <c r="O6" s="67"/>
      <c r="P6" s="1"/>
      <c r="Q6" s="1"/>
    </row>
    <row r="7" spans="2:25" ht="24.95" customHeight="1">
      <c r="B7" s="388"/>
      <c r="C7" s="474" t="s">
        <v>131</v>
      </c>
      <c r="D7" s="390" t="s">
        <v>101</v>
      </c>
      <c r="E7" s="391"/>
      <c r="F7" s="54">
        <f>ROUND(G7*I7/K7*M7*O7,0)</f>
        <v>357497</v>
      </c>
      <c r="G7" s="55">
        <f>G5</f>
        <v>2681226</v>
      </c>
      <c r="H7" s="63" t="s">
        <v>15</v>
      </c>
      <c r="I7" s="68">
        <v>4</v>
      </c>
      <c r="J7" s="69" t="s">
        <v>25</v>
      </c>
      <c r="K7" s="70">
        <v>12</v>
      </c>
      <c r="L7" s="156" t="s">
        <v>13</v>
      </c>
      <c r="M7" s="157">
        <v>0.4</v>
      </c>
      <c r="N7" s="63" t="s">
        <v>13</v>
      </c>
      <c r="O7" s="72">
        <v>1</v>
      </c>
      <c r="P7" s="1"/>
      <c r="Q7" s="1"/>
      <c r="Y7" s="7"/>
    </row>
    <row r="8" spans="2:25" ht="24.95" customHeight="1">
      <c r="B8" s="388"/>
      <c r="C8" s="475"/>
      <c r="D8" s="390" t="s">
        <v>100</v>
      </c>
      <c r="E8" s="391"/>
      <c r="F8" s="73">
        <f>ROUND(G8*I8/K8*M8*O8,0)</f>
        <v>179231</v>
      </c>
      <c r="G8" s="55">
        <f>G6</f>
        <v>1792309</v>
      </c>
      <c r="H8" s="74" t="s">
        <v>15</v>
      </c>
      <c r="I8" s="75">
        <v>4</v>
      </c>
      <c r="J8" s="76" t="s">
        <v>25</v>
      </c>
      <c r="K8" s="77">
        <v>12</v>
      </c>
      <c r="L8" s="158" t="s">
        <v>13</v>
      </c>
      <c r="M8" s="159">
        <v>0.3</v>
      </c>
      <c r="N8" s="74" t="s">
        <v>13</v>
      </c>
      <c r="O8" s="80">
        <v>1</v>
      </c>
      <c r="P8" s="1"/>
      <c r="Q8" s="1"/>
      <c r="Y8" s="7"/>
    </row>
    <row r="9" spans="2:25" ht="24.95" customHeight="1">
      <c r="B9" s="388" t="s">
        <v>9</v>
      </c>
      <c r="C9" s="81"/>
      <c r="D9" s="479" t="s">
        <v>124</v>
      </c>
      <c r="E9" s="436"/>
      <c r="F9" s="82">
        <f>SUM(F10:F13)</f>
        <v>815000</v>
      </c>
      <c r="G9" s="83" t="s">
        <v>96</v>
      </c>
      <c r="H9" s="84"/>
      <c r="I9" s="84"/>
      <c r="J9" s="84"/>
      <c r="K9" s="84"/>
      <c r="L9" s="84"/>
      <c r="M9" s="85"/>
      <c r="N9" s="85"/>
      <c r="O9" s="86"/>
      <c r="P9" s="1"/>
      <c r="Q9" s="1"/>
      <c r="Y9" s="6"/>
    </row>
    <row r="10" spans="2:25" ht="24.95" customHeight="1">
      <c r="B10" s="388"/>
      <c r="C10" s="474" t="s">
        <v>132</v>
      </c>
      <c r="D10" s="390" t="s">
        <v>101</v>
      </c>
      <c r="E10" s="391"/>
      <c r="F10" s="57">
        <f>(25000*4)+(25000*4)+(50000*2)+(70000*2)+(250000*1)</f>
        <v>690000</v>
      </c>
      <c r="G10" s="233" t="s">
        <v>323</v>
      </c>
      <c r="H10" s="63"/>
      <c r="I10" s="63"/>
      <c r="J10" s="63"/>
      <c r="K10" s="63"/>
      <c r="L10" s="63"/>
      <c r="M10" s="66"/>
      <c r="N10" s="66"/>
      <c r="O10" s="67"/>
      <c r="P10" s="1"/>
      <c r="Q10" s="1"/>
      <c r="Y10" s="7"/>
    </row>
    <row r="11" spans="2:25" ht="24.95" customHeight="1">
      <c r="B11" s="388"/>
      <c r="C11" s="474"/>
      <c r="D11" s="390" t="s">
        <v>100</v>
      </c>
      <c r="E11" s="391"/>
      <c r="F11" s="57">
        <f>(25000*1)+(25000*1)+(50000*1)</f>
        <v>100000</v>
      </c>
      <c r="G11" s="87" t="s">
        <v>324</v>
      </c>
      <c r="H11" s="63"/>
      <c r="I11" s="63"/>
      <c r="J11" s="63"/>
      <c r="K11" s="63"/>
      <c r="L11" s="63"/>
      <c r="M11" s="66"/>
      <c r="N11" s="66"/>
      <c r="O11" s="67"/>
      <c r="P11" s="1"/>
      <c r="Q11" s="1"/>
      <c r="Y11" s="6"/>
    </row>
    <row r="12" spans="2:25" ht="24.95" customHeight="1">
      <c r="B12" s="388"/>
      <c r="C12" s="474" t="s">
        <v>133</v>
      </c>
      <c r="D12" s="390" t="s">
        <v>103</v>
      </c>
      <c r="E12" s="391"/>
      <c r="F12" s="54">
        <f>ROUND(G12*I12,0)</f>
        <v>15000</v>
      </c>
      <c r="G12" s="55">
        <v>30000</v>
      </c>
      <c r="H12" s="63" t="s">
        <v>15</v>
      </c>
      <c r="I12" s="64">
        <v>0.5</v>
      </c>
      <c r="J12" s="63"/>
      <c r="K12" s="65"/>
      <c r="L12" s="63"/>
      <c r="M12" s="66"/>
      <c r="N12" s="66"/>
      <c r="O12" s="67"/>
      <c r="P12" s="1"/>
      <c r="Q12" s="1"/>
    </row>
    <row r="13" spans="2:25" ht="24.95" customHeight="1">
      <c r="B13" s="388"/>
      <c r="C13" s="475"/>
      <c r="D13" s="390" t="s">
        <v>104</v>
      </c>
      <c r="E13" s="391"/>
      <c r="F13" s="73">
        <f>ROUND(G13*I13,0)</f>
        <v>10000</v>
      </c>
      <c r="G13" s="88">
        <v>20000</v>
      </c>
      <c r="H13" s="74" t="s">
        <v>15</v>
      </c>
      <c r="I13" s="79">
        <v>0.5</v>
      </c>
      <c r="J13" s="74"/>
      <c r="K13" s="89"/>
      <c r="L13" s="74"/>
      <c r="M13" s="90"/>
      <c r="N13" s="90"/>
      <c r="O13" s="91"/>
      <c r="P13" s="1"/>
      <c r="Q13" s="1"/>
    </row>
    <row r="14" spans="2:25" ht="24.95" customHeight="1">
      <c r="B14" s="388" t="s">
        <v>7</v>
      </c>
      <c r="C14" s="81"/>
      <c r="D14" s="479" t="s">
        <v>124</v>
      </c>
      <c r="E14" s="436"/>
      <c r="F14" s="82" t="e">
        <f>SUM(F15:F26)</f>
        <v>#REF!</v>
      </c>
      <c r="G14" s="92"/>
      <c r="H14" s="84"/>
      <c r="I14" s="84"/>
      <c r="J14" s="84"/>
      <c r="K14" s="84"/>
      <c r="L14" s="84"/>
      <c r="M14" s="85"/>
      <c r="N14" s="85"/>
      <c r="O14" s="86"/>
      <c r="P14" s="1"/>
      <c r="Q14" s="1"/>
    </row>
    <row r="15" spans="2:25" ht="24.95" customHeight="1">
      <c r="B15" s="388"/>
      <c r="C15" s="155" t="s">
        <v>36</v>
      </c>
      <c r="D15" s="93" t="s">
        <v>18</v>
      </c>
      <c r="E15" s="151" t="s">
        <v>154</v>
      </c>
      <c r="F15" s="54">
        <f>ROUND(G15*I15*K15,0)</f>
        <v>450000</v>
      </c>
      <c r="G15" s="55">
        <f>'리더교육(1일 6시간)'!G15</f>
        <v>150000</v>
      </c>
      <c r="H15" s="63" t="s">
        <v>15</v>
      </c>
      <c r="I15" s="95">
        <v>1</v>
      </c>
      <c r="J15" s="63" t="s">
        <v>15</v>
      </c>
      <c r="K15" s="65">
        <v>3</v>
      </c>
      <c r="L15" s="63"/>
      <c r="M15" s="66"/>
      <c r="N15" s="66"/>
      <c r="O15" s="67"/>
      <c r="P15" s="1"/>
      <c r="Q15" s="1"/>
    </row>
    <row r="16" spans="2:25" ht="24.95" customHeight="1">
      <c r="B16" s="388"/>
      <c r="C16" s="160" t="s">
        <v>63</v>
      </c>
      <c r="D16" s="93" t="s">
        <v>63</v>
      </c>
      <c r="E16" s="94" t="s">
        <v>278</v>
      </c>
      <c r="F16" s="57">
        <f>ROUND(G16*I16,0)</f>
        <v>5000000</v>
      </c>
      <c r="G16" s="55">
        <v>250000</v>
      </c>
      <c r="H16" s="63" t="s">
        <v>15</v>
      </c>
      <c r="I16" s="65">
        <v>20</v>
      </c>
      <c r="J16" s="63"/>
      <c r="K16" s="63"/>
      <c r="L16" s="63"/>
      <c r="M16" s="66"/>
      <c r="N16" s="66"/>
      <c r="O16" s="67"/>
      <c r="P16" s="46"/>
      <c r="Q16" s="1"/>
    </row>
    <row r="17" spans="2:20" ht="24.95" customHeight="1">
      <c r="B17" s="388"/>
      <c r="C17" s="504" t="s">
        <v>37</v>
      </c>
      <c r="D17" s="93" t="s">
        <v>44</v>
      </c>
      <c r="E17" s="94" t="s">
        <v>321</v>
      </c>
      <c r="F17" s="54">
        <f>ROUND(G17*I17*K17,0)</f>
        <v>2800000</v>
      </c>
      <c r="G17" s="55">
        <v>70000</v>
      </c>
      <c r="H17" s="63" t="s">
        <v>15</v>
      </c>
      <c r="I17" s="65">
        <v>20</v>
      </c>
      <c r="J17" s="63" t="s">
        <v>15</v>
      </c>
      <c r="K17" s="137">
        <v>2</v>
      </c>
      <c r="L17" s="63"/>
      <c r="M17" s="66"/>
      <c r="N17" s="66"/>
      <c r="O17" s="67"/>
      <c r="P17" s="1"/>
      <c r="Q17" s="1"/>
    </row>
    <row r="18" spans="2:20" ht="24.95" customHeight="1">
      <c r="B18" s="388"/>
      <c r="C18" s="505"/>
      <c r="D18" s="93" t="s">
        <v>19</v>
      </c>
      <c r="E18" s="123" t="s">
        <v>308</v>
      </c>
      <c r="F18" s="54">
        <f>ROUND(G18*I18+K18*M18,0)*O18</f>
        <v>1900000</v>
      </c>
      <c r="G18" s="283">
        <f>'리더교육(2일 10시간)'!G17</f>
        <v>10000</v>
      </c>
      <c r="H18" s="63" t="s">
        <v>15</v>
      </c>
      <c r="I18" s="96">
        <v>5</v>
      </c>
      <c r="J18" s="63" t="s">
        <v>24</v>
      </c>
      <c r="K18" s="99">
        <f>'리더교육(2일 10시간)'!K17</f>
        <v>15000</v>
      </c>
      <c r="L18" s="63" t="s">
        <v>15</v>
      </c>
      <c r="M18" s="126">
        <v>3</v>
      </c>
      <c r="N18" s="63" t="s">
        <v>15</v>
      </c>
      <c r="O18" s="72">
        <v>20</v>
      </c>
      <c r="P18" s="2" t="s">
        <v>64</v>
      </c>
      <c r="Q18" s="1"/>
    </row>
    <row r="19" spans="2:20" ht="24.95" customHeight="1">
      <c r="B19" s="388"/>
      <c r="C19" s="506"/>
      <c r="D19" s="93" t="s">
        <v>20</v>
      </c>
      <c r="E19" s="94" t="s">
        <v>163</v>
      </c>
      <c r="F19" s="54" t="e">
        <f>ROUND(G19*I19*K19,0)</f>
        <v>#REF!</v>
      </c>
      <c r="G19" s="55" t="e">
        <f>#REF!</f>
        <v>#REF!</v>
      </c>
      <c r="H19" s="63" t="s">
        <v>15</v>
      </c>
      <c r="I19" s="96">
        <v>2</v>
      </c>
      <c r="J19" s="63" t="s">
        <v>15</v>
      </c>
      <c r="K19" s="65">
        <v>20</v>
      </c>
      <c r="L19" s="63"/>
      <c r="M19" s="66"/>
      <c r="N19" s="66"/>
      <c r="O19" s="67"/>
      <c r="P19" s="1"/>
      <c r="Q19" s="1"/>
    </row>
    <row r="20" spans="2:20" ht="24.95" customHeight="1">
      <c r="B20" s="388"/>
      <c r="C20" s="504" t="s">
        <v>23</v>
      </c>
      <c r="D20" s="93" t="s">
        <v>61</v>
      </c>
      <c r="E20" s="94" t="s">
        <v>118</v>
      </c>
      <c r="F20" s="54">
        <f>ROUND(G20*I20,0)</f>
        <v>600000</v>
      </c>
      <c r="G20" s="55">
        <f>'리더교육(1일 6시간)'!G19</f>
        <v>200000</v>
      </c>
      <c r="H20" s="63" t="s">
        <v>15</v>
      </c>
      <c r="I20" s="96">
        <v>3</v>
      </c>
      <c r="J20" s="63"/>
      <c r="K20" s="65"/>
      <c r="L20" s="63"/>
      <c r="M20" s="66"/>
      <c r="N20" s="66"/>
      <c r="O20" s="67"/>
      <c r="P20" s="1"/>
      <c r="Q20" s="1"/>
    </row>
    <row r="21" spans="2:20" ht="24.95" customHeight="1">
      <c r="B21" s="388"/>
      <c r="C21" s="505"/>
      <c r="D21" s="93" t="s">
        <v>166</v>
      </c>
      <c r="E21" s="94" t="s">
        <v>180</v>
      </c>
      <c r="F21" s="54">
        <f>ROUND(G21*I21,0)</f>
        <v>80000</v>
      </c>
      <c r="G21" s="55">
        <v>4000</v>
      </c>
      <c r="H21" s="63" t="s">
        <v>15</v>
      </c>
      <c r="I21" s="65">
        <v>20</v>
      </c>
      <c r="J21" s="63"/>
      <c r="K21" s="96"/>
      <c r="L21" s="63"/>
      <c r="M21" s="66"/>
      <c r="N21" s="66"/>
      <c r="O21" s="67"/>
      <c r="P21" s="1"/>
      <c r="Q21" s="1"/>
    </row>
    <row r="22" spans="2:20" ht="24.95" customHeight="1">
      <c r="B22" s="388"/>
      <c r="C22" s="505"/>
      <c r="D22" s="93" t="s">
        <v>59</v>
      </c>
      <c r="E22" s="94" t="s">
        <v>266</v>
      </c>
      <c r="F22" s="54" t="e">
        <f>ROUND(G22*I22*K22,0)</f>
        <v>#REF!</v>
      </c>
      <c r="G22" s="55" t="e">
        <f>#REF!</f>
        <v>#REF!</v>
      </c>
      <c r="H22" s="63" t="s">
        <v>15</v>
      </c>
      <c r="I22" s="65">
        <v>20</v>
      </c>
      <c r="J22" s="63" t="s">
        <v>15</v>
      </c>
      <c r="K22" s="96">
        <v>2</v>
      </c>
      <c r="L22" s="63"/>
      <c r="M22" s="66"/>
      <c r="N22" s="66"/>
      <c r="O22" s="67"/>
      <c r="P22" s="1"/>
      <c r="Q22" s="1"/>
    </row>
    <row r="23" spans="2:20" ht="24.95" customHeight="1">
      <c r="B23" s="388"/>
      <c r="C23" s="505"/>
      <c r="D23" s="93" t="s">
        <v>46</v>
      </c>
      <c r="E23" s="131" t="s">
        <v>162</v>
      </c>
      <c r="F23" s="57">
        <f>ROUND(G23*I23,0)</f>
        <v>3040000</v>
      </c>
      <c r="G23" s="55">
        <v>760000</v>
      </c>
      <c r="H23" s="63" t="s">
        <v>15</v>
      </c>
      <c r="I23" s="96">
        <v>4</v>
      </c>
      <c r="J23" s="63"/>
      <c r="K23" s="66" t="s">
        <v>253</v>
      </c>
      <c r="L23" s="63"/>
      <c r="M23" s="66"/>
      <c r="N23" s="66"/>
      <c r="O23" s="67"/>
      <c r="P23" s="2" t="s">
        <v>168</v>
      </c>
      <c r="Q23" s="1"/>
    </row>
    <row r="24" spans="2:20" ht="24.95" customHeight="1">
      <c r="B24" s="388"/>
      <c r="C24" s="505"/>
      <c r="D24" s="93" t="s">
        <v>47</v>
      </c>
      <c r="E24" s="131" t="s">
        <v>151</v>
      </c>
      <c r="F24" s="54">
        <f>ROUND(G24*I24,0)</f>
        <v>140000</v>
      </c>
      <c r="G24" s="55">
        <v>7000</v>
      </c>
      <c r="H24" s="63" t="s">
        <v>15</v>
      </c>
      <c r="I24" s="65">
        <v>20</v>
      </c>
      <c r="J24" s="63"/>
      <c r="K24" s="503" t="e">
        <f>#REF!</f>
        <v>#REF!</v>
      </c>
      <c r="L24" s="425"/>
      <c r="M24" s="425"/>
      <c r="N24" s="425"/>
      <c r="O24" s="426"/>
      <c r="P24" s="1"/>
      <c r="Q24" s="1"/>
    </row>
    <row r="25" spans="2:20" ht="24.95" customHeight="1">
      <c r="B25" s="388"/>
      <c r="C25" s="505"/>
      <c r="D25" s="93" t="s">
        <v>21</v>
      </c>
      <c r="E25" s="56" t="s">
        <v>155</v>
      </c>
      <c r="F25" s="54">
        <f>ROUND(G25*I25,0)</f>
        <v>40000</v>
      </c>
      <c r="G25" s="55">
        <v>2000</v>
      </c>
      <c r="H25" s="63" t="s">
        <v>15</v>
      </c>
      <c r="I25" s="98">
        <v>20</v>
      </c>
      <c r="J25" s="63"/>
      <c r="K25" s="99"/>
      <c r="L25" s="63"/>
      <c r="M25" s="65"/>
      <c r="N25" s="65"/>
      <c r="O25" s="72"/>
      <c r="P25" s="2" t="s">
        <v>57</v>
      </c>
      <c r="Q25" s="1"/>
    </row>
    <row r="26" spans="2:20" ht="24.95" customHeight="1">
      <c r="B26" s="388"/>
      <c r="C26" s="507"/>
      <c r="D26" s="100" t="s">
        <v>22</v>
      </c>
      <c r="E26" s="101" t="s">
        <v>213</v>
      </c>
      <c r="F26" s="73">
        <f>ROUND(G26*I26,0)</f>
        <v>50000</v>
      </c>
      <c r="G26" s="88">
        <f>'리더교육(1일 6시간)'!G21</f>
        <v>50000</v>
      </c>
      <c r="H26" s="74" t="s">
        <v>15</v>
      </c>
      <c r="I26" s="102">
        <v>1</v>
      </c>
      <c r="J26" s="74"/>
      <c r="K26" s="74"/>
      <c r="L26" s="74"/>
      <c r="M26" s="90"/>
      <c r="N26" s="90"/>
      <c r="O26" s="91"/>
      <c r="P26" s="2"/>
      <c r="Q26" s="1"/>
    </row>
    <row r="27" spans="2:20" ht="24.95" customHeight="1">
      <c r="B27" s="396" t="s">
        <v>102</v>
      </c>
      <c r="C27" s="397"/>
      <c r="D27" s="397"/>
      <c r="E27" s="398"/>
      <c r="F27" s="103" t="e">
        <f>SUM(F4,F9,F14)</f>
        <v>#REF!</v>
      </c>
      <c r="G27" s="104"/>
      <c r="H27" s="105"/>
      <c r="I27" s="105"/>
      <c r="J27" s="105"/>
      <c r="K27" s="105"/>
      <c r="L27" s="105"/>
      <c r="M27" s="106"/>
      <c r="N27" s="106"/>
      <c r="O27" s="107"/>
      <c r="P27" s="1"/>
      <c r="Q27" s="1"/>
    </row>
    <row r="28" spans="2:20" ht="24.95" customHeight="1">
      <c r="B28" s="402" t="s">
        <v>123</v>
      </c>
      <c r="C28" s="403"/>
      <c r="D28" s="403"/>
      <c r="E28" s="398"/>
      <c r="F28" s="108" t="e">
        <f>TRUNC(F27*0.06,0)</f>
        <v>#REF!</v>
      </c>
      <c r="G28" s="109" t="s">
        <v>313</v>
      </c>
      <c r="H28" s="110"/>
      <c r="I28" s="110"/>
      <c r="J28" s="110"/>
      <c r="K28" s="110"/>
      <c r="L28" s="110"/>
      <c r="M28" s="111"/>
      <c r="N28" s="111"/>
      <c r="O28" s="112"/>
      <c r="P28" s="1"/>
      <c r="Q28" s="1"/>
      <c r="R28">
        <f>9/22</f>
        <v>0.40909090909090912</v>
      </c>
      <c r="T28">
        <f>5.5/22</f>
        <v>0.25</v>
      </c>
    </row>
    <row r="29" spans="2:20" ht="24.95" customHeight="1">
      <c r="B29" s="402" t="s">
        <v>121</v>
      </c>
      <c r="C29" s="403" t="s">
        <v>121</v>
      </c>
      <c r="D29" s="403"/>
      <c r="E29" s="398"/>
      <c r="F29" s="108" t="e">
        <f>TRUNC((F27+F28)*0.1,0)</f>
        <v>#REF!</v>
      </c>
      <c r="G29" s="109" t="s">
        <v>164</v>
      </c>
      <c r="H29" s="110"/>
      <c r="I29" s="110"/>
      <c r="J29" s="110"/>
      <c r="K29" s="110"/>
      <c r="L29" s="110"/>
      <c r="M29" s="111"/>
      <c r="N29" s="111"/>
      <c r="O29" s="112"/>
      <c r="P29" s="1"/>
      <c r="Q29" s="1"/>
      <c r="R29" t="s">
        <v>181</v>
      </c>
      <c r="T29" t="s">
        <v>176</v>
      </c>
    </row>
    <row r="30" spans="2:20" ht="24.95" customHeight="1">
      <c r="B30" s="396" t="s">
        <v>119</v>
      </c>
      <c r="C30" s="397"/>
      <c r="D30" s="397"/>
      <c r="E30" s="398"/>
      <c r="F30" s="103" t="e">
        <f>TRUNC(SUM(F27:F29),-4)</f>
        <v>#REF!</v>
      </c>
      <c r="G30" s="104"/>
      <c r="H30" s="105"/>
      <c r="I30" s="105"/>
      <c r="J30" s="105"/>
      <c r="K30" s="105"/>
      <c r="L30" s="105"/>
      <c r="M30" s="106"/>
      <c r="N30" s="106"/>
      <c r="O30" s="107"/>
      <c r="P30" s="1"/>
      <c r="R30">
        <f>ROUND(R28,1)</f>
        <v>0.4</v>
      </c>
      <c r="T30">
        <f>ROUND(T28,1)</f>
        <v>0.3</v>
      </c>
    </row>
    <row r="31" spans="2:20" ht="24.95" customHeight="1">
      <c r="B31" s="402" t="s">
        <v>122</v>
      </c>
      <c r="C31" s="403"/>
      <c r="D31" s="403"/>
      <c r="E31" s="398"/>
      <c r="F31" s="108" t="e">
        <f>F30*0.1</f>
        <v>#REF!</v>
      </c>
      <c r="G31" s="113"/>
      <c r="H31" s="110"/>
      <c r="I31" s="110"/>
      <c r="J31" s="110"/>
      <c r="K31" s="110"/>
      <c r="L31" s="110"/>
      <c r="M31" s="111"/>
      <c r="N31" s="111"/>
      <c r="O31" s="112"/>
      <c r="P31" s="1"/>
      <c r="Q31" s="1"/>
    </row>
    <row r="32" spans="2:20" ht="24.95" customHeight="1" thickBot="1">
      <c r="B32" s="399" t="s">
        <v>120</v>
      </c>
      <c r="C32" s="400"/>
      <c r="D32" s="400"/>
      <c r="E32" s="401"/>
      <c r="F32" s="114" t="e">
        <f>F30+F31</f>
        <v>#REF!</v>
      </c>
      <c r="G32" s="115"/>
      <c r="H32" s="116"/>
      <c r="I32" s="116"/>
      <c r="J32" s="116"/>
      <c r="K32" s="116"/>
      <c r="L32" s="116"/>
      <c r="M32" s="117"/>
      <c r="N32" s="117"/>
      <c r="O32" s="118"/>
      <c r="P32" s="1"/>
      <c r="Q32" s="1"/>
    </row>
    <row r="33" spans="2:17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2"/>
      <c r="N33" s="2"/>
      <c r="O33" s="2"/>
      <c r="P33" s="1"/>
      <c r="Q33" s="1"/>
    </row>
    <row r="34" spans="2:17" ht="24.95" customHeight="1">
      <c r="B34" s="48" t="s">
        <v>169</v>
      </c>
      <c r="C34" s="1"/>
      <c r="D34" s="1"/>
      <c r="E34" s="1"/>
      <c r="F34" s="19"/>
      <c r="G34" s="1"/>
      <c r="H34" s="1"/>
      <c r="I34" s="1"/>
      <c r="J34" s="1"/>
      <c r="K34" s="1"/>
      <c r="L34" s="1"/>
      <c r="M34" s="2"/>
      <c r="N34" s="2"/>
      <c r="O34" s="2"/>
      <c r="P34" s="1"/>
      <c r="Q34" s="1"/>
    </row>
    <row r="35" spans="2:17" ht="24.95" customHeight="1">
      <c r="B35" s="48" t="s">
        <v>170</v>
      </c>
      <c r="C35" s="1"/>
      <c r="D35" s="1"/>
      <c r="E35" s="1"/>
      <c r="F35" s="1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2:17" ht="24.95" customHeight="1">
      <c r="B36" s="48" t="s">
        <v>171</v>
      </c>
      <c r="C36" s="1"/>
      <c r="D36" s="1"/>
      <c r="E36" s="1"/>
      <c r="F36" s="1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2:17" ht="24.95" customHeight="1">
      <c r="B37" s="48"/>
      <c r="C37" s="1"/>
      <c r="D37" s="1"/>
      <c r="E37" s="1"/>
      <c r="F37" s="1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2:17" ht="24.95" customHeight="1">
      <c r="B38" s="48" t="s">
        <v>172</v>
      </c>
      <c r="C38" s="1"/>
      <c r="D38" s="1"/>
      <c r="E38" s="1"/>
      <c r="F38" s="1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2:17" ht="24.95" customHeight="1">
      <c r="B39" s="1"/>
      <c r="C39" s="1"/>
      <c r="D39" s="1"/>
      <c r="E39" s="1"/>
      <c r="F39" s="19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2:17">
      <c r="B40" s="1"/>
      <c r="C40" s="1"/>
      <c r="D40" s="1"/>
      <c r="E40" s="1"/>
      <c r="F40" s="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2:17">
      <c r="B41" s="1"/>
      <c r="C41" s="1"/>
      <c r="D41" s="1"/>
      <c r="E41" s="1"/>
      <c r="F41" s="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</sheetData>
  <mergeCells count="31">
    <mergeCell ref="K24:O24"/>
    <mergeCell ref="B1:O1"/>
    <mergeCell ref="B9:B13"/>
    <mergeCell ref="C10:C11"/>
    <mergeCell ref="C12:C13"/>
    <mergeCell ref="B14:B26"/>
    <mergeCell ref="C17:C19"/>
    <mergeCell ref="C20:C26"/>
    <mergeCell ref="G3:O3"/>
    <mergeCell ref="B4:B8"/>
    <mergeCell ref="G4:O4"/>
    <mergeCell ref="C5:C6"/>
    <mergeCell ref="C7:C8"/>
    <mergeCell ref="D3:E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B31:E31"/>
    <mergeCell ref="B32:E32"/>
    <mergeCell ref="D14:E14"/>
    <mergeCell ref="B27:E27"/>
    <mergeCell ref="B28:E28"/>
    <mergeCell ref="B29:E29"/>
    <mergeCell ref="B30:E30"/>
  </mergeCells>
  <phoneticPr fontId="3" type="noConversion"/>
  <pageMargins left="0.7" right="0.7" top="0.75" bottom="0.75" header="0.3" footer="0.3"/>
  <pageSetup paperSize="9" scale="56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B1:AA42"/>
  <sheetViews>
    <sheetView view="pageBreakPreview" zoomScale="85" zoomScaleNormal="70" zoomScaleSheetLayoutView="85" workbookViewId="0">
      <selection activeCell="M12" sqref="M12"/>
    </sheetView>
  </sheetViews>
  <sheetFormatPr defaultRowHeight="16.5"/>
  <cols>
    <col min="2" max="2" width="7.125" customWidth="1"/>
    <col min="3" max="3" width="7.125" bestFit="1" customWidth="1"/>
    <col min="4" max="4" width="13.75" bestFit="1" customWidth="1"/>
    <col min="5" max="5" width="23.6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  <col min="17" max="17" width="11.5" bestFit="1" customWidth="1"/>
  </cols>
  <sheetData>
    <row r="1" spans="2:27" ht="32.25" thickBot="1">
      <c r="B1" s="404" t="s">
        <v>189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7" ht="24.95" customHeight="1" thickTop="1" thickBot="1">
      <c r="F2" s="20"/>
    </row>
    <row r="3" spans="2:27" ht="30" customHeight="1" thickBot="1">
      <c r="B3" s="58" t="s">
        <v>4</v>
      </c>
      <c r="C3" s="59" t="s">
        <v>3</v>
      </c>
      <c r="D3" s="408" t="s">
        <v>5</v>
      </c>
      <c r="E3" s="418" t="s">
        <v>5</v>
      </c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1"/>
      <c r="Q3" s="1"/>
    </row>
    <row r="4" spans="2:27" ht="24.95" customHeight="1" thickTop="1">
      <c r="B4" s="414" t="s">
        <v>8</v>
      </c>
      <c r="C4" s="61"/>
      <c r="D4" s="433" t="s">
        <v>124</v>
      </c>
      <c r="E4" s="417"/>
      <c r="F4" s="62">
        <f>SUM(F5:F8)</f>
        <v>3219401</v>
      </c>
      <c r="G4" s="411" t="str">
        <f>'리더교육(1일 6시간)'!G4:O4</f>
        <v>2023년 학술연구용역인건비 기준단가 적용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7" ht="24.95" customHeight="1">
      <c r="B5" s="388"/>
      <c r="C5" s="474" t="s">
        <v>1</v>
      </c>
      <c r="D5" s="390" t="s">
        <v>0</v>
      </c>
      <c r="E5" s="391"/>
      <c r="F5" s="54">
        <f>ROUND(G5*I5*K5,0)</f>
        <v>1876858</v>
      </c>
      <c r="G5" s="55">
        <v>2681226</v>
      </c>
      <c r="H5" s="63" t="s">
        <v>13</v>
      </c>
      <c r="I5" s="64">
        <v>0.7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7" ht="24.95" customHeight="1">
      <c r="B6" s="388"/>
      <c r="C6" s="474"/>
      <c r="D6" s="390" t="s">
        <v>11</v>
      </c>
      <c r="E6" s="391"/>
      <c r="F6" s="54">
        <f>ROUND(G6*I6*K6,0)</f>
        <v>537693</v>
      </c>
      <c r="G6" s="55">
        <v>1792309</v>
      </c>
      <c r="H6" s="63" t="s">
        <v>15</v>
      </c>
      <c r="I6" s="64">
        <v>0.3</v>
      </c>
      <c r="J6" s="63" t="s">
        <v>13</v>
      </c>
      <c r="K6" s="65">
        <v>1</v>
      </c>
      <c r="L6" s="63"/>
      <c r="M6" s="66"/>
      <c r="N6" s="66"/>
      <c r="O6" s="67"/>
      <c r="P6" s="1"/>
      <c r="Q6" s="1"/>
    </row>
    <row r="7" spans="2:27" ht="24.95" customHeight="1">
      <c r="B7" s="388"/>
      <c r="C7" s="474" t="s">
        <v>33</v>
      </c>
      <c r="D7" s="390" t="s">
        <v>0</v>
      </c>
      <c r="E7" s="391"/>
      <c r="F7" s="54">
        <f>ROUND(G7*I7/K7*M7*O7,0)</f>
        <v>625619</v>
      </c>
      <c r="G7" s="55">
        <f>G5</f>
        <v>2681226</v>
      </c>
      <c r="H7" s="63" t="s">
        <v>15</v>
      </c>
      <c r="I7" s="68">
        <v>4</v>
      </c>
      <c r="J7" s="69" t="s">
        <v>25</v>
      </c>
      <c r="K7" s="70">
        <v>12</v>
      </c>
      <c r="L7" s="156" t="s">
        <v>13</v>
      </c>
      <c r="M7" s="157">
        <v>0.7</v>
      </c>
      <c r="N7" s="63" t="s">
        <v>13</v>
      </c>
      <c r="O7" s="72">
        <v>1</v>
      </c>
      <c r="P7" s="1"/>
      <c r="Q7" s="1"/>
      <c r="Y7" s="7"/>
    </row>
    <row r="8" spans="2:27" ht="24.95" customHeight="1">
      <c r="B8" s="388"/>
      <c r="C8" s="475"/>
      <c r="D8" s="390" t="s">
        <v>11</v>
      </c>
      <c r="E8" s="391"/>
      <c r="F8" s="73">
        <f>ROUND(G8*I8/K8*M8*O8,0)</f>
        <v>179231</v>
      </c>
      <c r="G8" s="55">
        <f>G6</f>
        <v>1792309</v>
      </c>
      <c r="H8" s="74" t="s">
        <v>15</v>
      </c>
      <c r="I8" s="75">
        <v>4</v>
      </c>
      <c r="J8" s="76" t="s">
        <v>25</v>
      </c>
      <c r="K8" s="77">
        <v>12</v>
      </c>
      <c r="L8" s="158" t="s">
        <v>13</v>
      </c>
      <c r="M8" s="159">
        <v>0.3</v>
      </c>
      <c r="N8" s="74" t="s">
        <v>13</v>
      </c>
      <c r="O8" s="80">
        <v>1</v>
      </c>
      <c r="P8" s="1"/>
      <c r="Q8" s="1"/>
      <c r="Y8" s="7"/>
    </row>
    <row r="9" spans="2:27" ht="24.95" customHeight="1">
      <c r="B9" s="388" t="s">
        <v>9</v>
      </c>
      <c r="C9" s="81"/>
      <c r="D9" s="479" t="s">
        <v>124</v>
      </c>
      <c r="E9" s="436"/>
      <c r="F9" s="82">
        <f>SUM(F10:F13)</f>
        <v>1470000</v>
      </c>
      <c r="G9" s="83" t="s">
        <v>96</v>
      </c>
      <c r="H9" s="84"/>
      <c r="I9" s="84"/>
      <c r="J9" s="84"/>
      <c r="K9" s="84"/>
      <c r="L9" s="84"/>
      <c r="M9" s="85"/>
      <c r="N9" s="85"/>
      <c r="O9" s="86"/>
      <c r="P9" s="1"/>
      <c r="Q9" s="1"/>
      <c r="Y9" s="6"/>
    </row>
    <row r="10" spans="2:27" ht="24.95" customHeight="1">
      <c r="B10" s="388"/>
      <c r="C10" s="474" t="s">
        <v>34</v>
      </c>
      <c r="D10" s="390" t="s">
        <v>0</v>
      </c>
      <c r="E10" s="391"/>
      <c r="F10" s="57">
        <f>(25000*6)+(25000*6)+(50000*2)+(100000*4)+(540000*1)</f>
        <v>1340000</v>
      </c>
      <c r="G10" s="233" t="s">
        <v>325</v>
      </c>
      <c r="H10" s="63"/>
      <c r="I10" s="63"/>
      <c r="J10" s="63"/>
      <c r="K10" s="63"/>
      <c r="L10" s="63"/>
      <c r="M10" s="66"/>
      <c r="N10" s="66"/>
      <c r="O10" s="67"/>
      <c r="P10" s="1"/>
      <c r="Q10" s="1"/>
      <c r="Y10" s="7"/>
    </row>
    <row r="11" spans="2:27" ht="24.95" customHeight="1">
      <c r="B11" s="388"/>
      <c r="C11" s="474"/>
      <c r="D11" s="390" t="s">
        <v>11</v>
      </c>
      <c r="E11" s="391"/>
      <c r="F11" s="57">
        <f>(25000*1)+(25000*1)+(50000*1)</f>
        <v>100000</v>
      </c>
      <c r="G11" s="87" t="s">
        <v>324</v>
      </c>
      <c r="H11" s="63"/>
      <c r="I11" s="63"/>
      <c r="J11" s="63"/>
      <c r="K11" s="63"/>
      <c r="L11" s="63"/>
      <c r="M11" s="66"/>
      <c r="N11" s="66"/>
      <c r="O11" s="67"/>
      <c r="P11" s="1"/>
      <c r="Q11" s="1"/>
      <c r="Y11" s="6"/>
    </row>
    <row r="12" spans="2:27" ht="24.95" customHeight="1">
      <c r="B12" s="388"/>
      <c r="C12" s="474" t="s">
        <v>35</v>
      </c>
      <c r="D12" s="390" t="s">
        <v>16</v>
      </c>
      <c r="E12" s="391"/>
      <c r="F12" s="54">
        <f>ROUND(G12*I12,0)</f>
        <v>18000</v>
      </c>
      <c r="G12" s="55">
        <v>30000</v>
      </c>
      <c r="H12" s="63" t="s">
        <v>15</v>
      </c>
      <c r="I12" s="64">
        <v>0.6</v>
      </c>
      <c r="J12" s="63"/>
      <c r="K12" s="65"/>
      <c r="L12" s="63"/>
      <c r="M12" s="66"/>
      <c r="N12" s="66"/>
      <c r="O12" s="67"/>
      <c r="P12" s="1"/>
      <c r="Q12" s="1"/>
    </row>
    <row r="13" spans="2:27" ht="24.95" customHeight="1">
      <c r="B13" s="388"/>
      <c r="C13" s="475"/>
      <c r="D13" s="390" t="s">
        <v>17</v>
      </c>
      <c r="E13" s="391"/>
      <c r="F13" s="73">
        <f>ROUND(G13*I13,0)</f>
        <v>12000</v>
      </c>
      <c r="G13" s="88">
        <v>20000</v>
      </c>
      <c r="H13" s="74" t="s">
        <v>15</v>
      </c>
      <c r="I13" s="79">
        <v>0.6</v>
      </c>
      <c r="J13" s="74"/>
      <c r="K13" s="89"/>
      <c r="L13" s="74"/>
      <c r="M13" s="90"/>
      <c r="N13" s="90"/>
      <c r="O13" s="91"/>
      <c r="P13" s="1"/>
      <c r="Q13" s="1"/>
    </row>
    <row r="14" spans="2:27" ht="24.95" customHeight="1">
      <c r="B14" s="508" t="s">
        <v>7</v>
      </c>
      <c r="C14" s="81"/>
      <c r="D14" s="479" t="s">
        <v>124</v>
      </c>
      <c r="E14" s="436"/>
      <c r="F14" s="82">
        <f>SUM(F15:F26)</f>
        <v>21255000</v>
      </c>
      <c r="G14" s="92"/>
      <c r="H14" s="84"/>
      <c r="I14" s="84"/>
      <c r="J14" s="84"/>
      <c r="K14" s="84"/>
      <c r="L14" s="84"/>
      <c r="M14" s="85"/>
      <c r="N14" s="85"/>
      <c r="O14" s="86"/>
      <c r="P14" s="1"/>
      <c r="Q14" s="1"/>
    </row>
    <row r="15" spans="2:27" ht="24.95" customHeight="1">
      <c r="B15" s="509"/>
      <c r="C15" s="405" t="s">
        <v>207</v>
      </c>
      <c r="D15" s="93" t="s">
        <v>46</v>
      </c>
      <c r="E15" s="56" t="s">
        <v>206</v>
      </c>
      <c r="F15" s="54">
        <f>ROUND(G15*I15,0)</f>
        <v>1520000</v>
      </c>
      <c r="G15" s="55">
        <v>760000</v>
      </c>
      <c r="H15" s="63" t="s">
        <v>15</v>
      </c>
      <c r="I15" s="137">
        <v>2</v>
      </c>
      <c r="J15" s="63"/>
      <c r="K15" s="66" t="s">
        <v>253</v>
      </c>
      <c r="L15" s="63"/>
      <c r="M15" s="66"/>
      <c r="N15" s="66"/>
      <c r="O15" s="67"/>
      <c r="P15" s="1"/>
      <c r="Q15" s="1"/>
      <c r="AA15">
        <f>67/3</f>
        <v>22.333333333333332</v>
      </c>
    </row>
    <row r="16" spans="2:27" ht="24.95" customHeight="1">
      <c r="B16" s="509"/>
      <c r="C16" s="510"/>
      <c r="D16" s="93" t="s">
        <v>63</v>
      </c>
      <c r="E16" s="94" t="s">
        <v>287</v>
      </c>
      <c r="F16" s="57">
        <f>ROUND(G16*I16,0)</f>
        <v>5400000</v>
      </c>
      <c r="G16" s="55">
        <v>540000</v>
      </c>
      <c r="H16" s="63" t="s">
        <v>15</v>
      </c>
      <c r="I16" s="65">
        <v>10</v>
      </c>
      <c r="J16" s="63"/>
      <c r="K16" s="66" t="s">
        <v>192</v>
      </c>
      <c r="L16" s="63"/>
      <c r="M16" s="66"/>
      <c r="N16" s="66"/>
      <c r="O16" s="67"/>
      <c r="P16" s="230"/>
      <c r="Q16" s="1"/>
    </row>
    <row r="17" spans="2:23" ht="24.95" customHeight="1">
      <c r="B17" s="509"/>
      <c r="C17" s="504" t="s">
        <v>37</v>
      </c>
      <c r="D17" s="93" t="s">
        <v>44</v>
      </c>
      <c r="E17" s="94" t="s">
        <v>191</v>
      </c>
      <c r="F17" s="54">
        <f>ROUND(G17*I17*K17,0)</f>
        <v>4000000</v>
      </c>
      <c r="G17" s="55">
        <v>100000</v>
      </c>
      <c r="H17" s="63" t="s">
        <v>15</v>
      </c>
      <c r="I17" s="65">
        <v>10</v>
      </c>
      <c r="J17" s="63" t="s">
        <v>15</v>
      </c>
      <c r="K17" s="137">
        <v>4</v>
      </c>
      <c r="L17" s="63"/>
      <c r="M17" s="66"/>
      <c r="N17" s="66"/>
      <c r="O17" s="67"/>
      <c r="P17" s="2" t="s">
        <v>193</v>
      </c>
      <c r="Q17" s="1"/>
    </row>
    <row r="18" spans="2:23" ht="24.95" customHeight="1">
      <c r="B18" s="509"/>
      <c r="C18" s="505"/>
      <c r="D18" s="93" t="s">
        <v>19</v>
      </c>
      <c r="E18" s="123" t="s">
        <v>194</v>
      </c>
      <c r="F18" s="54">
        <f>ROUND(G18*I18,0)*K18</f>
        <v>3250000</v>
      </c>
      <c r="G18" s="55">
        <v>25000</v>
      </c>
      <c r="H18" s="63" t="s">
        <v>15</v>
      </c>
      <c r="I18" s="96">
        <v>13</v>
      </c>
      <c r="J18" s="63" t="s">
        <v>15</v>
      </c>
      <c r="K18" s="65">
        <v>10</v>
      </c>
      <c r="L18" s="199"/>
      <c r="M18" s="126"/>
      <c r="O18" s="47"/>
      <c r="P18" s="2" t="s">
        <v>203</v>
      </c>
      <c r="Q18" s="1"/>
    </row>
    <row r="19" spans="2:23" ht="24.95" customHeight="1">
      <c r="B19" s="509"/>
      <c r="C19" s="506"/>
      <c r="D19" s="93" t="s">
        <v>20</v>
      </c>
      <c r="E19" s="94" t="s">
        <v>195</v>
      </c>
      <c r="F19" s="54">
        <f>ROUND(G19*I19*K19,0)</f>
        <v>350000</v>
      </c>
      <c r="G19" s="55">
        <v>7000</v>
      </c>
      <c r="H19" s="63" t="s">
        <v>15</v>
      </c>
      <c r="I19" s="96">
        <v>5</v>
      </c>
      <c r="J19" s="63" t="s">
        <v>15</v>
      </c>
      <c r="K19" s="65">
        <v>10</v>
      </c>
      <c r="L19" s="63"/>
      <c r="M19" s="66"/>
      <c r="N19" s="66"/>
      <c r="O19" s="67"/>
      <c r="P19" s="1"/>
      <c r="Q19" s="1"/>
    </row>
    <row r="20" spans="2:23" ht="24.95" customHeight="1">
      <c r="B20" s="509"/>
      <c r="C20" s="405" t="s">
        <v>23</v>
      </c>
      <c r="D20" s="93" t="s">
        <v>196</v>
      </c>
      <c r="E20" s="94" t="s">
        <v>201</v>
      </c>
      <c r="F20" s="54">
        <f t="shared" ref="F20:F27" si="0">ROUND(G20*I20,0)</f>
        <v>1000000</v>
      </c>
      <c r="G20" s="55">
        <v>250000</v>
      </c>
      <c r="H20" s="63" t="s">
        <v>15</v>
      </c>
      <c r="I20" s="198">
        <v>4</v>
      </c>
      <c r="J20" s="63"/>
      <c r="K20" s="65"/>
      <c r="L20" s="63"/>
      <c r="M20" s="66"/>
      <c r="N20" s="66"/>
      <c r="O20" s="67"/>
      <c r="P20" s="1"/>
      <c r="Q20" s="1"/>
    </row>
    <row r="21" spans="2:23" ht="24.95" customHeight="1">
      <c r="B21" s="509"/>
      <c r="C21" s="406"/>
      <c r="D21" s="93" t="s">
        <v>197</v>
      </c>
      <c r="E21" s="94" t="s">
        <v>202</v>
      </c>
      <c r="F21" s="54">
        <f t="shared" si="0"/>
        <v>3000000</v>
      </c>
      <c r="G21" s="55">
        <v>600000</v>
      </c>
      <c r="H21" s="63" t="s">
        <v>15</v>
      </c>
      <c r="I21" s="137">
        <v>5</v>
      </c>
      <c r="J21" s="63"/>
      <c r="K21" s="96"/>
      <c r="L21" s="63"/>
      <c r="M21" s="66"/>
      <c r="N21" s="66"/>
      <c r="O21" s="67"/>
      <c r="P21" s="1"/>
      <c r="Q21" s="1"/>
    </row>
    <row r="22" spans="2:23" ht="24.95" customHeight="1">
      <c r="B22" s="509"/>
      <c r="C22" s="406"/>
      <c r="D22" s="93" t="s">
        <v>198</v>
      </c>
      <c r="E22" s="94" t="s">
        <v>204</v>
      </c>
      <c r="F22" s="54">
        <f t="shared" si="0"/>
        <v>1025000</v>
      </c>
      <c r="G22" s="55">
        <v>205000</v>
      </c>
      <c r="H22" s="63" t="s">
        <v>15</v>
      </c>
      <c r="I22" s="137">
        <v>5</v>
      </c>
      <c r="J22" s="63"/>
      <c r="K22" s="96"/>
      <c r="L22" s="63"/>
      <c r="M22" s="66"/>
      <c r="N22" s="66"/>
      <c r="O22" s="67"/>
      <c r="P22" s="1"/>
      <c r="Q22" s="1"/>
    </row>
    <row r="23" spans="2:23" ht="24.95" customHeight="1">
      <c r="B23" s="509"/>
      <c r="C23" s="406"/>
      <c r="D23" s="93" t="s">
        <v>199</v>
      </c>
      <c r="E23" s="131" t="s">
        <v>179</v>
      </c>
      <c r="F23" s="54">
        <f t="shared" si="0"/>
        <v>1300000</v>
      </c>
      <c r="G23" s="55">
        <v>130000</v>
      </c>
      <c r="H23" s="63" t="s">
        <v>15</v>
      </c>
      <c r="I23" s="65">
        <v>10</v>
      </c>
      <c r="J23" s="63"/>
      <c r="K23" s="63"/>
      <c r="L23" s="63"/>
      <c r="M23" s="66"/>
      <c r="N23" s="66"/>
      <c r="O23" s="67"/>
      <c r="P23" s="2" t="s">
        <v>168</v>
      </c>
      <c r="Q23" s="1"/>
    </row>
    <row r="24" spans="2:23" ht="24.95" customHeight="1">
      <c r="B24" s="509"/>
      <c r="C24" s="406"/>
      <c r="D24" s="93" t="s">
        <v>47</v>
      </c>
      <c r="E24" s="131" t="s">
        <v>316</v>
      </c>
      <c r="F24" s="54">
        <f>ROUND(G24*I24,0)</f>
        <v>300000</v>
      </c>
      <c r="G24" s="55">
        <v>30000</v>
      </c>
      <c r="H24" s="63" t="s">
        <v>15</v>
      </c>
      <c r="I24" s="65">
        <v>10</v>
      </c>
      <c r="J24" s="63"/>
      <c r="K24" s="137"/>
      <c r="L24" s="63"/>
      <c r="M24" s="66"/>
      <c r="N24" s="66"/>
      <c r="O24" s="67"/>
      <c r="P24" s="1"/>
      <c r="Q24" s="1"/>
    </row>
    <row r="25" spans="2:23" ht="24.95" customHeight="1">
      <c r="B25" s="509"/>
      <c r="C25" s="406"/>
      <c r="D25" s="93" t="s">
        <v>21</v>
      </c>
      <c r="E25" s="56" t="s">
        <v>205</v>
      </c>
      <c r="F25" s="54">
        <f t="shared" si="0"/>
        <v>60000</v>
      </c>
      <c r="G25" s="55">
        <v>6000</v>
      </c>
      <c r="H25" s="63" t="s">
        <v>15</v>
      </c>
      <c r="I25" s="98">
        <v>10</v>
      </c>
      <c r="J25" s="63"/>
      <c r="K25" s="99"/>
      <c r="L25" s="63"/>
      <c r="M25" s="65"/>
      <c r="N25" s="65"/>
      <c r="O25" s="72"/>
      <c r="P25" s="2" t="s">
        <v>57</v>
      </c>
      <c r="Q25" s="1"/>
    </row>
    <row r="26" spans="2:23" ht="24.95" customHeight="1">
      <c r="B26" s="509"/>
      <c r="C26" s="406"/>
      <c r="D26" s="93" t="s">
        <v>22</v>
      </c>
      <c r="E26" s="94" t="s">
        <v>212</v>
      </c>
      <c r="F26" s="54">
        <f t="shared" si="0"/>
        <v>50000</v>
      </c>
      <c r="G26" s="55">
        <f>'리더교육(1일 6시간)'!G21</f>
        <v>50000</v>
      </c>
      <c r="H26" s="63" t="s">
        <v>15</v>
      </c>
      <c r="I26" s="96">
        <v>1</v>
      </c>
      <c r="J26" s="63"/>
      <c r="K26" s="63"/>
      <c r="L26" s="63"/>
      <c r="M26" s="66"/>
      <c r="N26" s="66"/>
      <c r="O26" s="67"/>
      <c r="P26" s="2"/>
      <c r="Q26" s="1"/>
    </row>
    <row r="27" spans="2:23" ht="24.95" customHeight="1">
      <c r="B27" s="488"/>
      <c r="C27" s="495"/>
      <c r="D27" s="222" t="s">
        <v>200</v>
      </c>
      <c r="E27" s="196" t="s">
        <v>180</v>
      </c>
      <c r="F27" s="197">
        <f t="shared" si="0"/>
        <v>40000</v>
      </c>
      <c r="G27" s="55">
        <v>4000</v>
      </c>
      <c r="H27" s="176" t="s">
        <v>13</v>
      </c>
      <c r="I27" s="65">
        <v>10</v>
      </c>
      <c r="J27" s="176"/>
      <c r="K27" s="176"/>
      <c r="L27" s="176"/>
      <c r="M27" s="178"/>
      <c r="N27" s="178"/>
      <c r="O27" s="179"/>
      <c r="P27" s="2"/>
      <c r="Q27" s="1"/>
    </row>
    <row r="28" spans="2:23" ht="24.95" customHeight="1">
      <c r="B28" s="396" t="s">
        <v>2</v>
      </c>
      <c r="C28" s="397"/>
      <c r="D28" s="397"/>
      <c r="E28" s="398"/>
      <c r="F28" s="103">
        <f>SUM(F4,F9,F14)</f>
        <v>25944401</v>
      </c>
      <c r="G28" s="104"/>
      <c r="H28" s="105"/>
      <c r="I28" s="105"/>
      <c r="J28" s="105"/>
      <c r="K28" s="105"/>
      <c r="L28" s="105"/>
      <c r="M28" s="106"/>
      <c r="N28" s="106"/>
      <c r="O28" s="107"/>
      <c r="P28" s="1"/>
      <c r="Q28" s="1"/>
    </row>
    <row r="29" spans="2:23" ht="24.95" customHeight="1">
      <c r="B29" s="402" t="s">
        <v>26</v>
      </c>
      <c r="C29" s="403"/>
      <c r="D29" s="403"/>
      <c r="E29" s="398"/>
      <c r="F29" s="108">
        <f>TRUNC(F28*0.06,0)</f>
        <v>1556664</v>
      </c>
      <c r="G29" s="109" t="s">
        <v>313</v>
      </c>
      <c r="H29" s="110"/>
      <c r="I29" s="110"/>
      <c r="J29" s="110"/>
      <c r="K29" s="110"/>
      <c r="L29" s="110"/>
      <c r="M29" s="111"/>
      <c r="N29" s="111"/>
      <c r="O29" s="112"/>
      <c r="P29" s="1"/>
      <c r="Q29" s="1"/>
    </row>
    <row r="30" spans="2:23" ht="24.95" customHeight="1">
      <c r="B30" s="402" t="s">
        <v>27</v>
      </c>
      <c r="C30" s="403" t="s">
        <v>27</v>
      </c>
      <c r="D30" s="403"/>
      <c r="E30" s="398"/>
      <c r="F30" s="108">
        <f>TRUNC((F28+F29)*0.1,0)</f>
        <v>2750106</v>
      </c>
      <c r="G30" s="109" t="s">
        <v>164</v>
      </c>
      <c r="H30" s="110"/>
      <c r="I30" s="110"/>
      <c r="J30" s="110"/>
      <c r="K30" s="110"/>
      <c r="L30" s="110"/>
      <c r="M30" s="111"/>
      <c r="N30" s="111"/>
      <c r="O30" s="112"/>
      <c r="P30" s="1"/>
      <c r="Q30" s="1"/>
      <c r="U30">
        <f>15/22</f>
        <v>0.68181818181818177</v>
      </c>
      <c r="W30">
        <f>7/22</f>
        <v>0.31818181818181818</v>
      </c>
    </row>
    <row r="31" spans="2:23" ht="24.95" customHeight="1">
      <c r="B31" s="396" t="s">
        <v>28</v>
      </c>
      <c r="C31" s="397"/>
      <c r="D31" s="397"/>
      <c r="E31" s="398"/>
      <c r="F31" s="103">
        <f>TRUNC(SUM(F28:F30),-4)</f>
        <v>30250000</v>
      </c>
      <c r="G31" s="104"/>
      <c r="H31" s="105"/>
      <c r="I31" s="105"/>
      <c r="J31" s="105"/>
      <c r="K31" s="105"/>
      <c r="L31" s="105"/>
      <c r="M31" s="106"/>
      <c r="N31" s="106"/>
      <c r="O31" s="107"/>
      <c r="P31" s="1"/>
    </row>
    <row r="32" spans="2:23" ht="24.95" customHeight="1">
      <c r="B32" s="402" t="s">
        <v>29</v>
      </c>
      <c r="C32" s="403"/>
      <c r="D32" s="403"/>
      <c r="E32" s="398"/>
      <c r="F32" s="108">
        <f>F31*0.1</f>
        <v>3025000</v>
      </c>
      <c r="G32" s="113"/>
      <c r="H32" s="110"/>
      <c r="I32" s="110"/>
      <c r="J32" s="110"/>
      <c r="K32" s="110"/>
      <c r="L32" s="110"/>
      <c r="M32" s="111"/>
      <c r="N32" s="111"/>
      <c r="O32" s="112"/>
      <c r="P32" s="1"/>
      <c r="Q32" s="1"/>
      <c r="U32">
        <f>ROUND(U30,1)</f>
        <v>0.7</v>
      </c>
      <c r="W32">
        <f>ROUND(W30,1)</f>
        <v>0.3</v>
      </c>
    </row>
    <row r="33" spans="2:17" ht="24.95" customHeight="1" thickBot="1">
      <c r="B33" s="399" t="s">
        <v>30</v>
      </c>
      <c r="C33" s="400"/>
      <c r="D33" s="400"/>
      <c r="E33" s="401"/>
      <c r="F33" s="114">
        <f>F31+F32</f>
        <v>33275000</v>
      </c>
      <c r="G33" s="115"/>
      <c r="H33" s="116"/>
      <c r="I33" s="116"/>
      <c r="J33" s="116"/>
      <c r="K33" s="116"/>
      <c r="L33" s="116"/>
      <c r="M33" s="117"/>
      <c r="N33" s="117"/>
      <c r="O33" s="118"/>
      <c r="P33" s="1"/>
      <c r="Q33" s="1"/>
    </row>
    <row r="34" spans="2:17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2"/>
      <c r="N34" s="2"/>
      <c r="O34" s="2"/>
      <c r="P34" s="1"/>
      <c r="Q34" s="1"/>
    </row>
    <row r="35" spans="2:17" ht="24.95" customHeight="1">
      <c r="B35" s="48" t="s">
        <v>169</v>
      </c>
      <c r="C35" s="1"/>
      <c r="D35" s="1"/>
      <c r="E35" s="1"/>
      <c r="F35" s="19"/>
      <c r="G35" s="1"/>
      <c r="H35" s="1"/>
      <c r="I35" s="1"/>
      <c r="J35" s="1"/>
      <c r="K35" s="1"/>
      <c r="L35" s="1"/>
      <c r="M35" s="2"/>
      <c r="N35" s="2"/>
      <c r="O35" s="2"/>
      <c r="P35" s="1"/>
      <c r="Q35" s="1"/>
    </row>
    <row r="36" spans="2:17" ht="24.95" customHeight="1">
      <c r="B36" s="48" t="s">
        <v>170</v>
      </c>
      <c r="C36" s="1"/>
      <c r="D36" s="1"/>
      <c r="E36" s="1"/>
      <c r="F36" s="1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2:17" ht="24.95" customHeight="1">
      <c r="B37" s="48" t="s">
        <v>171</v>
      </c>
      <c r="C37" s="1"/>
      <c r="D37" s="1"/>
      <c r="E37" s="1"/>
      <c r="F37" s="1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2:17" ht="24.95" customHeight="1">
      <c r="B38" s="48"/>
      <c r="C38" s="1"/>
      <c r="D38" s="1"/>
      <c r="E38" s="1"/>
      <c r="F38" s="1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2:17" ht="24.95" customHeight="1">
      <c r="B39" s="48" t="s">
        <v>172</v>
      </c>
      <c r="C39" s="1"/>
      <c r="D39" s="1"/>
      <c r="E39" s="1"/>
      <c r="F39" s="19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2:17" ht="24.95" customHeight="1">
      <c r="B40" s="1"/>
      <c r="C40" s="1"/>
      <c r="D40" s="1"/>
      <c r="E40" s="1"/>
      <c r="F40" s="19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2:17">
      <c r="B41" s="1"/>
      <c r="C41" s="1"/>
      <c r="D41" s="1"/>
      <c r="E41" s="1"/>
      <c r="F41" s="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2:17">
      <c r="B42" s="1"/>
      <c r="C42" s="1"/>
      <c r="D42" s="1"/>
      <c r="E42" s="1"/>
      <c r="F42" s="3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</sheetData>
  <mergeCells count="31">
    <mergeCell ref="B1:O1"/>
    <mergeCell ref="D3:E3"/>
    <mergeCell ref="G3:O3"/>
    <mergeCell ref="B4:B8"/>
    <mergeCell ref="D4:E4"/>
    <mergeCell ref="G4:O4"/>
    <mergeCell ref="C5:C6"/>
    <mergeCell ref="D5:E5"/>
    <mergeCell ref="D6:E6"/>
    <mergeCell ref="C7:C8"/>
    <mergeCell ref="D7:E7"/>
    <mergeCell ref="D8:E8"/>
    <mergeCell ref="B9:B13"/>
    <mergeCell ref="D9:E9"/>
    <mergeCell ref="C10:C11"/>
    <mergeCell ref="D10:E10"/>
    <mergeCell ref="D11:E11"/>
    <mergeCell ref="C12:C13"/>
    <mergeCell ref="D12:E12"/>
    <mergeCell ref="D13:E13"/>
    <mergeCell ref="B30:E30"/>
    <mergeCell ref="B31:E31"/>
    <mergeCell ref="B32:E32"/>
    <mergeCell ref="B33:E33"/>
    <mergeCell ref="D14:E14"/>
    <mergeCell ref="C17:C19"/>
    <mergeCell ref="B28:E28"/>
    <mergeCell ref="B29:E29"/>
    <mergeCell ref="B14:B27"/>
    <mergeCell ref="C20:C27"/>
    <mergeCell ref="C15:C16"/>
  </mergeCells>
  <phoneticPr fontId="3" type="noConversion"/>
  <pageMargins left="0.7" right="0.7" top="0.75" bottom="0.75" header="0.3" footer="0.3"/>
  <pageSetup paperSize="9" scale="56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B1:AA42"/>
  <sheetViews>
    <sheetView view="pageBreakPreview" zoomScale="85" zoomScaleNormal="70" zoomScaleSheetLayoutView="85" workbookViewId="0">
      <selection activeCell="M12" sqref="M12"/>
    </sheetView>
  </sheetViews>
  <sheetFormatPr defaultRowHeight="16.5"/>
  <cols>
    <col min="2" max="2" width="7.125" customWidth="1"/>
    <col min="3" max="3" width="7.125" bestFit="1" customWidth="1"/>
    <col min="4" max="4" width="13.75" bestFit="1" customWidth="1"/>
    <col min="5" max="5" width="23.6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  <col min="17" max="17" width="11.5" bestFit="1" customWidth="1"/>
  </cols>
  <sheetData>
    <row r="1" spans="2:27" ht="32.25" thickBot="1">
      <c r="B1" s="404" t="s">
        <v>190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7" ht="24.95" customHeight="1" thickTop="1" thickBot="1">
      <c r="F2" s="20"/>
    </row>
    <row r="3" spans="2:27" ht="30" customHeight="1" thickBot="1">
      <c r="B3" s="58" t="s">
        <v>4</v>
      </c>
      <c r="C3" s="59" t="s">
        <v>3</v>
      </c>
      <c r="D3" s="408" t="s">
        <v>5</v>
      </c>
      <c r="E3" s="418" t="s">
        <v>5</v>
      </c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1"/>
      <c r="Q3" s="1"/>
    </row>
    <row r="4" spans="2:27" ht="24.95" customHeight="1" thickTop="1">
      <c r="B4" s="414" t="s">
        <v>8</v>
      </c>
      <c r="C4" s="61"/>
      <c r="D4" s="433" t="s">
        <v>124</v>
      </c>
      <c r="E4" s="417"/>
      <c r="F4" s="62">
        <f>SUM(F5:F8)</f>
        <v>4054848</v>
      </c>
      <c r="G4" s="411" t="str">
        <f>'리더교육(1일 6시간)'!G4:O4</f>
        <v>2023년 학술연구용역인건비 기준단가 적용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7" ht="24.95" customHeight="1">
      <c r="B5" s="388"/>
      <c r="C5" s="474" t="s">
        <v>1</v>
      </c>
      <c r="D5" s="390" t="s">
        <v>0</v>
      </c>
      <c r="E5" s="391"/>
      <c r="F5" s="54">
        <f>ROUND(G5*I5*K5,0)</f>
        <v>2144981</v>
      </c>
      <c r="G5" s="55">
        <v>2681226</v>
      </c>
      <c r="H5" s="63" t="s">
        <v>13</v>
      </c>
      <c r="I5" s="64">
        <v>0.8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7" ht="24.95" customHeight="1">
      <c r="B6" s="388"/>
      <c r="C6" s="474"/>
      <c r="D6" s="390" t="s">
        <v>11</v>
      </c>
      <c r="E6" s="391"/>
      <c r="F6" s="54">
        <f>ROUND(G6*I6*K6,0)</f>
        <v>896155</v>
      </c>
      <c r="G6" s="55">
        <v>1792309</v>
      </c>
      <c r="H6" s="63" t="s">
        <v>15</v>
      </c>
      <c r="I6" s="64">
        <v>0.5</v>
      </c>
      <c r="J6" s="63" t="s">
        <v>13</v>
      </c>
      <c r="K6" s="65">
        <v>1</v>
      </c>
      <c r="L6" s="63"/>
      <c r="M6" s="66"/>
      <c r="N6" s="66"/>
      <c r="O6" s="67"/>
      <c r="P6" s="1"/>
      <c r="Q6" s="1"/>
    </row>
    <row r="7" spans="2:27" ht="24.95" customHeight="1">
      <c r="B7" s="388"/>
      <c r="C7" s="474" t="s">
        <v>33</v>
      </c>
      <c r="D7" s="390" t="s">
        <v>0</v>
      </c>
      <c r="E7" s="391"/>
      <c r="F7" s="54">
        <f>ROUND(G7*I7/K7*M7*O7,0)</f>
        <v>714994</v>
      </c>
      <c r="G7" s="55">
        <f>G5</f>
        <v>2681226</v>
      </c>
      <c r="H7" s="63" t="s">
        <v>15</v>
      </c>
      <c r="I7" s="68">
        <v>4</v>
      </c>
      <c r="J7" s="69" t="s">
        <v>25</v>
      </c>
      <c r="K7" s="70">
        <v>12</v>
      </c>
      <c r="L7" s="156" t="s">
        <v>13</v>
      </c>
      <c r="M7" s="157">
        <v>0.8</v>
      </c>
      <c r="N7" s="63" t="s">
        <v>13</v>
      </c>
      <c r="O7" s="72">
        <v>1</v>
      </c>
      <c r="P7" s="1"/>
      <c r="Q7" s="1"/>
      <c r="Y7" s="7"/>
    </row>
    <row r="8" spans="2:27" ht="24.95" customHeight="1">
      <c r="B8" s="388"/>
      <c r="C8" s="475"/>
      <c r="D8" s="390" t="s">
        <v>11</v>
      </c>
      <c r="E8" s="391"/>
      <c r="F8" s="73">
        <f>ROUND(G8*I8/K8*M8*O8,0)</f>
        <v>298718</v>
      </c>
      <c r="G8" s="55">
        <f>G6</f>
        <v>1792309</v>
      </c>
      <c r="H8" s="74" t="s">
        <v>15</v>
      </c>
      <c r="I8" s="75">
        <v>4</v>
      </c>
      <c r="J8" s="76" t="s">
        <v>25</v>
      </c>
      <c r="K8" s="77">
        <v>12</v>
      </c>
      <c r="L8" s="158" t="s">
        <v>13</v>
      </c>
      <c r="M8" s="159">
        <v>0.5</v>
      </c>
      <c r="N8" s="74" t="s">
        <v>13</v>
      </c>
      <c r="O8" s="80">
        <v>1</v>
      </c>
      <c r="P8" s="1"/>
      <c r="Q8" s="1"/>
      <c r="Y8" s="7"/>
    </row>
    <row r="9" spans="2:27" ht="24.95" customHeight="1">
      <c r="B9" s="388" t="s">
        <v>9</v>
      </c>
      <c r="C9" s="81"/>
      <c r="D9" s="479" t="s">
        <v>124</v>
      </c>
      <c r="E9" s="436"/>
      <c r="F9" s="82">
        <f>SUM(F10:F13)</f>
        <v>3315000</v>
      </c>
      <c r="G9" s="83" t="s">
        <v>96</v>
      </c>
      <c r="H9" s="84"/>
      <c r="I9" s="84"/>
      <c r="J9" s="84"/>
      <c r="K9" s="84"/>
      <c r="L9" s="84"/>
      <c r="M9" s="85"/>
      <c r="N9" s="85"/>
      <c r="O9" s="86"/>
      <c r="P9" s="1"/>
      <c r="Q9" s="1"/>
      <c r="Y9" s="6"/>
    </row>
    <row r="10" spans="2:27" ht="24.95" customHeight="1">
      <c r="B10" s="388"/>
      <c r="C10" s="474" t="s">
        <v>34</v>
      </c>
      <c r="D10" s="390" t="s">
        <v>0</v>
      </c>
      <c r="E10" s="391"/>
      <c r="F10" s="57">
        <f>(25000*9)+(25000*9)+(50000*2)+(100000*6)+(2030000*1)</f>
        <v>3180000</v>
      </c>
      <c r="G10" s="233" t="s">
        <v>326</v>
      </c>
      <c r="H10" s="63"/>
      <c r="I10" s="63"/>
      <c r="J10" s="63"/>
      <c r="K10" s="63"/>
      <c r="L10" s="63"/>
      <c r="M10" s="66"/>
      <c r="N10" s="66"/>
      <c r="O10" s="67"/>
      <c r="P10" s="1"/>
      <c r="Q10" s="1"/>
      <c r="Y10" s="7"/>
    </row>
    <row r="11" spans="2:27" ht="24.95" customHeight="1">
      <c r="B11" s="388"/>
      <c r="C11" s="474"/>
      <c r="D11" s="390" t="s">
        <v>11</v>
      </c>
      <c r="E11" s="391"/>
      <c r="F11" s="57">
        <f>(25000*1)+(25000*1)+(50000*1)</f>
        <v>100000</v>
      </c>
      <c r="G11" s="195" t="s">
        <v>324</v>
      </c>
      <c r="H11" s="63"/>
      <c r="I11" s="63"/>
      <c r="J11" s="63"/>
      <c r="K11" s="63"/>
      <c r="L11" s="63"/>
      <c r="M11" s="66"/>
      <c r="N11" s="66"/>
      <c r="O11" s="67"/>
      <c r="P11" s="1"/>
      <c r="Q11" s="1"/>
      <c r="Y11" s="6"/>
    </row>
    <row r="12" spans="2:27" ht="24.95" customHeight="1">
      <c r="B12" s="388"/>
      <c r="C12" s="474" t="s">
        <v>35</v>
      </c>
      <c r="D12" s="390" t="s">
        <v>16</v>
      </c>
      <c r="E12" s="391"/>
      <c r="F12" s="54">
        <f>ROUND(G12*I12,0)</f>
        <v>21000</v>
      </c>
      <c r="G12" s="55">
        <v>30000</v>
      </c>
      <c r="H12" s="63" t="s">
        <v>15</v>
      </c>
      <c r="I12" s="64">
        <v>0.7</v>
      </c>
      <c r="J12" s="63"/>
      <c r="K12" s="65"/>
      <c r="L12" s="63"/>
      <c r="M12" s="66"/>
      <c r="N12" s="66"/>
      <c r="O12" s="67"/>
      <c r="P12" s="1"/>
      <c r="Q12" s="1"/>
    </row>
    <row r="13" spans="2:27" ht="24.95" customHeight="1">
      <c r="B13" s="388"/>
      <c r="C13" s="475"/>
      <c r="D13" s="390" t="s">
        <v>17</v>
      </c>
      <c r="E13" s="391"/>
      <c r="F13" s="73">
        <f>ROUND(G13*I13,0)</f>
        <v>14000</v>
      </c>
      <c r="G13" s="88">
        <v>20000</v>
      </c>
      <c r="H13" s="74" t="s">
        <v>15</v>
      </c>
      <c r="I13" s="79">
        <v>0.7</v>
      </c>
      <c r="J13" s="74"/>
      <c r="K13" s="89"/>
      <c r="L13" s="74"/>
      <c r="M13" s="90"/>
      <c r="N13" s="90"/>
      <c r="O13" s="91"/>
      <c r="P13" s="1"/>
      <c r="Q13" s="1"/>
    </row>
    <row r="14" spans="2:27" ht="24.95" customHeight="1">
      <c r="B14" s="508" t="s">
        <v>7</v>
      </c>
      <c r="C14" s="81"/>
      <c r="D14" s="479" t="s">
        <v>124</v>
      </c>
      <c r="E14" s="436"/>
      <c r="F14" s="82">
        <f>SUM(F15:F26)</f>
        <v>43890000</v>
      </c>
      <c r="G14" s="92"/>
      <c r="H14" s="84"/>
      <c r="I14" s="84"/>
      <c r="J14" s="84"/>
      <c r="K14" s="84"/>
      <c r="L14" s="84"/>
      <c r="M14" s="85"/>
      <c r="N14" s="85"/>
      <c r="O14" s="86"/>
      <c r="P14" s="1"/>
      <c r="Q14" s="1"/>
    </row>
    <row r="15" spans="2:27" ht="24.95" customHeight="1">
      <c r="B15" s="509"/>
      <c r="C15" s="405" t="s">
        <v>207</v>
      </c>
      <c r="D15" s="93" t="s">
        <v>46</v>
      </c>
      <c r="E15" s="56" t="s">
        <v>206</v>
      </c>
      <c r="F15" s="54">
        <f>ROUND(G15*I15,0)</f>
        <v>1520000</v>
      </c>
      <c r="G15" s="55">
        <v>760000</v>
      </c>
      <c r="H15" s="63" t="s">
        <v>15</v>
      </c>
      <c r="I15" s="137">
        <v>2</v>
      </c>
      <c r="J15" s="63"/>
      <c r="K15" s="66" t="s">
        <v>253</v>
      </c>
      <c r="L15" s="63"/>
      <c r="M15" s="66"/>
      <c r="N15" s="66"/>
      <c r="O15" s="67"/>
      <c r="P15" s="1"/>
      <c r="Q15" s="1"/>
      <c r="AA15">
        <f>67/3</f>
        <v>22.333333333333332</v>
      </c>
    </row>
    <row r="16" spans="2:27" ht="24.95" customHeight="1">
      <c r="B16" s="509"/>
      <c r="C16" s="510"/>
      <c r="D16" s="93" t="s">
        <v>63</v>
      </c>
      <c r="E16" s="94" t="s">
        <v>208</v>
      </c>
      <c r="F16" s="57">
        <f>ROUND(G16*I16,0)</f>
        <v>20300000</v>
      </c>
      <c r="G16" s="55">
        <v>2030000</v>
      </c>
      <c r="H16" s="63" t="s">
        <v>15</v>
      </c>
      <c r="I16" s="65">
        <v>10</v>
      </c>
      <c r="J16" s="63"/>
      <c r="K16" s="194" t="s">
        <v>192</v>
      </c>
      <c r="L16" s="63"/>
      <c r="M16" s="66"/>
      <c r="N16" s="66"/>
      <c r="O16" s="67"/>
      <c r="P16" s="230"/>
      <c r="Q16" s="1"/>
    </row>
    <row r="17" spans="2:23" ht="24.95" customHeight="1">
      <c r="B17" s="509"/>
      <c r="C17" s="504" t="s">
        <v>37</v>
      </c>
      <c r="D17" s="93" t="s">
        <v>44</v>
      </c>
      <c r="E17" s="94" t="s">
        <v>191</v>
      </c>
      <c r="F17" s="54">
        <f>ROUND(G17*I17*K17,0)</f>
        <v>6000000</v>
      </c>
      <c r="G17" s="55">
        <v>100000</v>
      </c>
      <c r="H17" s="63" t="s">
        <v>15</v>
      </c>
      <c r="I17" s="65">
        <v>10</v>
      </c>
      <c r="J17" s="63" t="s">
        <v>15</v>
      </c>
      <c r="K17" s="137">
        <v>6</v>
      </c>
      <c r="L17" s="63"/>
      <c r="M17" s="66"/>
      <c r="N17" s="66"/>
      <c r="O17" s="67"/>
      <c r="P17" s="2" t="s">
        <v>193</v>
      </c>
      <c r="Q17" s="1"/>
    </row>
    <row r="18" spans="2:23" ht="24.95" customHeight="1">
      <c r="B18" s="509"/>
      <c r="C18" s="505"/>
      <c r="D18" s="93" t="s">
        <v>19</v>
      </c>
      <c r="E18" s="123" t="s">
        <v>210</v>
      </c>
      <c r="F18" s="54">
        <f>ROUND(G18*I18,0)*K18</f>
        <v>5500000</v>
      </c>
      <c r="G18" s="55">
        <v>25000</v>
      </c>
      <c r="H18" s="63" t="s">
        <v>15</v>
      </c>
      <c r="I18" s="96">
        <v>22</v>
      </c>
      <c r="J18" s="63" t="s">
        <v>15</v>
      </c>
      <c r="K18" s="65">
        <v>10</v>
      </c>
      <c r="L18" s="199"/>
      <c r="M18" s="126"/>
      <c r="O18" s="47"/>
      <c r="P18" s="2" t="s">
        <v>209</v>
      </c>
      <c r="Q18" s="1"/>
    </row>
    <row r="19" spans="2:23" ht="24.95" customHeight="1">
      <c r="B19" s="509"/>
      <c r="C19" s="506"/>
      <c r="D19" s="93" t="s">
        <v>20</v>
      </c>
      <c r="E19" s="94" t="s">
        <v>195</v>
      </c>
      <c r="F19" s="54">
        <f>ROUND(G19*I19*K19,0)</f>
        <v>560000</v>
      </c>
      <c r="G19" s="55">
        <v>7000</v>
      </c>
      <c r="H19" s="63" t="s">
        <v>15</v>
      </c>
      <c r="I19" s="96">
        <v>8</v>
      </c>
      <c r="J19" s="63" t="s">
        <v>15</v>
      </c>
      <c r="K19" s="65">
        <v>10</v>
      </c>
      <c r="L19" s="63"/>
      <c r="M19" s="66"/>
      <c r="N19" s="66"/>
      <c r="O19" s="67"/>
      <c r="P19" s="1"/>
      <c r="Q19" s="1"/>
    </row>
    <row r="20" spans="2:23" ht="24.95" customHeight="1">
      <c r="B20" s="509"/>
      <c r="C20" s="405" t="s">
        <v>23</v>
      </c>
      <c r="D20" s="93" t="s">
        <v>196</v>
      </c>
      <c r="E20" s="94" t="s">
        <v>201</v>
      </c>
      <c r="F20" s="54">
        <f t="shared" ref="F20:F27" si="0">ROUND(G20*I20,0)</f>
        <v>1750000</v>
      </c>
      <c r="G20" s="55">
        <v>250000</v>
      </c>
      <c r="H20" s="63" t="s">
        <v>15</v>
      </c>
      <c r="I20" s="198">
        <v>7</v>
      </c>
      <c r="J20" s="63"/>
      <c r="K20" s="65"/>
      <c r="L20" s="63"/>
      <c r="M20" s="66"/>
      <c r="N20" s="66"/>
      <c r="O20" s="67"/>
      <c r="P20" s="1"/>
      <c r="Q20" s="1"/>
    </row>
    <row r="21" spans="2:23" ht="24.95" customHeight="1">
      <c r="B21" s="509"/>
      <c r="C21" s="406"/>
      <c r="D21" s="93" t="s">
        <v>197</v>
      </c>
      <c r="E21" s="94" t="s">
        <v>202</v>
      </c>
      <c r="F21" s="54">
        <f t="shared" si="0"/>
        <v>4800000</v>
      </c>
      <c r="G21" s="55">
        <v>600000</v>
      </c>
      <c r="H21" s="63" t="s">
        <v>15</v>
      </c>
      <c r="I21" s="137">
        <v>8</v>
      </c>
      <c r="J21" s="63"/>
      <c r="K21" s="96"/>
      <c r="L21" s="63"/>
      <c r="M21" s="66"/>
      <c r="N21" s="66"/>
      <c r="O21" s="67"/>
      <c r="P21" s="1"/>
      <c r="Q21" s="1"/>
    </row>
    <row r="22" spans="2:23" ht="24.95" customHeight="1">
      <c r="B22" s="509"/>
      <c r="C22" s="406"/>
      <c r="D22" s="93" t="s">
        <v>198</v>
      </c>
      <c r="E22" s="94" t="s">
        <v>204</v>
      </c>
      <c r="F22" s="54">
        <f t="shared" si="0"/>
        <v>1640000</v>
      </c>
      <c r="G22" s="55">
        <v>205000</v>
      </c>
      <c r="H22" s="63" t="s">
        <v>15</v>
      </c>
      <c r="I22" s="137">
        <v>8</v>
      </c>
      <c r="J22" s="63"/>
      <c r="K22" s="96"/>
      <c r="L22" s="63"/>
      <c r="M22" s="66"/>
      <c r="N22" s="66"/>
      <c r="O22" s="67"/>
      <c r="P22" s="1"/>
      <c r="Q22" s="1"/>
    </row>
    <row r="23" spans="2:23" ht="24.95" customHeight="1">
      <c r="B23" s="509"/>
      <c r="C23" s="406"/>
      <c r="D23" s="93" t="s">
        <v>199</v>
      </c>
      <c r="E23" s="131" t="s">
        <v>179</v>
      </c>
      <c r="F23" s="54">
        <f t="shared" si="0"/>
        <v>1300000</v>
      </c>
      <c r="G23" s="55">
        <v>130000</v>
      </c>
      <c r="H23" s="63" t="s">
        <v>15</v>
      </c>
      <c r="I23" s="65">
        <v>10</v>
      </c>
      <c r="J23" s="63"/>
      <c r="K23" s="63"/>
      <c r="L23" s="63"/>
      <c r="M23" s="66"/>
      <c r="N23" s="66"/>
      <c r="O23" s="67"/>
      <c r="P23" s="2" t="s">
        <v>168</v>
      </c>
      <c r="Q23" s="1"/>
    </row>
    <row r="24" spans="2:23" ht="24.95" customHeight="1">
      <c r="B24" s="509"/>
      <c r="C24" s="406"/>
      <c r="D24" s="93" t="s">
        <v>47</v>
      </c>
      <c r="E24" s="131" t="s">
        <v>317</v>
      </c>
      <c r="F24" s="54">
        <f>ROUND(G24*I24,0)</f>
        <v>400000</v>
      </c>
      <c r="G24" s="55">
        <v>40000</v>
      </c>
      <c r="H24" s="63" t="s">
        <v>15</v>
      </c>
      <c r="I24" s="65">
        <v>10</v>
      </c>
      <c r="J24" s="63"/>
      <c r="K24" s="137"/>
      <c r="L24" s="63"/>
      <c r="M24" s="66"/>
      <c r="N24" s="66"/>
      <c r="O24" s="67"/>
      <c r="P24" s="1"/>
      <c r="Q24" s="1"/>
    </row>
    <row r="25" spans="2:23" ht="24.95" customHeight="1">
      <c r="B25" s="509"/>
      <c r="C25" s="406"/>
      <c r="D25" s="93" t="s">
        <v>21</v>
      </c>
      <c r="E25" s="56" t="s">
        <v>211</v>
      </c>
      <c r="F25" s="54">
        <f t="shared" si="0"/>
        <v>70000</v>
      </c>
      <c r="G25" s="55">
        <v>7000</v>
      </c>
      <c r="H25" s="63" t="s">
        <v>15</v>
      </c>
      <c r="I25" s="98">
        <v>10</v>
      </c>
      <c r="J25" s="63"/>
      <c r="K25" s="99"/>
      <c r="L25" s="63"/>
      <c r="M25" s="65"/>
      <c r="N25" s="65"/>
      <c r="O25" s="72"/>
      <c r="P25" s="2" t="s">
        <v>57</v>
      </c>
      <c r="Q25" s="1"/>
    </row>
    <row r="26" spans="2:23" ht="24.95" customHeight="1">
      <c r="B26" s="509"/>
      <c r="C26" s="406"/>
      <c r="D26" s="93" t="s">
        <v>22</v>
      </c>
      <c r="E26" s="94" t="s">
        <v>212</v>
      </c>
      <c r="F26" s="54">
        <f t="shared" si="0"/>
        <v>50000</v>
      </c>
      <c r="G26" s="55">
        <f>'리더교육(1일 6시간)'!G21</f>
        <v>50000</v>
      </c>
      <c r="H26" s="63" t="s">
        <v>15</v>
      </c>
      <c r="I26" s="96">
        <v>1</v>
      </c>
      <c r="J26" s="63"/>
      <c r="K26" s="63"/>
      <c r="L26" s="63"/>
      <c r="M26" s="66"/>
      <c r="N26" s="66"/>
      <c r="O26" s="67"/>
      <c r="P26" s="2"/>
      <c r="Q26" s="1"/>
    </row>
    <row r="27" spans="2:23" ht="24.95" customHeight="1">
      <c r="B27" s="488"/>
      <c r="C27" s="495"/>
      <c r="D27" s="222" t="s">
        <v>200</v>
      </c>
      <c r="E27" s="196" t="s">
        <v>180</v>
      </c>
      <c r="F27" s="197">
        <f t="shared" si="0"/>
        <v>40000</v>
      </c>
      <c r="G27" s="55">
        <v>4000</v>
      </c>
      <c r="H27" s="176" t="s">
        <v>13</v>
      </c>
      <c r="I27" s="65">
        <v>10</v>
      </c>
      <c r="J27" s="176"/>
      <c r="K27" s="176"/>
      <c r="L27" s="176"/>
      <c r="M27" s="178"/>
      <c r="N27" s="178"/>
      <c r="O27" s="179"/>
      <c r="P27" s="2"/>
      <c r="Q27" s="1"/>
    </row>
    <row r="28" spans="2:23" ht="24.95" customHeight="1">
      <c r="B28" s="396" t="s">
        <v>2</v>
      </c>
      <c r="C28" s="397"/>
      <c r="D28" s="397"/>
      <c r="E28" s="398"/>
      <c r="F28" s="103">
        <f>SUM(F4,F9,F14)</f>
        <v>51259848</v>
      </c>
      <c r="G28" s="104"/>
      <c r="H28" s="105"/>
      <c r="I28" s="105"/>
      <c r="J28" s="105"/>
      <c r="K28" s="105"/>
      <c r="L28" s="105"/>
      <c r="M28" s="106"/>
      <c r="N28" s="106"/>
      <c r="O28" s="107"/>
      <c r="P28" s="1"/>
      <c r="Q28" s="1"/>
    </row>
    <row r="29" spans="2:23" ht="24.95" customHeight="1">
      <c r="B29" s="402" t="s">
        <v>26</v>
      </c>
      <c r="C29" s="403"/>
      <c r="D29" s="403"/>
      <c r="E29" s="398"/>
      <c r="F29" s="108">
        <f>TRUNC(F28*0.06,0)</f>
        <v>3075590</v>
      </c>
      <c r="G29" s="109" t="s">
        <v>313</v>
      </c>
      <c r="H29" s="110"/>
      <c r="I29" s="110"/>
      <c r="J29" s="110"/>
      <c r="K29" s="110"/>
      <c r="L29" s="110"/>
      <c r="M29" s="111"/>
      <c r="N29" s="111"/>
      <c r="O29" s="112"/>
      <c r="P29" s="1"/>
      <c r="Q29" s="1"/>
    </row>
    <row r="30" spans="2:23" ht="24.95" customHeight="1">
      <c r="B30" s="402" t="s">
        <v>27</v>
      </c>
      <c r="C30" s="403" t="s">
        <v>27</v>
      </c>
      <c r="D30" s="403"/>
      <c r="E30" s="398"/>
      <c r="F30" s="108">
        <f>TRUNC((F28+F29)*0.1,0)</f>
        <v>5433543</v>
      </c>
      <c r="G30" s="109" t="s">
        <v>164</v>
      </c>
      <c r="H30" s="110"/>
      <c r="I30" s="110"/>
      <c r="J30" s="110"/>
      <c r="K30" s="110"/>
      <c r="L30" s="110"/>
      <c r="M30" s="111"/>
      <c r="N30" s="111"/>
      <c r="O30" s="112"/>
      <c r="P30" s="1"/>
      <c r="Q30" s="1"/>
      <c r="U30">
        <f>18/22</f>
        <v>0.81818181818181823</v>
      </c>
      <c r="W30">
        <f>11/22</f>
        <v>0.5</v>
      </c>
    </row>
    <row r="31" spans="2:23" ht="24.95" customHeight="1">
      <c r="B31" s="396" t="s">
        <v>28</v>
      </c>
      <c r="C31" s="397"/>
      <c r="D31" s="397"/>
      <c r="E31" s="398"/>
      <c r="F31" s="103">
        <f>TRUNC(SUM(F28:F30),-4)</f>
        <v>59760000</v>
      </c>
      <c r="G31" s="104"/>
      <c r="H31" s="105"/>
      <c r="I31" s="105"/>
      <c r="J31" s="105"/>
      <c r="K31" s="105"/>
      <c r="L31" s="105"/>
      <c r="M31" s="106"/>
      <c r="N31" s="106"/>
      <c r="O31" s="107"/>
      <c r="P31" s="1"/>
    </row>
    <row r="32" spans="2:23" ht="24.95" customHeight="1">
      <c r="B32" s="402" t="s">
        <v>29</v>
      </c>
      <c r="C32" s="403"/>
      <c r="D32" s="403"/>
      <c r="E32" s="398"/>
      <c r="F32" s="108">
        <f>F31*0.1</f>
        <v>5976000</v>
      </c>
      <c r="G32" s="113"/>
      <c r="H32" s="110"/>
      <c r="I32" s="110"/>
      <c r="J32" s="110"/>
      <c r="K32" s="110"/>
      <c r="L32" s="110"/>
      <c r="M32" s="111"/>
      <c r="N32" s="111"/>
      <c r="O32" s="112"/>
      <c r="P32" s="1"/>
      <c r="Q32" s="1"/>
      <c r="U32">
        <f>ROUND(U30,1)</f>
        <v>0.8</v>
      </c>
      <c r="W32">
        <f>ROUND(W30,1)</f>
        <v>0.5</v>
      </c>
    </row>
    <row r="33" spans="2:17" ht="24.95" customHeight="1" thickBot="1">
      <c r="B33" s="399" t="s">
        <v>30</v>
      </c>
      <c r="C33" s="400"/>
      <c r="D33" s="400"/>
      <c r="E33" s="401"/>
      <c r="F33" s="114">
        <f>F31+F32</f>
        <v>65736000</v>
      </c>
      <c r="G33" s="115"/>
      <c r="H33" s="116"/>
      <c r="I33" s="116"/>
      <c r="J33" s="116"/>
      <c r="K33" s="116"/>
      <c r="L33" s="116"/>
      <c r="M33" s="117"/>
      <c r="N33" s="117"/>
      <c r="O33" s="118"/>
      <c r="P33" s="1"/>
      <c r="Q33" s="1"/>
    </row>
    <row r="34" spans="2:17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2"/>
      <c r="N34" s="2"/>
      <c r="O34" s="2"/>
      <c r="P34" s="1"/>
      <c r="Q34" s="1"/>
    </row>
    <row r="35" spans="2:17" ht="24.95" customHeight="1">
      <c r="B35" s="48" t="s">
        <v>169</v>
      </c>
      <c r="C35" s="1"/>
      <c r="D35" s="1"/>
      <c r="E35" s="1"/>
      <c r="F35" s="19"/>
      <c r="G35" s="1"/>
      <c r="H35" s="1"/>
      <c r="I35" s="1"/>
      <c r="J35" s="1"/>
      <c r="K35" s="1"/>
      <c r="L35" s="1"/>
      <c r="M35" s="2"/>
      <c r="N35" s="2"/>
      <c r="O35" s="2"/>
      <c r="P35" s="1"/>
      <c r="Q35" s="1"/>
    </row>
    <row r="36" spans="2:17" ht="24.95" customHeight="1">
      <c r="B36" s="48" t="s">
        <v>170</v>
      </c>
      <c r="C36" s="1"/>
      <c r="D36" s="1"/>
      <c r="E36" s="1"/>
      <c r="F36" s="1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2:17" ht="24.95" customHeight="1">
      <c r="B37" s="48" t="s">
        <v>171</v>
      </c>
      <c r="C37" s="1"/>
      <c r="D37" s="1"/>
      <c r="E37" s="1"/>
      <c r="F37" s="1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2:17" ht="24.95" customHeight="1">
      <c r="B38" s="48"/>
      <c r="C38" s="1"/>
      <c r="D38" s="1"/>
      <c r="E38" s="1"/>
      <c r="F38" s="1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2:17" ht="24.95" customHeight="1">
      <c r="B39" s="48" t="s">
        <v>172</v>
      </c>
      <c r="C39" s="1"/>
      <c r="D39" s="1"/>
      <c r="E39" s="1"/>
      <c r="F39" s="19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2:17" ht="24.95" customHeight="1">
      <c r="B40" s="1"/>
      <c r="C40" s="1"/>
      <c r="D40" s="1"/>
      <c r="E40" s="1"/>
      <c r="F40" s="19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2:17">
      <c r="B41" s="1"/>
      <c r="C41" s="1"/>
      <c r="D41" s="1"/>
      <c r="E41" s="1"/>
      <c r="F41" s="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2:17">
      <c r="B42" s="1"/>
      <c r="C42" s="1"/>
      <c r="D42" s="1"/>
      <c r="E42" s="1"/>
      <c r="F42" s="3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</sheetData>
  <mergeCells count="31">
    <mergeCell ref="B30:E30"/>
    <mergeCell ref="B31:E31"/>
    <mergeCell ref="B32:E32"/>
    <mergeCell ref="B33:E33"/>
    <mergeCell ref="C15:C16"/>
    <mergeCell ref="B14:B27"/>
    <mergeCell ref="D14:E14"/>
    <mergeCell ref="C17:C19"/>
    <mergeCell ref="C20:C27"/>
    <mergeCell ref="B28:E28"/>
    <mergeCell ref="B29:E29"/>
    <mergeCell ref="B9:B13"/>
    <mergeCell ref="D9:E9"/>
    <mergeCell ref="C10:C11"/>
    <mergeCell ref="D10:E10"/>
    <mergeCell ref="D11:E11"/>
    <mergeCell ref="C12:C13"/>
    <mergeCell ref="D12:E12"/>
    <mergeCell ref="D13:E13"/>
    <mergeCell ref="B1:O1"/>
    <mergeCell ref="D3:E3"/>
    <mergeCell ref="G3:O3"/>
    <mergeCell ref="B4:B8"/>
    <mergeCell ref="D4:E4"/>
    <mergeCell ref="G4:O4"/>
    <mergeCell ref="C5:C6"/>
    <mergeCell ref="D5:E5"/>
    <mergeCell ref="D6:E6"/>
    <mergeCell ref="C7:C8"/>
    <mergeCell ref="D7:E7"/>
    <mergeCell ref="D8:E8"/>
  </mergeCells>
  <phoneticPr fontId="3" type="noConversion"/>
  <pageMargins left="0.7" right="0.7" top="0.75" bottom="0.75" header="0.3" footer="0.3"/>
  <pageSetup paperSize="9" scale="56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B1:Y38"/>
  <sheetViews>
    <sheetView view="pageBreakPreview" zoomScale="85" zoomScaleNormal="85" zoomScaleSheetLayoutView="85" workbookViewId="0">
      <selection activeCell="F17" sqref="F17"/>
    </sheetView>
  </sheetViews>
  <sheetFormatPr defaultRowHeight="16.5"/>
  <cols>
    <col min="2" max="2" width="7.125" customWidth="1"/>
    <col min="3" max="3" width="7.125" bestFit="1" customWidth="1"/>
    <col min="4" max="4" width="11" bestFit="1" customWidth="1"/>
    <col min="5" max="5" width="13.1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04" t="s">
        <v>65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58" t="s">
        <v>4</v>
      </c>
      <c r="C3" s="59" t="s">
        <v>115</v>
      </c>
      <c r="D3" s="408" t="s">
        <v>99</v>
      </c>
      <c r="E3" s="418" t="s">
        <v>126</v>
      </c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1"/>
      <c r="Q3" s="1"/>
    </row>
    <row r="4" spans="2:25" ht="24.95" customHeight="1" thickTop="1">
      <c r="B4" s="414" t="s">
        <v>8</v>
      </c>
      <c r="C4" s="61"/>
      <c r="D4" s="433" t="s">
        <v>124</v>
      </c>
      <c r="E4" s="417"/>
      <c r="F4" s="62">
        <f>SUM(F5:F10)</f>
        <v>14466301</v>
      </c>
      <c r="G4" s="411" t="str">
        <f>'리더교육(1일 6시간)'!G4:O4</f>
        <v>2023년 학술연구용역인건비 기준단가 적용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516"/>
      <c r="C5" s="511" t="s">
        <v>1</v>
      </c>
      <c r="D5" s="390" t="s">
        <v>66</v>
      </c>
      <c r="E5" s="391"/>
      <c r="F5" s="54">
        <f>ROUND(G5*I5*K5,0)</f>
        <v>2797363</v>
      </c>
      <c r="G5" s="55">
        <v>3496704</v>
      </c>
      <c r="H5" s="63" t="s">
        <v>13</v>
      </c>
      <c r="I5" s="64">
        <v>0.8</v>
      </c>
      <c r="J5" s="63" t="s">
        <v>13</v>
      </c>
      <c r="K5" s="65">
        <v>1</v>
      </c>
      <c r="L5" s="161"/>
      <c r="M5" s="161"/>
      <c r="N5" s="161"/>
      <c r="O5" s="162"/>
      <c r="P5" s="1"/>
      <c r="Q5" s="1"/>
    </row>
    <row r="6" spans="2:25" ht="24.95" customHeight="1">
      <c r="B6" s="388"/>
      <c r="C6" s="512"/>
      <c r="D6" s="390" t="s">
        <v>101</v>
      </c>
      <c r="E6" s="391"/>
      <c r="F6" s="54">
        <f>ROUND(G6*I6*K6,0)</f>
        <v>4826207</v>
      </c>
      <c r="G6" s="55">
        <v>2681226</v>
      </c>
      <c r="H6" s="63" t="s">
        <v>13</v>
      </c>
      <c r="I6" s="64">
        <v>1.8</v>
      </c>
      <c r="J6" s="63" t="s">
        <v>13</v>
      </c>
      <c r="K6" s="65">
        <v>1</v>
      </c>
      <c r="L6" s="63"/>
      <c r="M6" s="66"/>
      <c r="N6" s="66"/>
      <c r="O6" s="67"/>
      <c r="P6" s="1"/>
      <c r="Q6" s="1"/>
    </row>
    <row r="7" spans="2:25" ht="24.95" customHeight="1">
      <c r="B7" s="388"/>
      <c r="C7" s="513"/>
      <c r="D7" s="390" t="s">
        <v>100</v>
      </c>
      <c r="E7" s="391"/>
      <c r="F7" s="54">
        <f>ROUND(G7*I7*K7,0)</f>
        <v>3226156</v>
      </c>
      <c r="G7" s="55">
        <v>1792309</v>
      </c>
      <c r="H7" s="63" t="s">
        <v>15</v>
      </c>
      <c r="I7" s="64">
        <v>1.8</v>
      </c>
      <c r="J7" s="63" t="s">
        <v>13</v>
      </c>
      <c r="K7" s="65">
        <v>1</v>
      </c>
      <c r="L7" s="63"/>
      <c r="M7" s="66"/>
      <c r="N7" s="66"/>
      <c r="O7" s="67"/>
      <c r="P7" s="1"/>
      <c r="Q7" s="1"/>
    </row>
    <row r="8" spans="2:25" ht="24.95" customHeight="1">
      <c r="B8" s="388"/>
      <c r="C8" s="511" t="s">
        <v>33</v>
      </c>
      <c r="D8" s="390" t="s">
        <v>134</v>
      </c>
      <c r="E8" s="391"/>
      <c r="F8" s="54">
        <f>ROUND(G8*I8/K8*M8*O8,0)</f>
        <v>932454</v>
      </c>
      <c r="G8" s="55">
        <f>G5</f>
        <v>3496704</v>
      </c>
      <c r="H8" s="63" t="s">
        <v>15</v>
      </c>
      <c r="I8" s="68">
        <v>4</v>
      </c>
      <c r="J8" s="69" t="s">
        <v>25</v>
      </c>
      <c r="K8" s="70">
        <v>12</v>
      </c>
      <c r="L8" s="156" t="s">
        <v>13</v>
      </c>
      <c r="M8" s="64">
        <v>0.8</v>
      </c>
      <c r="N8" s="63" t="s">
        <v>13</v>
      </c>
      <c r="O8" s="72">
        <v>1</v>
      </c>
      <c r="P8" s="1"/>
      <c r="Q8" s="1"/>
    </row>
    <row r="9" spans="2:25" ht="24.95" customHeight="1">
      <c r="B9" s="388"/>
      <c r="C9" s="512"/>
      <c r="D9" s="390" t="s">
        <v>101</v>
      </c>
      <c r="E9" s="391"/>
      <c r="F9" s="54">
        <f>ROUND(G9*I9/K9*M9*O9,0)</f>
        <v>1608736</v>
      </c>
      <c r="G9" s="55">
        <f>G6</f>
        <v>2681226</v>
      </c>
      <c r="H9" s="63" t="s">
        <v>15</v>
      </c>
      <c r="I9" s="68">
        <v>4</v>
      </c>
      <c r="J9" s="69" t="s">
        <v>25</v>
      </c>
      <c r="K9" s="70">
        <v>12</v>
      </c>
      <c r="L9" s="156" t="s">
        <v>13</v>
      </c>
      <c r="M9" s="64">
        <v>1.8</v>
      </c>
      <c r="N9" s="63" t="s">
        <v>13</v>
      </c>
      <c r="O9" s="72">
        <v>1</v>
      </c>
      <c r="P9" s="1"/>
      <c r="Q9" s="1"/>
      <c r="Y9" s="7"/>
    </row>
    <row r="10" spans="2:25" ht="24.95" customHeight="1">
      <c r="B10" s="388"/>
      <c r="C10" s="517"/>
      <c r="D10" s="392" t="s">
        <v>100</v>
      </c>
      <c r="E10" s="393"/>
      <c r="F10" s="73">
        <f>ROUND(G10*I10/K10*M10*O10,0)</f>
        <v>1075385</v>
      </c>
      <c r="G10" s="55">
        <f>G7</f>
        <v>1792309</v>
      </c>
      <c r="H10" s="74" t="s">
        <v>15</v>
      </c>
      <c r="I10" s="75">
        <v>4</v>
      </c>
      <c r="J10" s="76" t="s">
        <v>25</v>
      </c>
      <c r="K10" s="77">
        <v>12</v>
      </c>
      <c r="L10" s="158" t="s">
        <v>13</v>
      </c>
      <c r="M10" s="64">
        <v>1.8</v>
      </c>
      <c r="N10" s="74" t="s">
        <v>13</v>
      </c>
      <c r="O10" s="80">
        <v>1</v>
      </c>
      <c r="P10" s="1"/>
      <c r="Q10" s="1"/>
      <c r="Y10" s="7"/>
    </row>
    <row r="11" spans="2:25" ht="24.95" customHeight="1">
      <c r="B11" s="388" t="s">
        <v>9</v>
      </c>
      <c r="C11" s="124"/>
      <c r="D11" s="427" t="s">
        <v>124</v>
      </c>
      <c r="E11" s="395"/>
      <c r="F11" s="82">
        <f>SUM(F12:F16)</f>
        <v>1200000</v>
      </c>
      <c r="G11" s="83" t="s">
        <v>96</v>
      </c>
      <c r="H11" s="84"/>
      <c r="I11" s="84"/>
      <c r="J11" s="84"/>
      <c r="K11" s="84"/>
      <c r="L11" s="84"/>
      <c r="M11" s="85"/>
      <c r="N11" s="85"/>
      <c r="O11" s="86"/>
      <c r="P11" s="1"/>
      <c r="Q11" s="1"/>
      <c r="Y11" s="6"/>
    </row>
    <row r="12" spans="2:25" ht="24.95" customHeight="1">
      <c r="B12" s="388"/>
      <c r="C12" s="511" t="s">
        <v>132</v>
      </c>
      <c r="D12" s="390" t="s">
        <v>134</v>
      </c>
      <c r="E12" s="391"/>
      <c r="F12" s="57">
        <f>(25000*4)+(25000*4)+(50000*4)</f>
        <v>400000</v>
      </c>
      <c r="G12" s="87" t="s">
        <v>327</v>
      </c>
      <c r="H12" s="163"/>
      <c r="I12" s="163"/>
      <c r="J12" s="163"/>
      <c r="K12" s="163"/>
      <c r="L12" s="163"/>
      <c r="M12" s="164"/>
      <c r="N12" s="164"/>
      <c r="O12" s="165"/>
      <c r="P12" s="1"/>
      <c r="Q12" s="1"/>
      <c r="Y12" s="6"/>
    </row>
    <row r="13" spans="2:25" ht="24.95" customHeight="1">
      <c r="B13" s="388"/>
      <c r="C13" s="512"/>
      <c r="D13" s="390" t="s">
        <v>101</v>
      </c>
      <c r="E13" s="391"/>
      <c r="F13" s="57">
        <f>(25000*4)+(25000*4)+(50000*4)</f>
        <v>400000</v>
      </c>
      <c r="G13" s="87" t="s">
        <v>327</v>
      </c>
      <c r="H13" s="63"/>
      <c r="I13" s="63"/>
      <c r="J13" s="63"/>
      <c r="K13" s="63"/>
      <c r="L13" s="63"/>
      <c r="M13" s="66"/>
      <c r="N13" s="66"/>
      <c r="O13" s="67"/>
      <c r="P13" s="1"/>
      <c r="Q13" s="1"/>
      <c r="Y13" s="7"/>
    </row>
    <row r="14" spans="2:25" ht="24.95" customHeight="1">
      <c r="B14" s="388"/>
      <c r="C14" s="513"/>
      <c r="D14" s="390" t="s">
        <v>100</v>
      </c>
      <c r="E14" s="391"/>
      <c r="F14" s="57">
        <f>(25000*3)+(25000*3)+(50000*3)</f>
        <v>300000</v>
      </c>
      <c r="G14" s="87" t="s">
        <v>319</v>
      </c>
      <c r="H14" s="63"/>
      <c r="I14" s="63"/>
      <c r="J14" s="63"/>
      <c r="K14" s="63"/>
      <c r="L14" s="63"/>
      <c r="M14" s="66"/>
      <c r="N14" s="66"/>
      <c r="O14" s="67"/>
      <c r="P14" s="1"/>
      <c r="Q14" s="1"/>
      <c r="Y14" s="6"/>
    </row>
    <row r="15" spans="2:25" ht="24.95" customHeight="1">
      <c r="B15" s="388"/>
      <c r="C15" s="474" t="s">
        <v>35</v>
      </c>
      <c r="D15" s="390" t="s">
        <v>103</v>
      </c>
      <c r="E15" s="391"/>
      <c r="F15" s="57">
        <f>ROUND(G15*I15,0)</f>
        <v>60000</v>
      </c>
      <c r="G15" s="55">
        <v>30000</v>
      </c>
      <c r="H15" s="63" t="s">
        <v>15</v>
      </c>
      <c r="I15" s="64">
        <v>2</v>
      </c>
      <c r="J15" s="63"/>
      <c r="K15" s="65"/>
      <c r="L15" s="63"/>
      <c r="M15" s="66"/>
      <c r="N15" s="66"/>
      <c r="O15" s="67"/>
      <c r="P15" s="1"/>
      <c r="Q15" s="1"/>
    </row>
    <row r="16" spans="2:25" ht="24.95" customHeight="1">
      <c r="B16" s="388"/>
      <c r="C16" s="475"/>
      <c r="D16" s="392" t="s">
        <v>104</v>
      </c>
      <c r="E16" s="393"/>
      <c r="F16" s="57">
        <f>ROUND(G16*I16,0)</f>
        <v>40000</v>
      </c>
      <c r="G16" s="88">
        <v>20000</v>
      </c>
      <c r="H16" s="63" t="s">
        <v>15</v>
      </c>
      <c r="I16" s="79">
        <v>2</v>
      </c>
      <c r="J16" s="74"/>
      <c r="K16" s="89"/>
      <c r="L16" s="74"/>
      <c r="M16" s="90"/>
      <c r="N16" s="90"/>
      <c r="O16" s="91"/>
      <c r="P16" s="1"/>
      <c r="Q16" s="1"/>
    </row>
    <row r="17" spans="2:17" ht="24.95" customHeight="1">
      <c r="B17" s="480" t="s">
        <v>7</v>
      </c>
      <c r="C17" s="124"/>
      <c r="D17" s="427" t="s">
        <v>124</v>
      </c>
      <c r="E17" s="395"/>
      <c r="F17" s="82">
        <f>SUM(F18:F22)</f>
        <v>780000</v>
      </c>
      <c r="G17" s="92"/>
      <c r="H17" s="84"/>
      <c r="I17" s="84"/>
      <c r="J17" s="84"/>
      <c r="K17" s="84"/>
      <c r="L17" s="84"/>
      <c r="M17" s="85"/>
      <c r="N17" s="85"/>
      <c r="O17" s="86"/>
      <c r="P17" s="1"/>
      <c r="Q17" s="1"/>
    </row>
    <row r="18" spans="2:17" ht="24.95" customHeight="1">
      <c r="B18" s="514"/>
      <c r="C18" s="390" t="s">
        <v>177</v>
      </c>
      <c r="D18" s="93" t="s">
        <v>135</v>
      </c>
      <c r="E18" s="56" t="s">
        <v>180</v>
      </c>
      <c r="F18" s="54">
        <f>ROUND(G18*I18*K18,0)</f>
        <v>120000</v>
      </c>
      <c r="G18" s="55">
        <v>4000</v>
      </c>
      <c r="H18" s="63" t="s">
        <v>15</v>
      </c>
      <c r="I18" s="65">
        <v>15</v>
      </c>
      <c r="J18" s="63" t="s">
        <v>15</v>
      </c>
      <c r="K18" s="96">
        <v>2</v>
      </c>
      <c r="L18" s="63"/>
      <c r="M18" s="66"/>
      <c r="N18" s="66"/>
      <c r="O18" s="67"/>
      <c r="P18" s="1"/>
      <c r="Q18" s="1"/>
    </row>
    <row r="19" spans="2:17" ht="24.95" customHeight="1">
      <c r="B19" s="514"/>
      <c r="C19" s="390"/>
      <c r="D19" s="93" t="s">
        <v>136</v>
      </c>
      <c r="E19" s="56" t="s">
        <v>180</v>
      </c>
      <c r="F19" s="57">
        <f>ROUND(G19*I19,0)</f>
        <v>60000</v>
      </c>
      <c r="G19" s="55">
        <v>4000</v>
      </c>
      <c r="H19" s="63" t="s">
        <v>15</v>
      </c>
      <c r="I19" s="65">
        <v>15</v>
      </c>
      <c r="J19" s="63"/>
      <c r="K19" s="96"/>
      <c r="L19" s="63"/>
      <c r="M19" s="66"/>
      <c r="N19" s="66"/>
      <c r="O19" s="67"/>
      <c r="P19" s="1"/>
      <c r="Q19" s="1"/>
    </row>
    <row r="20" spans="2:17" ht="24.95" customHeight="1">
      <c r="B20" s="514"/>
      <c r="C20" s="504" t="s">
        <v>137</v>
      </c>
      <c r="D20" s="93" t="s">
        <v>138</v>
      </c>
      <c r="E20" s="56" t="s">
        <v>153</v>
      </c>
      <c r="F20" s="54">
        <f>ROUND(G20*I20*K20,0)</f>
        <v>225000</v>
      </c>
      <c r="G20" s="55">
        <v>7500</v>
      </c>
      <c r="H20" s="63" t="s">
        <v>15</v>
      </c>
      <c r="I20" s="98">
        <v>15</v>
      </c>
      <c r="J20" s="63" t="s">
        <v>15</v>
      </c>
      <c r="K20" s="96">
        <v>2</v>
      </c>
      <c r="L20" s="63"/>
      <c r="M20" s="65"/>
      <c r="N20" s="65"/>
      <c r="O20" s="72"/>
      <c r="P20" s="2" t="s">
        <v>57</v>
      </c>
      <c r="Q20" s="1"/>
    </row>
    <row r="21" spans="2:17" ht="24.95" customHeight="1">
      <c r="B21" s="514"/>
      <c r="C21" s="506"/>
      <c r="D21" s="93" t="s">
        <v>139</v>
      </c>
      <c r="E21" s="56" t="s">
        <v>153</v>
      </c>
      <c r="F21" s="54">
        <f>ROUND(G21*I21,0)</f>
        <v>225000</v>
      </c>
      <c r="G21" s="55">
        <v>15000</v>
      </c>
      <c r="H21" s="63" t="s">
        <v>15</v>
      </c>
      <c r="I21" s="98">
        <v>15</v>
      </c>
      <c r="J21" s="63"/>
      <c r="K21" s="63"/>
      <c r="L21" s="63"/>
      <c r="M21" s="66"/>
      <c r="N21" s="66"/>
      <c r="O21" s="67"/>
      <c r="P21" s="2"/>
      <c r="Q21" s="1"/>
    </row>
    <row r="22" spans="2:17" ht="24.95" customHeight="1">
      <c r="B22" s="515"/>
      <c r="C22" s="166" t="s">
        <v>140</v>
      </c>
      <c r="D22" s="100" t="s">
        <v>149</v>
      </c>
      <c r="E22" s="101" t="s">
        <v>212</v>
      </c>
      <c r="F22" s="167">
        <f>ROUND(G22*I22,0)</f>
        <v>150000</v>
      </c>
      <c r="G22" s="168">
        <f>'리더교육(1일 6시간)'!G21</f>
        <v>50000</v>
      </c>
      <c r="H22" s="163" t="s">
        <v>15</v>
      </c>
      <c r="I22" s="169">
        <v>3</v>
      </c>
      <c r="J22" s="153"/>
      <c r="K22" s="170"/>
      <c r="L22" s="153"/>
      <c r="M22" s="154"/>
      <c r="N22" s="154"/>
      <c r="O22" s="171"/>
      <c r="P22" s="2"/>
      <c r="Q22" s="1"/>
    </row>
    <row r="23" spans="2:17" ht="24.95" customHeight="1">
      <c r="B23" s="396" t="s">
        <v>102</v>
      </c>
      <c r="C23" s="397"/>
      <c r="D23" s="397"/>
      <c r="E23" s="398"/>
      <c r="F23" s="103">
        <f>SUM(F4,F11,F17)</f>
        <v>16446301</v>
      </c>
      <c r="G23" s="104"/>
      <c r="H23" s="105"/>
      <c r="I23" s="105"/>
      <c r="J23" s="105"/>
      <c r="K23" s="105"/>
      <c r="L23" s="105"/>
      <c r="M23" s="106"/>
      <c r="N23" s="106"/>
      <c r="O23" s="107"/>
      <c r="P23" s="1"/>
      <c r="Q23" s="1"/>
    </row>
    <row r="24" spans="2:17" ht="24.95" customHeight="1">
      <c r="B24" s="402" t="s">
        <v>123</v>
      </c>
      <c r="C24" s="403"/>
      <c r="D24" s="403"/>
      <c r="E24" s="398"/>
      <c r="F24" s="108">
        <f>TRUNC(F23*0.06,0)</f>
        <v>986778</v>
      </c>
      <c r="G24" s="109" t="s">
        <v>313</v>
      </c>
      <c r="H24" s="110"/>
      <c r="I24" s="110"/>
      <c r="J24" s="110"/>
      <c r="K24" s="110"/>
      <c r="L24" s="110"/>
      <c r="M24" s="111"/>
      <c r="N24" s="111"/>
      <c r="O24" s="112"/>
      <c r="P24" s="1"/>
      <c r="Q24" s="1"/>
    </row>
    <row r="25" spans="2:17" ht="24.95" customHeight="1">
      <c r="B25" s="402" t="s">
        <v>121</v>
      </c>
      <c r="C25" s="403" t="s">
        <v>121</v>
      </c>
      <c r="D25" s="403"/>
      <c r="E25" s="398"/>
      <c r="F25" s="108">
        <f>(F23+F24)*0.1</f>
        <v>1743307.9000000001</v>
      </c>
      <c r="G25" s="109" t="s">
        <v>164</v>
      </c>
      <c r="H25" s="110"/>
      <c r="I25" s="110"/>
      <c r="J25" s="110"/>
      <c r="K25" s="110"/>
      <c r="L25" s="110"/>
      <c r="M25" s="111"/>
      <c r="N25" s="111"/>
      <c r="O25" s="112"/>
      <c r="P25" s="1"/>
      <c r="Q25" s="1"/>
    </row>
    <row r="26" spans="2:17" ht="24.95" customHeight="1">
      <c r="B26" s="396" t="s">
        <v>119</v>
      </c>
      <c r="C26" s="397"/>
      <c r="D26" s="397"/>
      <c r="E26" s="398"/>
      <c r="F26" s="103">
        <f>TRUNC(SUM(F23:F25),-4)</f>
        <v>19170000</v>
      </c>
      <c r="G26" s="104"/>
      <c r="H26" s="105"/>
      <c r="I26" s="105"/>
      <c r="J26" s="105"/>
      <c r="K26" s="105"/>
      <c r="L26" s="105"/>
      <c r="M26" s="106"/>
      <c r="N26" s="106"/>
      <c r="O26" s="107"/>
      <c r="P26" s="1"/>
      <c r="Q26" s="1"/>
    </row>
    <row r="27" spans="2:17" ht="24.95" customHeight="1">
      <c r="B27" s="402" t="s">
        <v>122</v>
      </c>
      <c r="C27" s="403"/>
      <c r="D27" s="403"/>
      <c r="E27" s="398"/>
      <c r="F27" s="108">
        <f>F26*0.1</f>
        <v>1917000</v>
      </c>
      <c r="G27" s="113"/>
      <c r="H27" s="110"/>
      <c r="I27" s="110"/>
      <c r="J27" s="110"/>
      <c r="K27" s="110"/>
      <c r="L27" s="110"/>
      <c r="M27" s="111"/>
      <c r="N27" s="111"/>
      <c r="O27" s="112"/>
      <c r="P27" s="1"/>
      <c r="Q27" s="1"/>
    </row>
    <row r="28" spans="2:17" ht="24.95" customHeight="1" thickBot="1">
      <c r="B28" s="399" t="s">
        <v>120</v>
      </c>
      <c r="C28" s="400"/>
      <c r="D28" s="400"/>
      <c r="E28" s="401"/>
      <c r="F28" s="114">
        <f>F26+F27</f>
        <v>21087000</v>
      </c>
      <c r="G28" s="115"/>
      <c r="H28" s="116"/>
      <c r="I28" s="116"/>
      <c r="J28" s="116"/>
      <c r="K28" s="116"/>
      <c r="L28" s="116"/>
      <c r="M28" s="117"/>
      <c r="N28" s="117"/>
      <c r="O28" s="118"/>
      <c r="P28" s="1"/>
      <c r="Q28" s="1"/>
    </row>
    <row r="29" spans="2:17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2"/>
      <c r="N29" s="2"/>
      <c r="O29" s="2"/>
      <c r="P29" s="1"/>
      <c r="Q29" s="1"/>
    </row>
    <row r="30" spans="2:17" ht="24.95" customHeight="1">
      <c r="B30" s="2"/>
      <c r="C30" s="1"/>
      <c r="D30" s="1"/>
      <c r="E30" s="1"/>
      <c r="F30" s="19"/>
      <c r="G30" s="1"/>
      <c r="H30" s="1"/>
      <c r="I30" s="1"/>
      <c r="J30" s="1"/>
      <c r="K30" s="1"/>
      <c r="L30" s="1"/>
      <c r="M30" s="2"/>
      <c r="N30" s="2"/>
      <c r="O30" s="2"/>
      <c r="P30" s="1"/>
      <c r="Q30" s="1"/>
    </row>
    <row r="31" spans="2:17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2"/>
      <c r="N31" s="2"/>
      <c r="O31" s="2"/>
      <c r="P31" s="1"/>
      <c r="Q31" s="1"/>
    </row>
    <row r="32" spans="2:17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19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19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19" ht="24.95" customHeight="1">
      <c r="B35" s="1"/>
      <c r="C35" s="1"/>
      <c r="D35" s="1"/>
      <c r="E35" s="1"/>
      <c r="F35" s="1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2:19" ht="24.95" customHeight="1">
      <c r="B36" s="1"/>
      <c r="C36" s="1"/>
      <c r="D36" s="1"/>
      <c r="E36" s="1"/>
      <c r="F36" s="1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2:19">
      <c r="B37" s="1"/>
      <c r="C37" s="1"/>
      <c r="D37" s="1"/>
      <c r="E37" s="1"/>
      <c r="F37" s="3"/>
      <c r="G37" s="1"/>
      <c r="H37" s="1"/>
      <c r="I37" s="1"/>
      <c r="J37" s="1"/>
      <c r="K37" s="1"/>
      <c r="L37" s="1"/>
      <c r="M37" s="1"/>
      <c r="N37" s="1"/>
      <c r="O37" s="1"/>
      <c r="P37" s="1"/>
      <c r="Q37" s="1">
        <f>18/22</f>
        <v>0.81818181818181823</v>
      </c>
      <c r="R37">
        <f>39/22</f>
        <v>1.7727272727272727</v>
      </c>
      <c r="S37">
        <f>38.9/22</f>
        <v>1.7681818181818181</v>
      </c>
    </row>
    <row r="38" spans="2:19">
      <c r="B38" s="1"/>
      <c r="C38" s="1"/>
      <c r="D38" s="1"/>
      <c r="E38" s="1"/>
      <c r="F38" s="3"/>
      <c r="G38" s="1"/>
      <c r="H38" s="1"/>
      <c r="I38" s="1"/>
      <c r="J38" s="1"/>
      <c r="K38" s="1"/>
      <c r="L38" s="1"/>
      <c r="M38" s="1"/>
      <c r="N38" s="1"/>
      <c r="O38" s="1"/>
      <c r="P38" s="1"/>
      <c r="Q38">
        <f>ROUND(Q37,1)</f>
        <v>0.8</v>
      </c>
      <c r="R38">
        <f t="shared" ref="R38:S38" si="0">ROUND(R37,1)</f>
        <v>1.8</v>
      </c>
      <c r="S38">
        <f t="shared" si="0"/>
        <v>1.8</v>
      </c>
    </row>
  </sheetData>
  <mergeCells count="33">
    <mergeCell ref="B1:O1"/>
    <mergeCell ref="G3:O3"/>
    <mergeCell ref="B4:B10"/>
    <mergeCell ref="G4:O4"/>
    <mergeCell ref="C8:C10"/>
    <mergeCell ref="C5:C7"/>
    <mergeCell ref="D3:E3"/>
    <mergeCell ref="D4:E4"/>
    <mergeCell ref="D5:E5"/>
    <mergeCell ref="D6:E6"/>
    <mergeCell ref="D7:E7"/>
    <mergeCell ref="D8:E8"/>
    <mergeCell ref="D9:E9"/>
    <mergeCell ref="D10:E10"/>
    <mergeCell ref="B11:B16"/>
    <mergeCell ref="C15:C16"/>
    <mergeCell ref="C18:C19"/>
    <mergeCell ref="C20:C21"/>
    <mergeCell ref="C12:C14"/>
    <mergeCell ref="B17:B22"/>
    <mergeCell ref="D14:E14"/>
    <mergeCell ref="D11:E11"/>
    <mergeCell ref="D15:E15"/>
    <mergeCell ref="D16:E16"/>
    <mergeCell ref="D17:E17"/>
    <mergeCell ref="D12:E12"/>
    <mergeCell ref="D13:E13"/>
    <mergeCell ref="B28:E28"/>
    <mergeCell ref="B23:E23"/>
    <mergeCell ref="B24:E24"/>
    <mergeCell ref="B25:E25"/>
    <mergeCell ref="B26:E26"/>
    <mergeCell ref="B27:E27"/>
  </mergeCells>
  <phoneticPr fontId="3" type="noConversion"/>
  <pageMargins left="0.7" right="0.7" top="0.75" bottom="0.75" header="0.3" footer="0.3"/>
  <pageSetup paperSize="9" scale="61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B1:Y43"/>
  <sheetViews>
    <sheetView view="pageBreakPreview" zoomScale="85" zoomScaleNormal="85" zoomScaleSheetLayoutView="85" workbookViewId="0">
      <selection activeCell="F17" sqref="F17"/>
    </sheetView>
  </sheetViews>
  <sheetFormatPr defaultRowHeight="16.5"/>
  <cols>
    <col min="2" max="2" width="7.125" customWidth="1"/>
    <col min="3" max="3" width="7.125" bestFit="1" customWidth="1"/>
    <col min="4" max="4" width="11" bestFit="1" customWidth="1"/>
    <col min="5" max="5" width="13.1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04" t="s">
        <v>72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58" t="s">
        <v>4</v>
      </c>
      <c r="C3" s="59" t="s">
        <v>115</v>
      </c>
      <c r="D3" s="408" t="s">
        <v>99</v>
      </c>
      <c r="E3" s="418" t="s">
        <v>126</v>
      </c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1"/>
      <c r="Q3" s="1"/>
    </row>
    <row r="4" spans="2:25" ht="24.95" customHeight="1" thickTop="1">
      <c r="B4" s="414" t="s">
        <v>8</v>
      </c>
      <c r="C4" s="61"/>
      <c r="D4" s="433" t="s">
        <v>129</v>
      </c>
      <c r="E4" s="417"/>
      <c r="F4" s="62">
        <f>SUM(F5:F8)</f>
        <v>9901037</v>
      </c>
      <c r="G4" s="411" t="str">
        <f>'리더교육(1일 6시간)'!G4:O4</f>
        <v>2023년 학술연구용역인건비 기준단가 적용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388"/>
      <c r="C5" s="474" t="s">
        <v>130</v>
      </c>
      <c r="D5" s="390" t="s">
        <v>101</v>
      </c>
      <c r="E5" s="391"/>
      <c r="F5" s="54">
        <f>ROUND(G5*I5*K5,0)</f>
        <v>4558084</v>
      </c>
      <c r="G5" s="55">
        <v>2681226</v>
      </c>
      <c r="H5" s="63" t="s">
        <v>13</v>
      </c>
      <c r="I5" s="64">
        <v>1.7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5" ht="24.95" customHeight="1">
      <c r="B6" s="388"/>
      <c r="C6" s="474"/>
      <c r="D6" s="390" t="s">
        <v>100</v>
      </c>
      <c r="E6" s="391"/>
      <c r="F6" s="54">
        <f>ROUND(G6*I6*K6,0)</f>
        <v>2867694</v>
      </c>
      <c r="G6" s="55">
        <v>1792309</v>
      </c>
      <c r="H6" s="63" t="s">
        <v>15</v>
      </c>
      <c r="I6" s="64">
        <v>1.6</v>
      </c>
      <c r="J6" s="63" t="s">
        <v>13</v>
      </c>
      <c r="K6" s="65">
        <v>1</v>
      </c>
      <c r="L6" s="63"/>
      <c r="M6" s="66"/>
      <c r="N6" s="66"/>
      <c r="O6" s="67"/>
      <c r="P6" s="1"/>
      <c r="Q6" s="1"/>
    </row>
    <row r="7" spans="2:25" ht="24.95" customHeight="1">
      <c r="B7" s="388"/>
      <c r="C7" s="474" t="s">
        <v>131</v>
      </c>
      <c r="D7" s="390" t="s">
        <v>101</v>
      </c>
      <c r="E7" s="391"/>
      <c r="F7" s="54">
        <f>ROUND(G7*I7/K7*M7*O7,0)</f>
        <v>1519361</v>
      </c>
      <c r="G7" s="55">
        <f>G5</f>
        <v>2681226</v>
      </c>
      <c r="H7" s="127" t="s">
        <v>15</v>
      </c>
      <c r="I7" s="128">
        <v>4</v>
      </c>
      <c r="J7" s="69" t="s">
        <v>25</v>
      </c>
      <c r="K7" s="70">
        <v>12</v>
      </c>
      <c r="L7" s="156" t="s">
        <v>13</v>
      </c>
      <c r="M7" s="157">
        <v>1.7</v>
      </c>
      <c r="N7" s="63" t="s">
        <v>13</v>
      </c>
      <c r="O7" s="72">
        <v>1</v>
      </c>
      <c r="P7" s="1"/>
      <c r="Q7" s="1"/>
      <c r="Y7" s="7"/>
    </row>
    <row r="8" spans="2:25" ht="24.95" customHeight="1">
      <c r="B8" s="388"/>
      <c r="C8" s="475"/>
      <c r="D8" s="392" t="s">
        <v>100</v>
      </c>
      <c r="E8" s="393"/>
      <c r="F8" s="73">
        <f>ROUND(G8*I8/K8*M8*O8,0)</f>
        <v>955898</v>
      </c>
      <c r="G8" s="55">
        <f>G6</f>
        <v>1792309</v>
      </c>
      <c r="H8" s="129" t="s">
        <v>15</v>
      </c>
      <c r="I8" s="130">
        <v>4</v>
      </c>
      <c r="J8" s="76" t="s">
        <v>25</v>
      </c>
      <c r="K8" s="77">
        <v>12</v>
      </c>
      <c r="L8" s="158" t="s">
        <v>13</v>
      </c>
      <c r="M8" s="159">
        <v>1.6</v>
      </c>
      <c r="N8" s="74" t="s">
        <v>13</v>
      </c>
      <c r="O8" s="80">
        <v>1</v>
      </c>
      <c r="P8" s="1"/>
      <c r="Q8" s="1"/>
      <c r="Y8" s="7"/>
    </row>
    <row r="9" spans="2:25" ht="24.95" customHeight="1">
      <c r="B9" s="388" t="s">
        <v>9</v>
      </c>
      <c r="C9" s="124"/>
      <c r="D9" s="427" t="s">
        <v>124</v>
      </c>
      <c r="E9" s="395"/>
      <c r="F9" s="82">
        <f>SUM(F10:F13)</f>
        <v>900000</v>
      </c>
      <c r="G9" s="83" t="s">
        <v>96</v>
      </c>
      <c r="H9" s="84"/>
      <c r="I9" s="84"/>
      <c r="J9" s="84"/>
      <c r="K9" s="84"/>
      <c r="L9" s="84"/>
      <c r="M9" s="85"/>
      <c r="N9" s="85"/>
      <c r="O9" s="86"/>
      <c r="P9" s="1"/>
      <c r="Q9" s="1"/>
      <c r="Y9" s="6"/>
    </row>
    <row r="10" spans="2:25" ht="24.95" customHeight="1">
      <c r="B10" s="388"/>
      <c r="C10" s="474" t="s">
        <v>132</v>
      </c>
      <c r="D10" s="390" t="s">
        <v>101</v>
      </c>
      <c r="E10" s="391"/>
      <c r="F10" s="57">
        <f>(25000*4)+(25000*4)+(50000*4)</f>
        <v>400000</v>
      </c>
      <c r="G10" s="87" t="s">
        <v>327</v>
      </c>
      <c r="H10" s="63"/>
      <c r="I10" s="63"/>
      <c r="J10" s="63"/>
      <c r="K10" s="63"/>
      <c r="L10" s="63"/>
      <c r="M10" s="66"/>
      <c r="N10" s="66"/>
      <c r="O10" s="67"/>
      <c r="P10" s="1"/>
      <c r="Q10" s="1"/>
      <c r="Y10" s="7"/>
    </row>
    <row r="11" spans="2:25" ht="24.95" customHeight="1">
      <c r="B11" s="388"/>
      <c r="C11" s="474"/>
      <c r="D11" s="390" t="s">
        <v>100</v>
      </c>
      <c r="E11" s="391"/>
      <c r="F11" s="57">
        <f>(25000*4)+(25000*4)+(50000*4)</f>
        <v>400000</v>
      </c>
      <c r="G11" s="87" t="s">
        <v>327</v>
      </c>
      <c r="H11" s="63"/>
      <c r="I11" s="63"/>
      <c r="J11" s="63"/>
      <c r="K11" s="63"/>
      <c r="L11" s="63"/>
      <c r="M11" s="66"/>
      <c r="N11" s="66"/>
      <c r="O11" s="67"/>
      <c r="P11" s="1"/>
      <c r="Q11" s="1"/>
      <c r="Y11" s="6"/>
    </row>
    <row r="12" spans="2:25" ht="24.95" customHeight="1">
      <c r="B12" s="388"/>
      <c r="C12" s="474" t="s">
        <v>133</v>
      </c>
      <c r="D12" s="390" t="s">
        <v>103</v>
      </c>
      <c r="E12" s="391"/>
      <c r="F12" s="54">
        <f>ROUND(G12*I12,0)</f>
        <v>60000</v>
      </c>
      <c r="G12" s="55">
        <v>30000</v>
      </c>
      <c r="H12" s="63" t="s">
        <v>15</v>
      </c>
      <c r="I12" s="64">
        <v>2</v>
      </c>
      <c r="J12" s="63"/>
      <c r="K12" s="65"/>
      <c r="L12" s="63"/>
      <c r="M12" s="66"/>
      <c r="N12" s="66"/>
      <c r="O12" s="67"/>
      <c r="P12" s="1"/>
      <c r="Q12" s="1"/>
    </row>
    <row r="13" spans="2:25" ht="24.95" customHeight="1">
      <c r="B13" s="388"/>
      <c r="C13" s="475"/>
      <c r="D13" s="392" t="s">
        <v>104</v>
      </c>
      <c r="E13" s="393"/>
      <c r="F13" s="54">
        <f>ROUND(G13*I13,0)</f>
        <v>40000</v>
      </c>
      <c r="G13" s="88">
        <v>20000</v>
      </c>
      <c r="H13" s="63" t="s">
        <v>15</v>
      </c>
      <c r="I13" s="79">
        <v>2</v>
      </c>
      <c r="J13" s="74"/>
      <c r="K13" s="89"/>
      <c r="L13" s="74"/>
      <c r="M13" s="90"/>
      <c r="N13" s="90"/>
      <c r="O13" s="91"/>
      <c r="P13" s="1"/>
      <c r="Q13" s="1"/>
    </row>
    <row r="14" spans="2:25" ht="24.95" customHeight="1">
      <c r="B14" s="480" t="s">
        <v>7</v>
      </c>
      <c r="C14" s="124"/>
      <c r="D14" s="427" t="s">
        <v>124</v>
      </c>
      <c r="E14" s="395"/>
      <c r="F14" s="82">
        <f>SUM(F15:F19)</f>
        <v>780000</v>
      </c>
      <c r="G14" s="92"/>
      <c r="H14" s="84"/>
      <c r="I14" s="84"/>
      <c r="J14" s="84"/>
      <c r="K14" s="84"/>
      <c r="L14" s="84"/>
      <c r="M14" s="85"/>
      <c r="N14" s="85"/>
      <c r="O14" s="86"/>
      <c r="P14" s="1"/>
      <c r="Q14" s="1"/>
    </row>
    <row r="15" spans="2:25" ht="24.95" customHeight="1">
      <c r="B15" s="514"/>
      <c r="C15" s="390" t="s">
        <v>177</v>
      </c>
      <c r="D15" s="93" t="s">
        <v>67</v>
      </c>
      <c r="E15" s="56" t="s">
        <v>180</v>
      </c>
      <c r="F15" s="54">
        <f>ROUND(G15*I15*K15,0)</f>
        <v>120000</v>
      </c>
      <c r="G15" s="55">
        <v>4000</v>
      </c>
      <c r="H15" s="63" t="s">
        <v>15</v>
      </c>
      <c r="I15" s="65">
        <v>15</v>
      </c>
      <c r="J15" s="63" t="s">
        <v>15</v>
      </c>
      <c r="K15" s="96">
        <v>2</v>
      </c>
      <c r="L15" s="63"/>
      <c r="M15" s="66"/>
      <c r="N15" s="66"/>
      <c r="O15" s="67"/>
      <c r="P15" s="1"/>
      <c r="Q15" s="1"/>
    </row>
    <row r="16" spans="2:25" ht="24.95" customHeight="1">
      <c r="B16" s="514"/>
      <c r="C16" s="390"/>
      <c r="D16" s="93" t="s">
        <v>68</v>
      </c>
      <c r="E16" s="56" t="s">
        <v>180</v>
      </c>
      <c r="F16" s="57">
        <f>ROUND(G16*I16,0)</f>
        <v>60000</v>
      </c>
      <c r="G16" s="55">
        <v>4000</v>
      </c>
      <c r="H16" s="63" t="s">
        <v>15</v>
      </c>
      <c r="I16" s="65">
        <v>15</v>
      </c>
      <c r="J16" s="63"/>
      <c r="K16" s="96"/>
      <c r="L16" s="63"/>
      <c r="M16" s="66"/>
      <c r="N16" s="66"/>
      <c r="O16" s="67"/>
      <c r="P16" s="1"/>
      <c r="Q16" s="1"/>
    </row>
    <row r="17" spans="2:17" ht="24.95" customHeight="1">
      <c r="B17" s="514"/>
      <c r="C17" s="504" t="s">
        <v>69</v>
      </c>
      <c r="D17" s="93" t="s">
        <v>70</v>
      </c>
      <c r="E17" s="56" t="s">
        <v>153</v>
      </c>
      <c r="F17" s="54">
        <f>ROUND(G17*I17*K17,0)</f>
        <v>225000</v>
      </c>
      <c r="G17" s="55">
        <v>7500</v>
      </c>
      <c r="H17" s="63" t="s">
        <v>15</v>
      </c>
      <c r="I17" s="98">
        <v>15</v>
      </c>
      <c r="J17" s="63" t="s">
        <v>15</v>
      </c>
      <c r="K17" s="96">
        <v>2</v>
      </c>
      <c r="L17" s="63"/>
      <c r="M17" s="65"/>
      <c r="N17" s="65"/>
      <c r="O17" s="72"/>
      <c r="P17" s="2" t="s">
        <v>57</v>
      </c>
      <c r="Q17" s="1"/>
    </row>
    <row r="18" spans="2:17" ht="24.95" customHeight="1">
      <c r="B18" s="514"/>
      <c r="C18" s="506"/>
      <c r="D18" s="93" t="s">
        <v>71</v>
      </c>
      <c r="E18" s="56" t="s">
        <v>153</v>
      </c>
      <c r="F18" s="54">
        <f>ROUND(G18*I18,0)</f>
        <v>225000</v>
      </c>
      <c r="G18" s="55">
        <v>15000</v>
      </c>
      <c r="H18" s="63" t="s">
        <v>15</v>
      </c>
      <c r="I18" s="98">
        <v>15</v>
      </c>
      <c r="J18" s="63"/>
      <c r="K18" s="63"/>
      <c r="L18" s="63"/>
      <c r="M18" s="66"/>
      <c r="N18" s="66"/>
      <c r="O18" s="67"/>
      <c r="P18" s="2"/>
      <c r="Q18" s="1"/>
    </row>
    <row r="19" spans="2:17" ht="24.95" customHeight="1">
      <c r="B19" s="515"/>
      <c r="C19" s="166" t="s">
        <v>23</v>
      </c>
      <c r="D19" s="100" t="s">
        <v>149</v>
      </c>
      <c r="E19" s="101" t="s">
        <v>212</v>
      </c>
      <c r="F19" s="167">
        <f>ROUND(G19*I19,0)</f>
        <v>150000</v>
      </c>
      <c r="G19" s="168">
        <f>'리더교육(1일 6시간)'!G21</f>
        <v>50000</v>
      </c>
      <c r="H19" s="163" t="s">
        <v>15</v>
      </c>
      <c r="I19" s="169">
        <v>3</v>
      </c>
      <c r="J19" s="153"/>
      <c r="K19" s="170"/>
      <c r="L19" s="153"/>
      <c r="M19" s="154"/>
      <c r="N19" s="154"/>
      <c r="O19" s="171"/>
      <c r="P19" s="2"/>
      <c r="Q19" s="1"/>
    </row>
    <row r="20" spans="2:17" ht="24.95" customHeight="1">
      <c r="B20" s="463" t="s">
        <v>102</v>
      </c>
      <c r="C20" s="464"/>
      <c r="D20" s="464"/>
      <c r="E20" s="450"/>
      <c r="F20" s="172">
        <f>SUM(F4,F9,F14)</f>
        <v>11581037</v>
      </c>
      <c r="G20" s="26"/>
      <c r="H20" s="30"/>
      <c r="I20" s="30"/>
      <c r="J20" s="30"/>
      <c r="K20" s="30"/>
      <c r="L20" s="30"/>
      <c r="M20" s="12"/>
      <c r="N20" s="12"/>
      <c r="O20" s="11"/>
      <c r="P20" s="1"/>
      <c r="Q20" s="1"/>
    </row>
    <row r="21" spans="2:17" ht="24.95" customHeight="1">
      <c r="B21" s="454" t="s">
        <v>123</v>
      </c>
      <c r="C21" s="455"/>
      <c r="D21" s="455"/>
      <c r="E21" s="450"/>
      <c r="F21" s="5">
        <f>TRUNC(F20*0.06,0)</f>
        <v>694862</v>
      </c>
      <c r="G21" s="27" t="s">
        <v>313</v>
      </c>
      <c r="H21" s="31"/>
      <c r="I21" s="31"/>
      <c r="J21" s="31"/>
      <c r="K21" s="31"/>
      <c r="L21" s="31"/>
      <c r="M21" s="17"/>
      <c r="N21" s="17"/>
      <c r="O21" s="18"/>
      <c r="P21" s="1"/>
      <c r="Q21" s="1"/>
    </row>
    <row r="22" spans="2:17" ht="24.95" customHeight="1">
      <c r="B22" s="454" t="s">
        <v>121</v>
      </c>
      <c r="C22" s="455" t="s">
        <v>121</v>
      </c>
      <c r="D22" s="455"/>
      <c r="E22" s="450"/>
      <c r="F22" s="5">
        <f>TRUNC((F20+F21)*0.1,0)</f>
        <v>1227589</v>
      </c>
      <c r="G22" s="27" t="s">
        <v>164</v>
      </c>
      <c r="H22" s="31"/>
      <c r="I22" s="31"/>
      <c r="J22" s="31"/>
      <c r="K22" s="31"/>
      <c r="L22" s="31"/>
      <c r="M22" s="17"/>
      <c r="N22" s="17"/>
      <c r="O22" s="18"/>
      <c r="P22" s="1"/>
      <c r="Q22" s="1"/>
    </row>
    <row r="23" spans="2:17" ht="24.95" customHeight="1">
      <c r="B23" s="463" t="s">
        <v>119</v>
      </c>
      <c r="C23" s="464"/>
      <c r="D23" s="464"/>
      <c r="E23" s="450"/>
      <c r="F23" s="13">
        <f>TRUNC(SUM(F20:F22),-4)</f>
        <v>13500000</v>
      </c>
      <c r="G23" s="26"/>
      <c r="H23" s="30"/>
      <c r="I23" s="30"/>
      <c r="J23" s="30"/>
      <c r="K23" s="30"/>
      <c r="L23" s="30"/>
      <c r="M23" s="12"/>
      <c r="N23" s="12"/>
      <c r="O23" s="11"/>
      <c r="P23" s="1"/>
      <c r="Q23" s="1"/>
    </row>
    <row r="24" spans="2:17" ht="24.95" customHeight="1">
      <c r="B24" s="454" t="s">
        <v>122</v>
      </c>
      <c r="C24" s="455"/>
      <c r="D24" s="455"/>
      <c r="E24" s="450"/>
      <c r="F24" s="5">
        <f>F23*0.1</f>
        <v>1350000</v>
      </c>
      <c r="G24" s="28"/>
      <c r="H24" s="31"/>
      <c r="I24" s="31"/>
      <c r="J24" s="31"/>
      <c r="K24" s="31"/>
      <c r="L24" s="31"/>
      <c r="M24" s="17"/>
      <c r="N24" s="17"/>
      <c r="O24" s="18"/>
      <c r="P24" s="1"/>
      <c r="Q24" s="1"/>
    </row>
    <row r="25" spans="2:17" ht="24.95" customHeight="1" thickBot="1">
      <c r="B25" s="456" t="s">
        <v>120</v>
      </c>
      <c r="C25" s="457"/>
      <c r="D25" s="457"/>
      <c r="E25" s="451"/>
      <c r="F25" s="10">
        <f>F23+F24</f>
        <v>14850000</v>
      </c>
      <c r="G25" s="29"/>
      <c r="H25" s="32"/>
      <c r="I25" s="32"/>
      <c r="J25" s="32"/>
      <c r="K25" s="32"/>
      <c r="L25" s="32"/>
      <c r="M25" s="9"/>
      <c r="N25" s="9"/>
      <c r="O25" s="8"/>
      <c r="P25" s="1"/>
      <c r="Q25" s="1"/>
    </row>
    <row r="26" spans="2:17" ht="24.95" customHeight="1">
      <c r="B26" s="1"/>
      <c r="C26" s="1"/>
      <c r="D26" s="1"/>
      <c r="E26" s="1"/>
      <c r="F26" s="19"/>
      <c r="G26" s="1"/>
      <c r="H26" s="1"/>
      <c r="I26" s="1"/>
      <c r="J26" s="1"/>
      <c r="K26" s="1"/>
      <c r="L26" s="1"/>
      <c r="M26" s="2"/>
      <c r="N26" s="2"/>
      <c r="O26" s="2"/>
      <c r="P26" s="1"/>
      <c r="Q26" s="1"/>
    </row>
    <row r="27" spans="2:17" ht="24.95" customHeight="1">
      <c r="B27" s="2"/>
      <c r="C27" s="1"/>
      <c r="D27" s="1"/>
      <c r="E27" s="1"/>
      <c r="F27" s="19"/>
      <c r="G27" s="1"/>
      <c r="H27" s="1"/>
      <c r="I27" s="1"/>
      <c r="J27" s="1"/>
      <c r="K27" s="1"/>
      <c r="L27" s="1"/>
      <c r="M27" s="2"/>
      <c r="N27" s="2"/>
      <c r="O27" s="2"/>
      <c r="P27" s="1"/>
      <c r="Q27" s="1"/>
    </row>
    <row r="28" spans="2:17" ht="24.95" customHeight="1">
      <c r="B28" s="1"/>
      <c r="C28" s="1"/>
      <c r="D28" s="1"/>
      <c r="E28" s="1"/>
      <c r="F28" s="19"/>
      <c r="G28" s="1"/>
      <c r="H28" s="1"/>
      <c r="I28" s="1"/>
      <c r="J28" s="1"/>
      <c r="K28" s="1"/>
      <c r="L28" s="1"/>
      <c r="M28" s="2"/>
      <c r="N28" s="2"/>
      <c r="O28" s="2"/>
      <c r="P28" s="1"/>
      <c r="Q28" s="1"/>
    </row>
    <row r="29" spans="2:17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2:17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17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17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20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20">
      <c r="B34" s="1"/>
      <c r="C34" s="1"/>
      <c r="D34" s="1"/>
      <c r="E34" s="1"/>
      <c r="F34" s="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20">
      <c r="B35" s="1"/>
      <c r="C35" s="1"/>
      <c r="D35" s="1"/>
      <c r="E35" s="1"/>
      <c r="F35" s="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42" spans="2:20">
      <c r="R42">
        <f>38/22</f>
        <v>1.7272727272727273</v>
      </c>
      <c r="T42">
        <f>35.8/22</f>
        <v>1.6272727272727272</v>
      </c>
    </row>
    <row r="43" spans="2:20">
      <c r="R43">
        <f>ROUND(R42,1)</f>
        <v>1.7</v>
      </c>
      <c r="T43">
        <f>ROUND(T42,1)</f>
        <v>1.6</v>
      </c>
    </row>
  </sheetData>
  <mergeCells count="30">
    <mergeCell ref="B1:O1"/>
    <mergeCell ref="G3:O3"/>
    <mergeCell ref="B4:B8"/>
    <mergeCell ref="G4:O4"/>
    <mergeCell ref="C5:C6"/>
    <mergeCell ref="C7:C8"/>
    <mergeCell ref="D3:E3"/>
    <mergeCell ref="D4:E4"/>
    <mergeCell ref="D5:E5"/>
    <mergeCell ref="D6:E6"/>
    <mergeCell ref="D7:E7"/>
    <mergeCell ref="D8:E8"/>
    <mergeCell ref="D11:E11"/>
    <mergeCell ref="D12:E12"/>
    <mergeCell ref="D13:E13"/>
    <mergeCell ref="D14:E14"/>
    <mergeCell ref="B20:E20"/>
    <mergeCell ref="B9:B13"/>
    <mergeCell ref="C10:C11"/>
    <mergeCell ref="C12:C13"/>
    <mergeCell ref="B14:B19"/>
    <mergeCell ref="C15:C16"/>
    <mergeCell ref="C17:C18"/>
    <mergeCell ref="D9:E9"/>
    <mergeCell ref="D10:E10"/>
    <mergeCell ref="B21:E21"/>
    <mergeCell ref="B22:E22"/>
    <mergeCell ref="B23:E23"/>
    <mergeCell ref="B24:E24"/>
    <mergeCell ref="B25:E25"/>
  </mergeCells>
  <phoneticPr fontId="3" type="noConversion"/>
  <pageMargins left="0.7" right="0.7" top="0.75" bottom="0.75" header="0.3" footer="0.3"/>
  <pageSetup paperSize="9" scale="61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B1:Y41"/>
  <sheetViews>
    <sheetView view="pageBreakPreview" zoomScale="85" zoomScaleNormal="100" zoomScaleSheetLayoutView="85" workbookViewId="0">
      <selection activeCell="F17" sqref="F17"/>
    </sheetView>
  </sheetViews>
  <sheetFormatPr defaultRowHeight="16.5"/>
  <cols>
    <col min="2" max="2" width="7.125" customWidth="1"/>
    <col min="3" max="3" width="7.125" bestFit="1" customWidth="1"/>
    <col min="4" max="4" width="13.75" bestFit="1" customWidth="1"/>
    <col min="5" max="5" width="11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04" t="s">
        <v>74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16" t="s">
        <v>4</v>
      </c>
      <c r="C3" s="35" t="s">
        <v>115</v>
      </c>
      <c r="D3" s="467" t="s">
        <v>99</v>
      </c>
      <c r="E3" s="446" t="s">
        <v>126</v>
      </c>
      <c r="F3" s="15" t="s">
        <v>6</v>
      </c>
      <c r="G3" s="468" t="s">
        <v>14</v>
      </c>
      <c r="H3" s="468"/>
      <c r="I3" s="468"/>
      <c r="J3" s="468"/>
      <c r="K3" s="468"/>
      <c r="L3" s="468"/>
      <c r="M3" s="468"/>
      <c r="N3" s="468"/>
      <c r="O3" s="469"/>
      <c r="P3" s="1"/>
      <c r="Q3" s="1"/>
    </row>
    <row r="4" spans="2:25" ht="24.95" customHeight="1" thickTop="1">
      <c r="B4" s="470" t="s">
        <v>8</v>
      </c>
      <c r="C4" s="25"/>
      <c r="D4" s="472" t="s">
        <v>124</v>
      </c>
      <c r="E4" s="447"/>
      <c r="F4" s="173">
        <f>SUM(F5:F8)</f>
        <v>7039134</v>
      </c>
      <c r="G4" s="473" t="str">
        <f>'리더교육(1일 6시간)'!G4:O4</f>
        <v>2023년 학술연구용역인건비 기준단가 적용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471"/>
      <c r="C5" s="500" t="s">
        <v>130</v>
      </c>
      <c r="D5" s="462" t="s">
        <v>101</v>
      </c>
      <c r="E5" s="448"/>
      <c r="F5" s="54">
        <f>ROUND(G5*I5*K5,0)</f>
        <v>2949349</v>
      </c>
      <c r="G5" s="55">
        <v>2681226</v>
      </c>
      <c r="H5" s="63" t="s">
        <v>13</v>
      </c>
      <c r="I5" s="64">
        <v>1.1000000000000001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5" ht="24.95" customHeight="1">
      <c r="B6" s="471"/>
      <c r="C6" s="500"/>
      <c r="D6" s="462" t="s">
        <v>100</v>
      </c>
      <c r="E6" s="448"/>
      <c r="F6" s="54">
        <f>ROUND(G6*I6*K6,0)</f>
        <v>2330002</v>
      </c>
      <c r="G6" s="55">
        <v>1792309</v>
      </c>
      <c r="H6" s="63" t="s">
        <v>15</v>
      </c>
      <c r="I6" s="64">
        <v>1.3</v>
      </c>
      <c r="J6" s="63" t="s">
        <v>13</v>
      </c>
      <c r="K6" s="65">
        <v>1</v>
      </c>
      <c r="L6" s="63"/>
      <c r="M6" s="66"/>
      <c r="N6" s="66"/>
      <c r="O6" s="67"/>
      <c r="P6" s="1"/>
      <c r="Q6" s="1"/>
    </row>
    <row r="7" spans="2:25" ht="24.95" customHeight="1">
      <c r="B7" s="471"/>
      <c r="C7" s="500" t="s">
        <v>131</v>
      </c>
      <c r="D7" s="462" t="s">
        <v>101</v>
      </c>
      <c r="E7" s="448"/>
      <c r="F7" s="54">
        <f>ROUND(G7*I7/K7*M7*O7,0)</f>
        <v>983116</v>
      </c>
      <c r="G7" s="55">
        <f>G5</f>
        <v>2681226</v>
      </c>
      <c r="H7" s="127" t="s">
        <v>15</v>
      </c>
      <c r="I7" s="128">
        <v>4</v>
      </c>
      <c r="J7" s="69" t="s">
        <v>25</v>
      </c>
      <c r="K7" s="70">
        <v>12</v>
      </c>
      <c r="L7" s="156" t="s">
        <v>13</v>
      </c>
      <c r="M7" s="157">
        <v>1.1000000000000001</v>
      </c>
      <c r="N7" s="63" t="s">
        <v>13</v>
      </c>
      <c r="O7" s="72">
        <v>1</v>
      </c>
      <c r="P7" s="1"/>
      <c r="Q7" s="1"/>
      <c r="Y7" s="7"/>
    </row>
    <row r="8" spans="2:25" ht="24.95" customHeight="1">
      <c r="B8" s="471"/>
      <c r="C8" s="501"/>
      <c r="D8" s="502" t="s">
        <v>100</v>
      </c>
      <c r="E8" s="449"/>
      <c r="F8" s="73">
        <f>ROUND(G8*I8/K8*M8*O8,0)</f>
        <v>776667</v>
      </c>
      <c r="G8" s="55">
        <f>G6</f>
        <v>1792309</v>
      </c>
      <c r="H8" s="129" t="s">
        <v>15</v>
      </c>
      <c r="I8" s="130">
        <v>4</v>
      </c>
      <c r="J8" s="76" t="s">
        <v>25</v>
      </c>
      <c r="K8" s="77">
        <v>12</v>
      </c>
      <c r="L8" s="158" t="s">
        <v>13</v>
      </c>
      <c r="M8" s="159">
        <v>1.3</v>
      </c>
      <c r="N8" s="74" t="s">
        <v>13</v>
      </c>
      <c r="O8" s="80">
        <v>1</v>
      </c>
      <c r="P8" s="1"/>
      <c r="Q8" s="1"/>
      <c r="Y8" s="7"/>
    </row>
    <row r="9" spans="2:25" ht="24.95" customHeight="1">
      <c r="B9" s="471" t="s">
        <v>9</v>
      </c>
      <c r="C9" s="38"/>
      <c r="D9" s="518" t="s">
        <v>124</v>
      </c>
      <c r="E9" s="519"/>
      <c r="F9" s="82">
        <f>SUM(F10:F13)</f>
        <v>700000</v>
      </c>
      <c r="G9" s="83" t="s">
        <v>96</v>
      </c>
      <c r="H9" s="84"/>
      <c r="I9" s="84"/>
      <c r="J9" s="84"/>
      <c r="K9" s="84"/>
      <c r="L9" s="84"/>
      <c r="M9" s="85"/>
      <c r="N9" s="85"/>
      <c r="O9" s="86"/>
      <c r="P9" s="1"/>
      <c r="Q9" s="1"/>
      <c r="Y9" s="6"/>
    </row>
    <row r="10" spans="2:25" ht="24.95" customHeight="1">
      <c r="B10" s="471"/>
      <c r="C10" s="500" t="s">
        <v>132</v>
      </c>
      <c r="D10" s="462" t="s">
        <v>101</v>
      </c>
      <c r="E10" s="448"/>
      <c r="F10" s="57">
        <f>(25000*3)+(25000*3)+(50000*3)</f>
        <v>300000</v>
      </c>
      <c r="G10" s="87" t="s">
        <v>319</v>
      </c>
      <c r="H10" s="63"/>
      <c r="I10" s="63"/>
      <c r="J10" s="63"/>
      <c r="K10" s="63"/>
      <c r="L10" s="63"/>
      <c r="M10" s="66"/>
      <c r="N10" s="66"/>
      <c r="O10" s="67"/>
      <c r="P10" s="1"/>
      <c r="Q10" s="1"/>
      <c r="Y10" s="7"/>
    </row>
    <row r="11" spans="2:25" ht="24.95" customHeight="1">
      <c r="B11" s="471"/>
      <c r="C11" s="500"/>
      <c r="D11" s="462" t="s">
        <v>100</v>
      </c>
      <c r="E11" s="448"/>
      <c r="F11" s="57">
        <f>(25000*3)+(25000*3)+(50000*3)</f>
        <v>300000</v>
      </c>
      <c r="G11" s="87" t="s">
        <v>319</v>
      </c>
      <c r="H11" s="63"/>
      <c r="I11" s="63"/>
      <c r="J11" s="63"/>
      <c r="K11" s="63"/>
      <c r="L11" s="63"/>
      <c r="M11" s="66"/>
      <c r="N11" s="66"/>
      <c r="O11" s="67"/>
      <c r="P11" s="1"/>
      <c r="Q11" s="1"/>
      <c r="Y11" s="6"/>
    </row>
    <row r="12" spans="2:25" ht="24.95" customHeight="1">
      <c r="B12" s="471"/>
      <c r="C12" s="500" t="s">
        <v>133</v>
      </c>
      <c r="D12" s="462" t="s">
        <v>103</v>
      </c>
      <c r="E12" s="448"/>
      <c r="F12" s="54">
        <f>ROUND(G12*I12,0)</f>
        <v>60000</v>
      </c>
      <c r="G12" s="55">
        <v>30000</v>
      </c>
      <c r="H12" s="63" t="s">
        <v>15</v>
      </c>
      <c r="I12" s="64">
        <v>2</v>
      </c>
      <c r="J12" s="63"/>
      <c r="K12" s="65"/>
      <c r="L12" s="63"/>
      <c r="M12" s="66"/>
      <c r="N12" s="66"/>
      <c r="O12" s="67"/>
      <c r="P12" s="1"/>
      <c r="Q12" s="1"/>
    </row>
    <row r="13" spans="2:25" ht="24.95" customHeight="1">
      <c r="B13" s="471"/>
      <c r="C13" s="501"/>
      <c r="D13" s="502" t="s">
        <v>104</v>
      </c>
      <c r="E13" s="449"/>
      <c r="F13" s="54">
        <f>ROUND(G13*I13,0)</f>
        <v>40000</v>
      </c>
      <c r="G13" s="88">
        <v>20000</v>
      </c>
      <c r="H13" s="63" t="s">
        <v>15</v>
      </c>
      <c r="I13" s="79">
        <v>2</v>
      </c>
      <c r="J13" s="74"/>
      <c r="K13" s="89"/>
      <c r="L13" s="74"/>
      <c r="M13" s="90"/>
      <c r="N13" s="90"/>
      <c r="O13" s="91"/>
      <c r="P13" s="1"/>
      <c r="Q13" s="1"/>
    </row>
    <row r="14" spans="2:25" ht="24.95" customHeight="1">
      <c r="B14" s="520" t="s">
        <v>7</v>
      </c>
      <c r="C14" s="38"/>
      <c r="D14" s="518" t="s">
        <v>124</v>
      </c>
      <c r="E14" s="519"/>
      <c r="F14" s="82">
        <f>SUM(F15:F19)</f>
        <v>557500</v>
      </c>
      <c r="G14" s="92"/>
      <c r="H14" s="84"/>
      <c r="I14" s="84"/>
      <c r="J14" s="84"/>
      <c r="K14" s="84"/>
      <c r="L14" s="84"/>
      <c r="M14" s="85"/>
      <c r="N14" s="85"/>
      <c r="O14" s="86"/>
      <c r="P14" s="1"/>
      <c r="Q14" s="1"/>
    </row>
    <row r="15" spans="2:25" ht="24.95" customHeight="1">
      <c r="B15" s="481"/>
      <c r="C15" s="462" t="s">
        <v>177</v>
      </c>
      <c r="D15" s="33" t="s">
        <v>135</v>
      </c>
      <c r="E15" s="53" t="s">
        <v>180</v>
      </c>
      <c r="F15" s="54">
        <f>ROUND(G15*I15,0)</f>
        <v>60000</v>
      </c>
      <c r="G15" s="55">
        <v>4000</v>
      </c>
      <c r="H15" s="63" t="s">
        <v>15</v>
      </c>
      <c r="I15" s="65">
        <v>15</v>
      </c>
      <c r="J15" s="63"/>
      <c r="K15" s="96"/>
      <c r="L15" s="63"/>
      <c r="M15" s="66"/>
      <c r="N15" s="66"/>
      <c r="O15" s="67"/>
      <c r="P15" s="1"/>
      <c r="Q15" s="1"/>
    </row>
    <row r="16" spans="2:25" ht="24.95" customHeight="1">
      <c r="B16" s="481"/>
      <c r="C16" s="462"/>
      <c r="D16" s="33" t="s">
        <v>136</v>
      </c>
      <c r="E16" s="56" t="s">
        <v>180</v>
      </c>
      <c r="F16" s="57">
        <f>ROUND(G16*I16,0)</f>
        <v>60000</v>
      </c>
      <c r="G16" s="55">
        <v>4000</v>
      </c>
      <c r="H16" s="63" t="s">
        <v>15</v>
      </c>
      <c r="I16" s="65">
        <v>15</v>
      </c>
      <c r="J16" s="63"/>
      <c r="K16" s="96"/>
      <c r="L16" s="63"/>
      <c r="M16" s="66"/>
      <c r="N16" s="66"/>
      <c r="O16" s="67"/>
      <c r="P16" s="1"/>
      <c r="Q16" s="1"/>
    </row>
    <row r="17" spans="2:17" ht="24.95" customHeight="1">
      <c r="B17" s="481"/>
      <c r="C17" s="491" t="s">
        <v>137</v>
      </c>
      <c r="D17" s="33" t="s">
        <v>138</v>
      </c>
      <c r="E17" s="37" t="s">
        <v>153</v>
      </c>
      <c r="F17" s="54">
        <f>ROUND(G17*I17,0)</f>
        <v>112500</v>
      </c>
      <c r="G17" s="55">
        <v>7500</v>
      </c>
      <c r="H17" s="63" t="s">
        <v>15</v>
      </c>
      <c r="I17" s="98">
        <v>15</v>
      </c>
      <c r="J17" s="63"/>
      <c r="K17" s="96"/>
      <c r="L17" s="63"/>
      <c r="M17" s="65"/>
      <c r="N17" s="65"/>
      <c r="O17" s="72"/>
      <c r="P17" s="2" t="s">
        <v>57</v>
      </c>
      <c r="Q17" s="1"/>
    </row>
    <row r="18" spans="2:17" ht="24.95" customHeight="1">
      <c r="B18" s="481"/>
      <c r="C18" s="522"/>
      <c r="D18" s="33" t="s">
        <v>139</v>
      </c>
      <c r="E18" s="37" t="s">
        <v>153</v>
      </c>
      <c r="F18" s="54">
        <f>ROUND(G18*I18,0)</f>
        <v>225000</v>
      </c>
      <c r="G18" s="55">
        <v>15000</v>
      </c>
      <c r="H18" s="63" t="s">
        <v>15</v>
      </c>
      <c r="I18" s="98">
        <v>15</v>
      </c>
      <c r="J18" s="63"/>
      <c r="K18" s="63"/>
      <c r="L18" s="63"/>
      <c r="M18" s="66"/>
      <c r="N18" s="66"/>
      <c r="O18" s="67"/>
      <c r="P18" s="2"/>
      <c r="Q18" s="1"/>
    </row>
    <row r="19" spans="2:17" ht="24.95" customHeight="1">
      <c r="B19" s="521"/>
      <c r="C19" s="41" t="s">
        <v>140</v>
      </c>
      <c r="D19" s="34" t="s">
        <v>141</v>
      </c>
      <c r="E19" s="39" t="s">
        <v>212</v>
      </c>
      <c r="F19" s="167">
        <f>ROUND(G19*I19,0)</f>
        <v>100000</v>
      </c>
      <c r="G19" s="168">
        <f>'리더교육(1일 6시간)'!G21</f>
        <v>50000</v>
      </c>
      <c r="H19" s="163" t="s">
        <v>15</v>
      </c>
      <c r="I19" s="169">
        <v>2</v>
      </c>
      <c r="J19" s="153"/>
      <c r="K19" s="170"/>
      <c r="L19" s="153"/>
      <c r="M19" s="154"/>
      <c r="N19" s="154"/>
      <c r="O19" s="171"/>
      <c r="P19" s="2"/>
      <c r="Q19" s="1"/>
    </row>
    <row r="20" spans="2:17" ht="24.95" customHeight="1">
      <c r="B20" s="463" t="s">
        <v>125</v>
      </c>
      <c r="C20" s="464"/>
      <c r="D20" s="464"/>
      <c r="E20" s="450"/>
      <c r="F20" s="103">
        <f>SUM(F4,F9,F14)</f>
        <v>8296634</v>
      </c>
      <c r="G20" s="104"/>
      <c r="H20" s="105"/>
      <c r="I20" s="105"/>
      <c r="J20" s="105"/>
      <c r="K20" s="105"/>
      <c r="L20" s="105"/>
      <c r="M20" s="106"/>
      <c r="N20" s="106"/>
      <c r="O20" s="107"/>
      <c r="P20" s="1"/>
      <c r="Q20" s="1"/>
    </row>
    <row r="21" spans="2:17" ht="24.95" customHeight="1">
      <c r="B21" s="454" t="s">
        <v>26</v>
      </c>
      <c r="C21" s="455"/>
      <c r="D21" s="455"/>
      <c r="E21" s="450"/>
      <c r="F21" s="108">
        <f>TRUNC(F20*0.06,0)</f>
        <v>497798</v>
      </c>
      <c r="G21" s="109" t="s">
        <v>313</v>
      </c>
      <c r="H21" s="110"/>
      <c r="I21" s="110"/>
      <c r="J21" s="110"/>
      <c r="K21" s="110"/>
      <c r="L21" s="110"/>
      <c r="M21" s="111"/>
      <c r="N21" s="111"/>
      <c r="O21" s="112"/>
      <c r="P21" s="1"/>
      <c r="Q21" s="1"/>
    </row>
    <row r="22" spans="2:17" ht="24.95" customHeight="1">
      <c r="B22" s="454" t="s">
        <v>27</v>
      </c>
      <c r="C22" s="455" t="s">
        <v>27</v>
      </c>
      <c r="D22" s="455"/>
      <c r="E22" s="450"/>
      <c r="F22" s="108">
        <f>TRUNC((F20+F21)*0.1,0)</f>
        <v>879443</v>
      </c>
      <c r="G22" s="109" t="s">
        <v>164</v>
      </c>
      <c r="H22" s="110"/>
      <c r="I22" s="110"/>
      <c r="J22" s="110"/>
      <c r="K22" s="110"/>
      <c r="L22" s="110"/>
      <c r="M22" s="111"/>
      <c r="N22" s="111"/>
      <c r="O22" s="112"/>
      <c r="P22" s="1"/>
      <c r="Q22" s="1"/>
    </row>
    <row r="23" spans="2:17" ht="24.95" customHeight="1">
      <c r="B23" s="463" t="s">
        <v>28</v>
      </c>
      <c r="C23" s="464"/>
      <c r="D23" s="464"/>
      <c r="E23" s="450"/>
      <c r="F23" s="103">
        <f>TRUNC(SUM(F20:F22),-4)</f>
        <v>9670000</v>
      </c>
      <c r="G23" s="104"/>
      <c r="H23" s="105"/>
      <c r="I23" s="105"/>
      <c r="J23" s="105"/>
      <c r="K23" s="105"/>
      <c r="L23" s="105"/>
      <c r="M23" s="106"/>
      <c r="N23" s="106"/>
      <c r="O23" s="107"/>
      <c r="P23" s="1"/>
      <c r="Q23" s="1"/>
    </row>
    <row r="24" spans="2:17" ht="24.95" customHeight="1">
      <c r="B24" s="454" t="s">
        <v>29</v>
      </c>
      <c r="C24" s="455"/>
      <c r="D24" s="455"/>
      <c r="E24" s="450"/>
      <c r="F24" s="108">
        <f>F23*0.1</f>
        <v>967000</v>
      </c>
      <c r="G24" s="113"/>
      <c r="H24" s="110"/>
      <c r="I24" s="110"/>
      <c r="J24" s="110"/>
      <c r="K24" s="110"/>
      <c r="L24" s="110"/>
      <c r="M24" s="111"/>
      <c r="N24" s="111"/>
      <c r="O24" s="112"/>
      <c r="P24" s="1"/>
      <c r="Q24" s="1"/>
    </row>
    <row r="25" spans="2:17" ht="24.95" customHeight="1" thickBot="1">
      <c r="B25" s="456" t="s">
        <v>30</v>
      </c>
      <c r="C25" s="457"/>
      <c r="D25" s="457"/>
      <c r="E25" s="451"/>
      <c r="F25" s="114">
        <f>F23+F24</f>
        <v>10637000</v>
      </c>
      <c r="G25" s="115"/>
      <c r="H25" s="116"/>
      <c r="I25" s="116"/>
      <c r="J25" s="116"/>
      <c r="K25" s="116"/>
      <c r="L25" s="116"/>
      <c r="M25" s="117"/>
      <c r="N25" s="117"/>
      <c r="O25" s="118"/>
      <c r="P25" s="1"/>
      <c r="Q25" s="1"/>
    </row>
    <row r="26" spans="2:17" ht="24.95" customHeight="1">
      <c r="B26" s="1"/>
      <c r="C26" s="1"/>
      <c r="D26" s="1"/>
      <c r="E26" s="1"/>
      <c r="F26" s="19"/>
      <c r="G26" s="1"/>
      <c r="H26" s="1"/>
      <c r="I26" s="1"/>
      <c r="J26" s="1"/>
      <c r="K26" s="1"/>
      <c r="L26" s="1"/>
      <c r="M26" s="2"/>
      <c r="N26" s="2"/>
      <c r="O26" s="2"/>
      <c r="P26" s="1"/>
      <c r="Q26" s="1"/>
    </row>
    <row r="27" spans="2:17" ht="24.95" customHeight="1">
      <c r="B27" s="2"/>
      <c r="C27" s="1"/>
      <c r="D27" s="1"/>
      <c r="E27" s="1"/>
      <c r="F27" s="19"/>
      <c r="G27" s="1"/>
      <c r="H27" s="1"/>
      <c r="I27" s="1"/>
      <c r="J27" s="1"/>
      <c r="K27" s="1"/>
      <c r="L27" s="1"/>
      <c r="M27" s="2"/>
      <c r="N27" s="2"/>
      <c r="O27" s="2"/>
      <c r="P27" s="1"/>
      <c r="Q27" s="1"/>
    </row>
    <row r="28" spans="2:17" ht="24.95" customHeight="1">
      <c r="B28" s="1"/>
      <c r="C28" s="1"/>
      <c r="D28" s="1"/>
      <c r="E28" s="1"/>
      <c r="F28" s="19"/>
      <c r="G28" s="1"/>
      <c r="H28" s="1"/>
      <c r="I28" s="1"/>
      <c r="J28" s="1"/>
      <c r="K28" s="1"/>
      <c r="L28" s="1"/>
      <c r="M28" s="2"/>
      <c r="N28" s="2"/>
      <c r="O28" s="2"/>
      <c r="P28" s="1"/>
      <c r="Q28" s="1"/>
    </row>
    <row r="29" spans="2:17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2:17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17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17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19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19">
      <c r="B34" s="1"/>
      <c r="C34" s="1"/>
      <c r="D34" s="1"/>
      <c r="E34" s="1"/>
      <c r="F34" s="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19">
      <c r="B35" s="1"/>
      <c r="C35" s="1"/>
      <c r="D35" s="1"/>
      <c r="E35" s="1"/>
      <c r="F35" s="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40" spans="2:19">
      <c r="Q40">
        <f>24/22</f>
        <v>1.0909090909090908</v>
      </c>
      <c r="S40">
        <f>29/22</f>
        <v>1.3181818181818181</v>
      </c>
    </row>
    <row r="41" spans="2:19">
      <c r="Q41">
        <f>ROUND(Q40,1)</f>
        <v>1.1000000000000001</v>
      </c>
      <c r="S41">
        <f>ROUND(S40,1)</f>
        <v>1.3</v>
      </c>
    </row>
  </sheetData>
  <mergeCells count="30">
    <mergeCell ref="B1:O1"/>
    <mergeCell ref="G3:O3"/>
    <mergeCell ref="B4:B8"/>
    <mergeCell ref="G4:O4"/>
    <mergeCell ref="C5:C6"/>
    <mergeCell ref="C7:C8"/>
    <mergeCell ref="D3:E3"/>
    <mergeCell ref="D4:E4"/>
    <mergeCell ref="D5:E5"/>
    <mergeCell ref="D6:E6"/>
    <mergeCell ref="D7:E7"/>
    <mergeCell ref="D8:E8"/>
    <mergeCell ref="D11:E11"/>
    <mergeCell ref="D12:E12"/>
    <mergeCell ref="D13:E13"/>
    <mergeCell ref="D14:E14"/>
    <mergeCell ref="B20:E20"/>
    <mergeCell ref="B9:B13"/>
    <mergeCell ref="C10:C11"/>
    <mergeCell ref="C12:C13"/>
    <mergeCell ref="B14:B19"/>
    <mergeCell ref="C15:C16"/>
    <mergeCell ref="C17:C18"/>
    <mergeCell ref="D9:E9"/>
    <mergeCell ref="D10:E10"/>
    <mergeCell ref="B21:E21"/>
    <mergeCell ref="B22:E22"/>
    <mergeCell ref="B23:E23"/>
    <mergeCell ref="B24:E24"/>
    <mergeCell ref="B25:E25"/>
  </mergeCells>
  <phoneticPr fontId="3" type="noConversion"/>
  <pageMargins left="0.7" right="0.7" top="0.75" bottom="0.75" header="0.3" footer="0.3"/>
  <pageSetup paperSize="9" scale="61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B1:Y42"/>
  <sheetViews>
    <sheetView view="pageBreakPreview" topLeftCell="B1" zoomScale="85" zoomScaleNormal="85" zoomScaleSheetLayoutView="85" workbookViewId="0">
      <selection activeCell="F17" sqref="F17"/>
    </sheetView>
  </sheetViews>
  <sheetFormatPr defaultRowHeight="16.5"/>
  <cols>
    <col min="2" max="2" width="7.125" customWidth="1"/>
    <col min="3" max="3" width="11" bestFit="1" customWidth="1"/>
    <col min="4" max="4" width="16.5" bestFit="1" customWidth="1"/>
    <col min="5" max="5" width="11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04" t="s">
        <v>75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16" t="s">
        <v>4</v>
      </c>
      <c r="C3" s="35" t="s">
        <v>3</v>
      </c>
      <c r="D3" s="467" t="s">
        <v>99</v>
      </c>
      <c r="E3" s="446" t="s">
        <v>5</v>
      </c>
      <c r="F3" s="15" t="s">
        <v>6</v>
      </c>
      <c r="G3" s="468" t="s">
        <v>14</v>
      </c>
      <c r="H3" s="468"/>
      <c r="I3" s="468"/>
      <c r="J3" s="468"/>
      <c r="K3" s="468"/>
      <c r="L3" s="468"/>
      <c r="M3" s="468"/>
      <c r="N3" s="468"/>
      <c r="O3" s="469"/>
      <c r="P3" s="1"/>
      <c r="Q3" s="1"/>
    </row>
    <row r="4" spans="2:25" ht="24.95" customHeight="1" thickTop="1">
      <c r="B4" s="470" t="s">
        <v>8</v>
      </c>
      <c r="C4" s="25"/>
      <c r="D4" s="472" t="s">
        <v>124</v>
      </c>
      <c r="E4" s="447"/>
      <c r="F4" s="173">
        <f>SUM(F5:F10)</f>
        <v>12352626</v>
      </c>
      <c r="G4" s="473" t="str">
        <f>'리더교육(1일 6시간)'!G4:O4</f>
        <v>2023년 학술연구용역인건비 기준단가 적용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488"/>
      <c r="C5" s="523" t="s">
        <v>73</v>
      </c>
      <c r="D5" s="462" t="s">
        <v>66</v>
      </c>
      <c r="E5" s="448"/>
      <c r="F5" s="54">
        <f>ROUND(G5*I5*K5,0)</f>
        <v>1748352</v>
      </c>
      <c r="G5" s="55">
        <v>3496704</v>
      </c>
      <c r="H5" s="63" t="s">
        <v>13</v>
      </c>
      <c r="I5" s="64">
        <v>0.5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5" ht="24.95" customHeight="1">
      <c r="B6" s="471"/>
      <c r="C6" s="524"/>
      <c r="D6" s="462" t="s">
        <v>10</v>
      </c>
      <c r="E6" s="448"/>
      <c r="F6" s="54">
        <f>ROUND(G6*I6*K6,0)</f>
        <v>4289962</v>
      </c>
      <c r="G6" s="55">
        <v>2681226</v>
      </c>
      <c r="H6" s="63" t="s">
        <v>13</v>
      </c>
      <c r="I6" s="64">
        <v>1.6</v>
      </c>
      <c r="J6" s="63" t="s">
        <v>13</v>
      </c>
      <c r="K6" s="65">
        <v>1</v>
      </c>
      <c r="L6" s="63"/>
      <c r="M6" s="66"/>
      <c r="N6" s="66"/>
      <c r="O6" s="67"/>
      <c r="P6" s="1"/>
      <c r="Q6" s="1"/>
    </row>
    <row r="7" spans="2:25" ht="24.95" customHeight="1">
      <c r="B7" s="471"/>
      <c r="C7" s="525"/>
      <c r="D7" s="462" t="s">
        <v>11</v>
      </c>
      <c r="E7" s="448"/>
      <c r="F7" s="54">
        <f>ROUND(G7*I7*K7,0)</f>
        <v>3226156</v>
      </c>
      <c r="G7" s="55">
        <v>1792309</v>
      </c>
      <c r="H7" s="63" t="s">
        <v>15</v>
      </c>
      <c r="I7" s="64">
        <v>1.8</v>
      </c>
      <c r="J7" s="63" t="s">
        <v>13</v>
      </c>
      <c r="K7" s="65">
        <v>1</v>
      </c>
      <c r="L7" s="63"/>
      <c r="M7" s="66"/>
      <c r="N7" s="66"/>
      <c r="O7" s="67"/>
      <c r="P7" s="1"/>
      <c r="Q7" s="1"/>
    </row>
    <row r="8" spans="2:25" ht="24.95" customHeight="1">
      <c r="B8" s="471"/>
      <c r="C8" s="523" t="s">
        <v>33</v>
      </c>
      <c r="D8" s="462" t="s">
        <v>66</v>
      </c>
      <c r="E8" s="448"/>
      <c r="F8" s="54">
        <f>ROUND(G8*I8/K8*M8*O8,0)</f>
        <v>582784</v>
      </c>
      <c r="G8" s="55">
        <f>G5</f>
        <v>3496704</v>
      </c>
      <c r="H8" s="63" t="s">
        <v>15</v>
      </c>
      <c r="I8" s="68">
        <v>4</v>
      </c>
      <c r="J8" s="69" t="s">
        <v>25</v>
      </c>
      <c r="K8" s="70">
        <v>12</v>
      </c>
      <c r="L8" s="71" t="s">
        <v>13</v>
      </c>
      <c r="M8" s="64">
        <v>0.5</v>
      </c>
      <c r="N8" s="63" t="s">
        <v>13</v>
      </c>
      <c r="O8" s="72">
        <v>1</v>
      </c>
      <c r="P8" s="1"/>
      <c r="Q8" s="1"/>
    </row>
    <row r="9" spans="2:25" ht="24.95" customHeight="1">
      <c r="B9" s="471"/>
      <c r="C9" s="524"/>
      <c r="D9" s="462" t="s">
        <v>10</v>
      </c>
      <c r="E9" s="448"/>
      <c r="F9" s="54">
        <f>ROUND(G9*I9/K9*M9*O9,0)</f>
        <v>1429987</v>
      </c>
      <c r="G9" s="55">
        <f>G6</f>
        <v>2681226</v>
      </c>
      <c r="H9" s="63" t="s">
        <v>15</v>
      </c>
      <c r="I9" s="68">
        <v>4</v>
      </c>
      <c r="J9" s="69" t="s">
        <v>25</v>
      </c>
      <c r="K9" s="70">
        <v>12</v>
      </c>
      <c r="L9" s="71" t="s">
        <v>13</v>
      </c>
      <c r="M9" s="64">
        <v>1.6</v>
      </c>
      <c r="N9" s="63" t="s">
        <v>13</v>
      </c>
      <c r="O9" s="72">
        <v>1</v>
      </c>
      <c r="P9" s="1"/>
      <c r="Q9" s="1"/>
      <c r="Y9" s="7"/>
    </row>
    <row r="10" spans="2:25" ht="24.95" customHeight="1">
      <c r="B10" s="471"/>
      <c r="C10" s="527"/>
      <c r="D10" s="502" t="s">
        <v>11</v>
      </c>
      <c r="E10" s="449"/>
      <c r="F10" s="73">
        <f>ROUND(G10*I10/K10*M10*O10,0)</f>
        <v>1075385</v>
      </c>
      <c r="G10" s="55">
        <f>G7</f>
        <v>1792309</v>
      </c>
      <c r="H10" s="74" t="s">
        <v>15</v>
      </c>
      <c r="I10" s="75">
        <v>4</v>
      </c>
      <c r="J10" s="76" t="s">
        <v>25</v>
      </c>
      <c r="K10" s="77">
        <v>12</v>
      </c>
      <c r="L10" s="78" t="s">
        <v>13</v>
      </c>
      <c r="M10" s="79">
        <v>1.8</v>
      </c>
      <c r="N10" s="74" t="s">
        <v>13</v>
      </c>
      <c r="O10" s="80">
        <v>1</v>
      </c>
      <c r="P10" s="1"/>
      <c r="Q10" s="1"/>
      <c r="Y10" s="7"/>
    </row>
    <row r="11" spans="2:25" ht="24.95" customHeight="1">
      <c r="B11" s="459" t="s">
        <v>9</v>
      </c>
      <c r="C11" s="14"/>
      <c r="D11" s="461" t="s">
        <v>124</v>
      </c>
      <c r="E11" s="452"/>
      <c r="F11" s="82">
        <f>SUM(F12:F19)</f>
        <v>3220000</v>
      </c>
      <c r="G11" s="83" t="s">
        <v>96</v>
      </c>
      <c r="H11" s="84"/>
      <c r="I11" s="84"/>
      <c r="J11" s="84"/>
      <c r="K11" s="84"/>
      <c r="L11" s="84"/>
      <c r="M11" s="85"/>
      <c r="N11" s="85"/>
      <c r="O11" s="86"/>
      <c r="P11" s="1"/>
      <c r="Q11" s="1"/>
      <c r="Y11" s="6"/>
    </row>
    <row r="12" spans="2:25" ht="24.95" customHeight="1">
      <c r="B12" s="460"/>
      <c r="C12" s="523" t="s">
        <v>34</v>
      </c>
      <c r="D12" s="462" t="s">
        <v>66</v>
      </c>
      <c r="E12" s="448"/>
      <c r="F12" s="57">
        <f>(25000*4)+(25000*4)+(50000*4)</f>
        <v>400000</v>
      </c>
      <c r="G12" s="87" t="s">
        <v>327</v>
      </c>
      <c r="H12" s="163"/>
      <c r="I12" s="163"/>
      <c r="J12" s="163"/>
      <c r="K12" s="163"/>
      <c r="L12" s="163"/>
      <c r="M12" s="164"/>
      <c r="N12" s="164"/>
      <c r="O12" s="165"/>
      <c r="P12" s="1"/>
      <c r="Q12" s="1"/>
      <c r="Y12" s="6"/>
    </row>
    <row r="13" spans="2:25" ht="24.95" customHeight="1">
      <c r="B13" s="460"/>
      <c r="C13" s="524"/>
      <c r="D13" s="462" t="s">
        <v>10</v>
      </c>
      <c r="E13" s="448"/>
      <c r="F13" s="57">
        <f>(25000*4)+(25000*4)+(50000*4)</f>
        <v>400000</v>
      </c>
      <c r="G13" s="87" t="s">
        <v>327</v>
      </c>
      <c r="H13" s="63"/>
      <c r="I13" s="63"/>
      <c r="J13" s="63"/>
      <c r="K13" s="63"/>
      <c r="L13" s="63"/>
      <c r="M13" s="66"/>
      <c r="N13" s="66"/>
      <c r="O13" s="67"/>
      <c r="P13" s="1"/>
      <c r="Q13" s="1"/>
      <c r="Y13" s="7"/>
    </row>
    <row r="14" spans="2:25" ht="24.95" customHeight="1">
      <c r="B14" s="460"/>
      <c r="C14" s="525"/>
      <c r="D14" s="462" t="s">
        <v>11</v>
      </c>
      <c r="E14" s="448"/>
      <c r="F14" s="57">
        <f>(25000*4)+(25000*4)+(50000*4)</f>
        <v>400000</v>
      </c>
      <c r="G14" s="87" t="s">
        <v>327</v>
      </c>
      <c r="H14" s="63"/>
      <c r="I14" s="63"/>
      <c r="J14" s="63"/>
      <c r="K14" s="63"/>
      <c r="L14" s="63"/>
      <c r="M14" s="66"/>
      <c r="N14" s="66"/>
      <c r="O14" s="67"/>
      <c r="P14" s="1"/>
      <c r="Q14" s="1"/>
      <c r="Y14" s="6"/>
    </row>
    <row r="15" spans="2:25" ht="24.95" customHeight="1">
      <c r="B15" s="460"/>
      <c r="C15" s="493" t="s">
        <v>35</v>
      </c>
      <c r="D15" s="462" t="s">
        <v>16</v>
      </c>
      <c r="E15" s="448"/>
      <c r="F15" s="57">
        <f>ROUND(G15*I15,0)</f>
        <v>60000</v>
      </c>
      <c r="G15" s="55">
        <v>30000</v>
      </c>
      <c r="H15" s="63" t="s">
        <v>15</v>
      </c>
      <c r="I15" s="64">
        <v>2</v>
      </c>
      <c r="J15" s="63"/>
      <c r="K15" s="65"/>
      <c r="L15" s="63"/>
      <c r="M15" s="66"/>
      <c r="N15" s="66"/>
      <c r="O15" s="67"/>
      <c r="P15" s="1"/>
      <c r="Q15" s="1"/>
    </row>
    <row r="16" spans="2:25" ht="24.95" customHeight="1">
      <c r="B16" s="460"/>
      <c r="C16" s="510"/>
      <c r="D16" s="462" t="s">
        <v>17</v>
      </c>
      <c r="E16" s="448"/>
      <c r="F16" s="57">
        <f>ROUND(G16*I16,0)</f>
        <v>40000</v>
      </c>
      <c r="G16" s="55">
        <v>20000</v>
      </c>
      <c r="H16" s="63" t="s">
        <v>15</v>
      </c>
      <c r="I16" s="64">
        <v>2</v>
      </c>
      <c r="J16" s="63"/>
      <c r="K16" s="65"/>
      <c r="L16" s="63"/>
      <c r="M16" s="66"/>
      <c r="N16" s="66"/>
      <c r="O16" s="67"/>
      <c r="P16" s="1"/>
      <c r="Q16" s="1"/>
    </row>
    <row r="17" spans="2:17" ht="24.95" customHeight="1">
      <c r="B17" s="460"/>
      <c r="C17" s="44" t="s">
        <v>94</v>
      </c>
      <c r="D17" s="36" t="s">
        <v>93</v>
      </c>
      <c r="E17" s="40" t="s">
        <v>156</v>
      </c>
      <c r="F17" s="57">
        <f>ROUND(G17*I17,0)</f>
        <v>120000</v>
      </c>
      <c r="G17" s="55">
        <v>1200</v>
      </c>
      <c r="H17" s="63" t="s">
        <v>15</v>
      </c>
      <c r="I17" s="65">
        <v>100</v>
      </c>
      <c r="J17" s="153"/>
      <c r="K17" s="170"/>
      <c r="L17" s="153"/>
      <c r="M17" s="154"/>
      <c r="N17" s="154"/>
      <c r="O17" s="171"/>
      <c r="P17" s="1"/>
      <c r="Q17" s="1"/>
    </row>
    <row r="18" spans="2:17" ht="24.95" customHeight="1">
      <c r="B18" s="460"/>
      <c r="C18" s="51" t="s">
        <v>95</v>
      </c>
      <c r="D18" s="33" t="s">
        <v>184</v>
      </c>
      <c r="E18" s="52" t="s">
        <v>142</v>
      </c>
      <c r="F18" s="136">
        <f>ROUND(G18*I18,0)</f>
        <v>300000</v>
      </c>
      <c r="G18" s="168">
        <v>300000</v>
      </c>
      <c r="H18" s="163" t="s">
        <v>15</v>
      </c>
      <c r="I18" s="174">
        <v>1</v>
      </c>
      <c r="J18" s="163"/>
      <c r="K18" s="152"/>
      <c r="L18" s="163"/>
      <c r="M18" s="164"/>
      <c r="N18" s="164"/>
      <c r="O18" s="165"/>
      <c r="P18" s="1"/>
      <c r="Q18" s="1"/>
    </row>
    <row r="19" spans="2:17" ht="24.95" customHeight="1">
      <c r="B19" s="488"/>
      <c r="C19" s="50" t="s">
        <v>182</v>
      </c>
      <c r="D19" s="34" t="s">
        <v>183</v>
      </c>
      <c r="E19" s="42" t="s">
        <v>185</v>
      </c>
      <c r="F19" s="133">
        <f>ROUND(G19*I19,0)</f>
        <v>1500000</v>
      </c>
      <c r="G19" s="88">
        <v>1500000</v>
      </c>
      <c r="H19" s="74" t="s">
        <v>15</v>
      </c>
      <c r="I19" s="175">
        <v>1</v>
      </c>
      <c r="J19" s="176"/>
      <c r="K19" s="177"/>
      <c r="L19" s="176"/>
      <c r="M19" s="178"/>
      <c r="N19" s="178"/>
      <c r="O19" s="179"/>
      <c r="P19" s="1"/>
      <c r="Q19" s="1"/>
    </row>
    <row r="20" spans="2:17" ht="24.95" customHeight="1">
      <c r="B20" s="481" t="s">
        <v>7</v>
      </c>
      <c r="C20" s="38"/>
      <c r="D20" s="518" t="s">
        <v>124</v>
      </c>
      <c r="E20" s="519"/>
      <c r="F20" s="180">
        <f>SUM(F21:F26)</f>
        <v>2857500</v>
      </c>
      <c r="G20" s="122"/>
      <c r="H20" s="181"/>
      <c r="I20" s="181"/>
      <c r="J20" s="181"/>
      <c r="K20" s="181"/>
      <c r="L20" s="181"/>
      <c r="M20" s="182"/>
      <c r="N20" s="182"/>
      <c r="O20" s="183"/>
      <c r="P20" s="1"/>
      <c r="Q20" s="1"/>
    </row>
    <row r="21" spans="2:17" ht="24.95" customHeight="1">
      <c r="B21" s="481"/>
      <c r="C21" s="491" t="s">
        <v>178</v>
      </c>
      <c r="D21" s="33" t="s">
        <v>67</v>
      </c>
      <c r="E21" s="56" t="s">
        <v>180</v>
      </c>
      <c r="F21" s="54">
        <f t="shared" ref="F21:F26" si="0">ROUND(G21*I21,0)</f>
        <v>60000</v>
      </c>
      <c r="G21" s="55">
        <v>4000</v>
      </c>
      <c r="H21" s="63" t="s">
        <v>15</v>
      </c>
      <c r="I21" s="65">
        <v>15</v>
      </c>
      <c r="J21" s="63"/>
      <c r="K21" s="96"/>
      <c r="L21" s="63"/>
      <c r="M21" s="66"/>
      <c r="N21" s="66"/>
      <c r="O21" s="67"/>
      <c r="P21" s="1"/>
      <c r="Q21" s="1"/>
    </row>
    <row r="22" spans="2:17" ht="24.95" customHeight="1">
      <c r="B22" s="481"/>
      <c r="C22" s="526"/>
      <c r="D22" s="33" t="s">
        <v>68</v>
      </c>
      <c r="E22" s="56" t="s">
        <v>180</v>
      </c>
      <c r="F22" s="57">
        <f t="shared" si="0"/>
        <v>60000</v>
      </c>
      <c r="G22" s="55">
        <v>4000</v>
      </c>
      <c r="H22" s="63" t="s">
        <v>15</v>
      </c>
      <c r="I22" s="65">
        <v>15</v>
      </c>
      <c r="J22" s="63"/>
      <c r="K22" s="96"/>
      <c r="L22" s="63"/>
      <c r="M22" s="66"/>
      <c r="N22" s="66"/>
      <c r="O22" s="67"/>
      <c r="P22" s="1"/>
      <c r="Q22" s="1"/>
    </row>
    <row r="23" spans="2:17" ht="24.95" customHeight="1">
      <c r="B23" s="481"/>
      <c r="C23" s="44" t="s">
        <v>76</v>
      </c>
      <c r="D23" s="36" t="s">
        <v>174</v>
      </c>
      <c r="E23" s="49" t="s">
        <v>173</v>
      </c>
      <c r="F23" s="54">
        <f t="shared" si="0"/>
        <v>400000</v>
      </c>
      <c r="G23" s="55">
        <v>200000</v>
      </c>
      <c r="H23" s="63" t="s">
        <v>15</v>
      </c>
      <c r="I23" s="96">
        <v>2</v>
      </c>
      <c r="J23" s="63"/>
      <c r="K23" s="96"/>
      <c r="L23" s="63"/>
      <c r="M23" s="66"/>
      <c r="N23" s="66"/>
      <c r="O23" s="67"/>
      <c r="P23" s="1"/>
      <c r="Q23" s="1"/>
    </row>
    <row r="24" spans="2:17" ht="24.95" customHeight="1">
      <c r="B24" s="481"/>
      <c r="C24" s="44" t="s">
        <v>77</v>
      </c>
      <c r="D24" s="36" t="s">
        <v>77</v>
      </c>
      <c r="E24" s="40" t="s">
        <v>281</v>
      </c>
      <c r="F24" s="54">
        <f t="shared" si="0"/>
        <v>2000000</v>
      </c>
      <c r="G24" s="55">
        <v>500000</v>
      </c>
      <c r="H24" s="63" t="s">
        <v>15</v>
      </c>
      <c r="I24" s="220">
        <v>4</v>
      </c>
      <c r="J24" s="66" t="s">
        <v>265</v>
      </c>
      <c r="K24" s="96"/>
      <c r="L24" s="63"/>
      <c r="M24" s="66"/>
      <c r="N24" s="66"/>
      <c r="O24" s="67"/>
      <c r="P24" s="1"/>
      <c r="Q24" s="1"/>
    </row>
    <row r="25" spans="2:17" ht="24.95" customHeight="1">
      <c r="B25" s="481"/>
      <c r="C25" s="493" t="s">
        <v>69</v>
      </c>
      <c r="D25" s="33" t="s">
        <v>70</v>
      </c>
      <c r="E25" s="37" t="s">
        <v>32</v>
      </c>
      <c r="F25" s="54">
        <f t="shared" si="0"/>
        <v>112500</v>
      </c>
      <c r="G25" s="55">
        <v>7500</v>
      </c>
      <c r="H25" s="63" t="s">
        <v>15</v>
      </c>
      <c r="I25" s="98">
        <v>15</v>
      </c>
      <c r="J25" s="63"/>
      <c r="K25" s="96"/>
      <c r="L25" s="63"/>
      <c r="M25" s="65"/>
      <c r="N25" s="65"/>
      <c r="O25" s="72"/>
      <c r="P25" s="2" t="s">
        <v>57</v>
      </c>
      <c r="Q25" s="1"/>
    </row>
    <row r="26" spans="2:17" ht="24.95" customHeight="1">
      <c r="B26" s="481"/>
      <c r="C26" s="494"/>
      <c r="D26" s="33" t="s">
        <v>71</v>
      </c>
      <c r="E26" s="37" t="s">
        <v>32</v>
      </c>
      <c r="F26" s="54">
        <f t="shared" si="0"/>
        <v>225000</v>
      </c>
      <c r="G26" s="88">
        <v>15000</v>
      </c>
      <c r="H26" s="74" t="s">
        <v>15</v>
      </c>
      <c r="I26" s="184">
        <v>15</v>
      </c>
      <c r="J26" s="74"/>
      <c r="K26" s="102"/>
      <c r="L26" s="63"/>
      <c r="M26" s="65"/>
      <c r="N26" s="65"/>
      <c r="O26" s="72"/>
      <c r="P26" s="2"/>
      <c r="Q26" s="1"/>
    </row>
    <row r="27" spans="2:17" ht="24.95" customHeight="1">
      <c r="B27" s="463" t="s">
        <v>102</v>
      </c>
      <c r="C27" s="464"/>
      <c r="D27" s="464"/>
      <c r="E27" s="450"/>
      <c r="F27" s="103">
        <f>SUM(F4,F11,F20)</f>
        <v>18430126</v>
      </c>
      <c r="G27" s="104"/>
      <c r="H27" s="105"/>
      <c r="I27" s="105"/>
      <c r="J27" s="105"/>
      <c r="K27" s="105"/>
      <c r="L27" s="105"/>
      <c r="M27" s="106"/>
      <c r="N27" s="106"/>
      <c r="O27" s="107"/>
      <c r="P27" s="1"/>
      <c r="Q27" s="1"/>
    </row>
    <row r="28" spans="2:17" ht="24.95" customHeight="1">
      <c r="B28" s="454" t="s">
        <v>123</v>
      </c>
      <c r="C28" s="455"/>
      <c r="D28" s="455"/>
      <c r="E28" s="450"/>
      <c r="F28" s="108">
        <f>TRUNC(F27*0.06,0)</f>
        <v>1105807</v>
      </c>
      <c r="G28" s="109" t="s">
        <v>313</v>
      </c>
      <c r="H28" s="110"/>
      <c r="I28" s="110"/>
      <c r="J28" s="110"/>
      <c r="K28" s="110"/>
      <c r="L28" s="110"/>
      <c r="M28" s="111"/>
      <c r="N28" s="111"/>
      <c r="O28" s="112"/>
      <c r="P28" s="1"/>
      <c r="Q28" s="1"/>
    </row>
    <row r="29" spans="2:17" ht="24.95" customHeight="1">
      <c r="B29" s="454" t="s">
        <v>121</v>
      </c>
      <c r="C29" s="455" t="s">
        <v>121</v>
      </c>
      <c r="D29" s="455"/>
      <c r="E29" s="450"/>
      <c r="F29" s="108">
        <f>TRUNC((F27+F28)*0.1,0)</f>
        <v>1953593</v>
      </c>
      <c r="G29" s="109" t="s">
        <v>164</v>
      </c>
      <c r="H29" s="110"/>
      <c r="I29" s="110"/>
      <c r="J29" s="110"/>
      <c r="K29" s="110"/>
      <c r="L29" s="110"/>
      <c r="M29" s="111"/>
      <c r="N29" s="111"/>
      <c r="O29" s="112"/>
      <c r="P29" s="1"/>
      <c r="Q29" s="1"/>
    </row>
    <row r="30" spans="2:17" ht="24.95" customHeight="1">
      <c r="B30" s="463" t="s">
        <v>119</v>
      </c>
      <c r="C30" s="464"/>
      <c r="D30" s="464"/>
      <c r="E30" s="450"/>
      <c r="F30" s="103">
        <f>TRUNC(SUM(F27:F29),-4)</f>
        <v>21480000</v>
      </c>
      <c r="G30" s="104"/>
      <c r="H30" s="105"/>
      <c r="I30" s="105"/>
      <c r="J30" s="105"/>
      <c r="K30" s="105"/>
      <c r="L30" s="105"/>
      <c r="M30" s="106"/>
      <c r="N30" s="106"/>
      <c r="O30" s="107"/>
      <c r="P30" s="1"/>
      <c r="Q30" s="1"/>
    </row>
    <row r="31" spans="2:17" ht="24.95" customHeight="1">
      <c r="B31" s="454" t="s">
        <v>122</v>
      </c>
      <c r="C31" s="455"/>
      <c r="D31" s="455"/>
      <c r="E31" s="450"/>
      <c r="F31" s="108">
        <f>F30*0.1</f>
        <v>2148000</v>
      </c>
      <c r="G31" s="113"/>
      <c r="H31" s="110"/>
      <c r="I31" s="110"/>
      <c r="J31" s="110"/>
      <c r="K31" s="110"/>
      <c r="L31" s="110"/>
      <c r="M31" s="111"/>
      <c r="N31" s="111"/>
      <c r="O31" s="112"/>
      <c r="P31" s="1"/>
      <c r="Q31" s="1"/>
    </row>
    <row r="32" spans="2:17" ht="24.95" customHeight="1" thickBot="1">
      <c r="B32" s="456" t="s">
        <v>120</v>
      </c>
      <c r="C32" s="457"/>
      <c r="D32" s="457"/>
      <c r="E32" s="451"/>
      <c r="F32" s="114">
        <f>F30+F31</f>
        <v>23628000</v>
      </c>
      <c r="G32" s="115"/>
      <c r="H32" s="116"/>
      <c r="I32" s="116"/>
      <c r="J32" s="116"/>
      <c r="K32" s="116"/>
      <c r="L32" s="116"/>
      <c r="M32" s="117"/>
      <c r="N32" s="117"/>
      <c r="O32" s="118"/>
      <c r="P32" s="1"/>
      <c r="Q32" s="1"/>
    </row>
    <row r="33" spans="2:19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2"/>
      <c r="N33" s="2"/>
      <c r="O33" s="2"/>
      <c r="P33" s="1"/>
      <c r="Q33" s="1"/>
    </row>
    <row r="34" spans="2:19" ht="24.95" customHeight="1">
      <c r="B34" s="2"/>
      <c r="C34" s="1" t="s">
        <v>264</v>
      </c>
      <c r="D34" s="1"/>
      <c r="E34" s="1"/>
      <c r="F34" s="19"/>
      <c r="G34" s="1"/>
      <c r="H34" s="1"/>
      <c r="I34" s="1"/>
      <c r="J34" s="1"/>
      <c r="K34" s="1"/>
      <c r="L34" s="1"/>
      <c r="M34" s="2"/>
      <c r="N34" s="2"/>
      <c r="O34" s="2"/>
      <c r="P34" s="1"/>
      <c r="Q34" s="1"/>
    </row>
    <row r="35" spans="2:19" ht="24.95" customHeight="1">
      <c r="B35" s="1"/>
      <c r="C35" s="1"/>
      <c r="D35" s="1"/>
      <c r="E35" s="1"/>
      <c r="F35" s="19"/>
      <c r="G35" s="1"/>
      <c r="H35" s="1"/>
      <c r="I35" s="1"/>
      <c r="J35" s="1"/>
      <c r="K35" s="1"/>
      <c r="L35" s="1"/>
      <c r="M35" s="2"/>
      <c r="N35" s="2"/>
      <c r="O35" s="2"/>
      <c r="P35" s="1"/>
      <c r="Q35" s="1"/>
    </row>
    <row r="36" spans="2:19" ht="24.95" customHeight="1">
      <c r="B36" s="1"/>
      <c r="C36" s="1"/>
      <c r="D36" s="1"/>
      <c r="E36" s="1"/>
      <c r="F36" s="1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2:19" ht="24.95" customHeight="1">
      <c r="B37" s="1"/>
      <c r="D37" s="1"/>
      <c r="E37" s="1"/>
      <c r="F37" s="19"/>
      <c r="G37" s="1"/>
      <c r="H37" s="1"/>
      <c r="I37" s="1"/>
      <c r="J37" s="1"/>
      <c r="K37" s="1"/>
      <c r="L37" s="1"/>
      <c r="M37" s="1"/>
      <c r="N37" s="1"/>
      <c r="O37" s="1"/>
      <c r="P37" s="1"/>
      <c r="Q37" s="1">
        <f>10/22</f>
        <v>0.45454545454545453</v>
      </c>
      <c r="R37">
        <f>36/22</f>
        <v>1.6363636363636365</v>
      </c>
      <c r="S37">
        <f>40/22</f>
        <v>1.8181818181818181</v>
      </c>
    </row>
    <row r="38" spans="2:19" ht="24.95" customHeight="1">
      <c r="B38" s="1"/>
      <c r="C38" s="1"/>
      <c r="D38" s="1"/>
      <c r="E38" s="1"/>
      <c r="F38" s="19"/>
      <c r="G38" s="1"/>
      <c r="H38" s="1"/>
      <c r="I38" s="1"/>
      <c r="J38" s="1"/>
      <c r="K38" s="1"/>
      <c r="L38" s="1"/>
      <c r="M38" s="1"/>
      <c r="N38" s="1"/>
      <c r="O38" s="1"/>
      <c r="P38" s="1"/>
      <c r="Q38">
        <f>ROUND(Q37,1)</f>
        <v>0.5</v>
      </c>
      <c r="R38">
        <f>ROUND(R37,1)</f>
        <v>1.6</v>
      </c>
      <c r="S38">
        <f>ROUND(S37,1)</f>
        <v>1.8</v>
      </c>
    </row>
    <row r="39" spans="2:19" ht="24.95" customHeight="1">
      <c r="B39" s="1"/>
      <c r="C39" s="1"/>
      <c r="D39" s="1"/>
      <c r="E39" s="1"/>
      <c r="F39" s="19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2:19" ht="24.95" customHeight="1">
      <c r="B40" s="1"/>
      <c r="C40" s="1"/>
      <c r="D40" s="1"/>
      <c r="E40" s="1"/>
      <c r="F40" s="19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2:19">
      <c r="B41" s="1"/>
      <c r="C41" s="1"/>
      <c r="D41" s="1"/>
      <c r="E41" s="1"/>
      <c r="F41" s="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2:19">
      <c r="B42" s="1"/>
      <c r="C42" s="1"/>
      <c r="D42" s="1"/>
      <c r="E42" s="1"/>
      <c r="F42" s="3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</sheetData>
  <mergeCells count="33">
    <mergeCell ref="D11:E11"/>
    <mergeCell ref="D12:E12"/>
    <mergeCell ref="B1:O1"/>
    <mergeCell ref="G3:O3"/>
    <mergeCell ref="B4:B10"/>
    <mergeCell ref="G4:O4"/>
    <mergeCell ref="C5:C7"/>
    <mergeCell ref="C8:C10"/>
    <mergeCell ref="D3:E3"/>
    <mergeCell ref="D4:E4"/>
    <mergeCell ref="D5:E5"/>
    <mergeCell ref="D6:E6"/>
    <mergeCell ref="D7:E7"/>
    <mergeCell ref="D8:E8"/>
    <mergeCell ref="D9:E9"/>
    <mergeCell ref="D10:E10"/>
    <mergeCell ref="B20:B26"/>
    <mergeCell ref="C12:C14"/>
    <mergeCell ref="C21:C22"/>
    <mergeCell ref="C25:C26"/>
    <mergeCell ref="C15:C16"/>
    <mergeCell ref="B11:B19"/>
    <mergeCell ref="D13:E13"/>
    <mergeCell ref="D14:E14"/>
    <mergeCell ref="D15:E15"/>
    <mergeCell ref="D20:E20"/>
    <mergeCell ref="D16:E16"/>
    <mergeCell ref="B32:E32"/>
    <mergeCell ref="B27:E27"/>
    <mergeCell ref="B28:E28"/>
    <mergeCell ref="B29:E29"/>
    <mergeCell ref="B30:E30"/>
    <mergeCell ref="B31:E31"/>
  </mergeCells>
  <phoneticPr fontId="3" type="noConversion"/>
  <pageMargins left="0.7" right="0.7" top="0.75" bottom="0.75" header="0.3" footer="0.3"/>
  <pageSetup paperSize="9" scale="58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B1:Y42"/>
  <sheetViews>
    <sheetView view="pageBreakPreview" topLeftCell="B1" zoomScale="85" zoomScaleNormal="85" zoomScaleSheetLayoutView="85" workbookViewId="0">
      <selection activeCell="N11" sqref="N11"/>
    </sheetView>
  </sheetViews>
  <sheetFormatPr defaultRowHeight="16.5"/>
  <cols>
    <col min="2" max="2" width="7.125" customWidth="1"/>
    <col min="3" max="3" width="7.125" bestFit="1" customWidth="1"/>
    <col min="4" max="4" width="13" bestFit="1" customWidth="1"/>
    <col min="5" max="5" width="23.6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04" t="s">
        <v>271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58" t="s">
        <v>4</v>
      </c>
      <c r="C3" s="59" t="s">
        <v>3</v>
      </c>
      <c r="D3" s="408" t="s">
        <v>5</v>
      </c>
      <c r="E3" s="418" t="s">
        <v>5</v>
      </c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1"/>
      <c r="Q3" s="1"/>
    </row>
    <row r="4" spans="2:25" ht="24.95" customHeight="1" thickTop="1">
      <c r="B4" s="414" t="s">
        <v>8</v>
      </c>
      <c r="C4" s="61"/>
      <c r="D4" s="433" t="s">
        <v>124</v>
      </c>
      <c r="E4" s="417"/>
      <c r="F4" s="62">
        <f>SUM(F5:F8)</f>
        <v>1192942</v>
      </c>
      <c r="G4" s="411" t="str">
        <f>'리더교육(1일 6시간)'!G4:O4</f>
        <v>2023년 학술연구용역인건비 기준단가 적용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388"/>
      <c r="C5" s="474" t="s">
        <v>1</v>
      </c>
      <c r="D5" s="390" t="s">
        <v>0</v>
      </c>
      <c r="E5" s="391"/>
      <c r="F5" s="54">
        <f>ROUND(G5*I5*K5,0)</f>
        <v>536245</v>
      </c>
      <c r="G5" s="55">
        <v>2681226</v>
      </c>
      <c r="H5" s="63" t="s">
        <v>13</v>
      </c>
      <c r="I5" s="64">
        <v>0.2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5" ht="24.95" customHeight="1">
      <c r="B6" s="388"/>
      <c r="C6" s="474"/>
      <c r="D6" s="390" t="s">
        <v>11</v>
      </c>
      <c r="E6" s="391"/>
      <c r="F6" s="54">
        <f>ROUND(G6*I6*K6,0)</f>
        <v>358462</v>
      </c>
      <c r="G6" s="55">
        <v>1792309</v>
      </c>
      <c r="H6" s="63" t="s">
        <v>15</v>
      </c>
      <c r="I6" s="64">
        <v>0.2</v>
      </c>
      <c r="J6" s="63" t="s">
        <v>13</v>
      </c>
      <c r="K6" s="65">
        <v>1</v>
      </c>
      <c r="L6" s="63"/>
      <c r="M6" s="66"/>
      <c r="N6" s="66"/>
      <c r="O6" s="67"/>
      <c r="P6" s="1"/>
      <c r="Q6" s="1"/>
    </row>
    <row r="7" spans="2:25" ht="24.95" customHeight="1">
      <c r="B7" s="388"/>
      <c r="C7" s="474" t="s">
        <v>33</v>
      </c>
      <c r="D7" s="390" t="s">
        <v>0</v>
      </c>
      <c r="E7" s="391"/>
      <c r="F7" s="54">
        <f>ROUND(G7*I7/K7*M7*O7,0)</f>
        <v>178748</v>
      </c>
      <c r="G7" s="55">
        <f>G5</f>
        <v>2681226</v>
      </c>
      <c r="H7" s="63" t="s">
        <v>15</v>
      </c>
      <c r="I7" s="68">
        <v>4</v>
      </c>
      <c r="J7" s="69" t="s">
        <v>25</v>
      </c>
      <c r="K7" s="120">
        <v>12</v>
      </c>
      <c r="L7" s="63" t="s">
        <v>13</v>
      </c>
      <c r="M7" s="64">
        <v>0.2</v>
      </c>
      <c r="N7" s="63" t="s">
        <v>13</v>
      </c>
      <c r="O7" s="72">
        <v>1</v>
      </c>
      <c r="P7" s="1"/>
      <c r="Q7" s="1"/>
      <c r="Y7" s="7"/>
    </row>
    <row r="8" spans="2:25" ht="24.95" customHeight="1">
      <c r="B8" s="388"/>
      <c r="C8" s="475"/>
      <c r="D8" s="390" t="s">
        <v>11</v>
      </c>
      <c r="E8" s="391"/>
      <c r="F8" s="73">
        <f>ROUND(G8*I8/K8*M8*O8,0)</f>
        <v>119487</v>
      </c>
      <c r="G8" s="55">
        <f>G6</f>
        <v>1792309</v>
      </c>
      <c r="H8" s="74" t="s">
        <v>15</v>
      </c>
      <c r="I8" s="75">
        <v>4</v>
      </c>
      <c r="J8" s="76" t="s">
        <v>25</v>
      </c>
      <c r="K8" s="121">
        <v>12</v>
      </c>
      <c r="L8" s="74" t="s">
        <v>13</v>
      </c>
      <c r="M8" s="79">
        <v>0.2</v>
      </c>
      <c r="N8" s="74" t="s">
        <v>13</v>
      </c>
      <c r="O8" s="80">
        <v>1</v>
      </c>
      <c r="P8" s="1"/>
      <c r="Q8" s="1"/>
      <c r="Y8" s="7"/>
    </row>
    <row r="9" spans="2:25" ht="24.95" customHeight="1">
      <c r="B9" s="388" t="s">
        <v>9</v>
      </c>
      <c r="C9" s="81"/>
      <c r="D9" s="479" t="s">
        <v>2</v>
      </c>
      <c r="E9" s="436"/>
      <c r="F9" s="82">
        <f>SUM(F10:F13)</f>
        <v>420000</v>
      </c>
      <c r="G9" s="83" t="s">
        <v>96</v>
      </c>
      <c r="H9" s="84"/>
      <c r="I9" s="84"/>
      <c r="J9" s="84"/>
      <c r="K9" s="84"/>
      <c r="L9" s="84"/>
      <c r="M9" s="85"/>
      <c r="N9" s="85"/>
      <c r="O9" s="86"/>
      <c r="P9" s="1"/>
      <c r="Q9" s="1"/>
      <c r="Y9" s="6"/>
    </row>
    <row r="10" spans="2:25" ht="24.95" customHeight="1">
      <c r="B10" s="388"/>
      <c r="C10" s="474" t="s">
        <v>34</v>
      </c>
      <c r="D10" s="390" t="s">
        <v>0</v>
      </c>
      <c r="E10" s="391"/>
      <c r="F10" s="54">
        <f>(25000*2)+(25000*2)+(50000*2)</f>
        <v>200000</v>
      </c>
      <c r="G10" s="87" t="s">
        <v>318</v>
      </c>
      <c r="H10" s="63"/>
      <c r="I10" s="63"/>
      <c r="J10" s="63"/>
      <c r="K10" s="63"/>
      <c r="L10" s="63"/>
      <c r="M10" s="66"/>
      <c r="N10" s="66"/>
      <c r="O10" s="67"/>
      <c r="P10" s="1"/>
      <c r="Q10" s="1"/>
      <c r="Y10" s="7"/>
    </row>
    <row r="11" spans="2:25" ht="24.95" customHeight="1">
      <c r="B11" s="388"/>
      <c r="C11" s="474"/>
      <c r="D11" s="390" t="s">
        <v>11</v>
      </c>
      <c r="E11" s="391"/>
      <c r="F11" s="54">
        <f>(25000*2)+(25000*2)+(50000*2)</f>
        <v>200000</v>
      </c>
      <c r="G11" s="87" t="s">
        <v>318</v>
      </c>
      <c r="H11" s="63"/>
      <c r="I11" s="63"/>
      <c r="J11" s="63"/>
      <c r="K11" s="63"/>
      <c r="L11" s="63"/>
      <c r="M11" s="66"/>
      <c r="N11" s="66"/>
      <c r="O11" s="67"/>
      <c r="P11" s="1"/>
      <c r="Q11" s="1"/>
      <c r="Y11" s="6"/>
    </row>
    <row r="12" spans="2:25" ht="24.95" customHeight="1">
      <c r="B12" s="388"/>
      <c r="C12" s="474" t="s">
        <v>35</v>
      </c>
      <c r="D12" s="390" t="s">
        <v>16</v>
      </c>
      <c r="E12" s="391"/>
      <c r="F12" s="54">
        <f>ROUND(G12*I12,0)</f>
        <v>12000</v>
      </c>
      <c r="G12" s="55">
        <v>30000</v>
      </c>
      <c r="H12" s="63" t="s">
        <v>15</v>
      </c>
      <c r="I12" s="64">
        <v>0.4</v>
      </c>
      <c r="J12" s="63"/>
      <c r="K12" s="65"/>
      <c r="L12" s="63"/>
      <c r="M12" s="66"/>
      <c r="N12" s="66"/>
      <c r="O12" s="67"/>
      <c r="P12" s="1"/>
      <c r="Q12" s="1"/>
    </row>
    <row r="13" spans="2:25" ht="24.95" customHeight="1">
      <c r="B13" s="388"/>
      <c r="C13" s="475"/>
      <c r="D13" s="390" t="s">
        <v>17</v>
      </c>
      <c r="E13" s="391"/>
      <c r="F13" s="73">
        <f>ROUND(G13*I13,0)</f>
        <v>8000</v>
      </c>
      <c r="G13" s="88">
        <v>20000</v>
      </c>
      <c r="H13" s="74" t="s">
        <v>15</v>
      </c>
      <c r="I13" s="79">
        <v>0.4</v>
      </c>
      <c r="J13" s="74"/>
      <c r="K13" s="89"/>
      <c r="L13" s="74"/>
      <c r="M13" s="90"/>
      <c r="N13" s="90"/>
      <c r="O13" s="91"/>
      <c r="P13" s="1"/>
      <c r="Q13" s="1"/>
    </row>
    <row r="14" spans="2:25" ht="24.95" customHeight="1">
      <c r="B14" s="388" t="s">
        <v>7</v>
      </c>
      <c r="C14" s="81"/>
      <c r="D14" s="479" t="s">
        <v>2</v>
      </c>
      <c r="E14" s="436"/>
      <c r="F14" s="82" t="e">
        <f>SUM(F15:F26)</f>
        <v>#REF!</v>
      </c>
      <c r="G14" s="92"/>
      <c r="H14" s="84"/>
      <c r="I14" s="84"/>
      <c r="J14" s="84"/>
      <c r="K14" s="84"/>
      <c r="L14" s="84"/>
      <c r="M14" s="85"/>
      <c r="N14" s="85"/>
      <c r="O14" s="86"/>
      <c r="P14" s="1"/>
      <c r="Q14" s="1"/>
    </row>
    <row r="15" spans="2:25" ht="24.95" customHeight="1">
      <c r="B15" s="388"/>
      <c r="C15" s="405" t="s">
        <v>36</v>
      </c>
      <c r="D15" s="93" t="s">
        <v>18</v>
      </c>
      <c r="E15" s="94" t="s">
        <v>112</v>
      </c>
      <c r="F15" s="54">
        <f t="shared" ref="F15:F16" si="0">ROUND(G15*I15,0)</f>
        <v>300000</v>
      </c>
      <c r="G15" s="55">
        <v>150000</v>
      </c>
      <c r="H15" s="63" t="s">
        <v>15</v>
      </c>
      <c r="I15" s="95">
        <v>2</v>
      </c>
      <c r="J15" s="422" t="s">
        <v>283</v>
      </c>
      <c r="K15" s="423"/>
      <c r="L15" s="423"/>
      <c r="M15" s="423"/>
      <c r="N15" s="423"/>
      <c r="O15" s="424"/>
      <c r="P15" s="1"/>
      <c r="Q15" s="1"/>
    </row>
    <row r="16" spans="2:25" ht="24.95" customHeight="1">
      <c r="B16" s="388"/>
      <c r="C16" s="510"/>
      <c r="D16" s="93" t="s">
        <v>109</v>
      </c>
      <c r="E16" s="217" t="str">
        <f>'리더교육(1일 6시간)'!E16</f>
        <v>편도120km, 왕복 기준</v>
      </c>
      <c r="F16" s="54">
        <f t="shared" si="0"/>
        <v>50000</v>
      </c>
      <c r="G16" s="55">
        <f>'리더교육(1일 6시간)'!G16</f>
        <v>50000</v>
      </c>
      <c r="H16" s="63" t="s">
        <v>15</v>
      </c>
      <c r="I16" s="96">
        <v>1</v>
      </c>
      <c r="J16" s="419" t="s">
        <v>257</v>
      </c>
      <c r="K16" s="420"/>
      <c r="L16" s="420"/>
      <c r="M16" s="420"/>
      <c r="N16" s="420"/>
      <c r="O16" s="421"/>
      <c r="P16" s="1"/>
      <c r="Q16" s="1"/>
    </row>
    <row r="17" spans="2:20" ht="24.95" customHeight="1">
      <c r="B17" s="388"/>
      <c r="C17" s="504" t="s">
        <v>37</v>
      </c>
      <c r="D17" s="93" t="s">
        <v>44</v>
      </c>
      <c r="E17" s="94" t="s">
        <v>321</v>
      </c>
      <c r="F17" s="54">
        <f>ROUND(G17*I17,0)</f>
        <v>2800000</v>
      </c>
      <c r="G17" s="55">
        <v>70000</v>
      </c>
      <c r="H17" s="63" t="s">
        <v>15</v>
      </c>
      <c r="I17" s="65">
        <v>40</v>
      </c>
      <c r="J17" s="63"/>
      <c r="K17" s="96"/>
      <c r="L17" s="63"/>
      <c r="M17" s="66"/>
      <c r="N17" s="66"/>
      <c r="O17" s="67"/>
      <c r="P17" s="1"/>
      <c r="Q17" s="1"/>
    </row>
    <row r="18" spans="2:20" ht="24.95" customHeight="1">
      <c r="B18" s="388"/>
      <c r="C18" s="505"/>
      <c r="D18" s="93" t="s">
        <v>19</v>
      </c>
      <c r="E18" s="125" t="s">
        <v>303</v>
      </c>
      <c r="F18" s="54">
        <f>ROUND(G18*I18,0)</f>
        <v>400000</v>
      </c>
      <c r="G18" s="55">
        <v>10000</v>
      </c>
      <c r="H18" s="63" t="s">
        <v>15</v>
      </c>
      <c r="I18" s="65">
        <v>40</v>
      </c>
      <c r="J18" s="63"/>
      <c r="K18" s="99"/>
      <c r="L18" s="63"/>
      <c r="M18" s="126"/>
      <c r="N18" s="63"/>
      <c r="O18" s="72"/>
      <c r="P18" s="2"/>
      <c r="Q18" s="1"/>
    </row>
    <row r="19" spans="2:20" ht="24.95" customHeight="1">
      <c r="B19" s="388"/>
      <c r="C19" s="506"/>
      <c r="D19" s="93" t="s">
        <v>20</v>
      </c>
      <c r="E19" s="94" t="s">
        <v>180</v>
      </c>
      <c r="F19" s="54">
        <f>ROUND(G19*I19,0)</f>
        <v>160000</v>
      </c>
      <c r="G19" s="55">
        <v>4000</v>
      </c>
      <c r="H19" s="63" t="s">
        <v>15</v>
      </c>
      <c r="I19" s="65">
        <v>40</v>
      </c>
      <c r="J19" s="63"/>
      <c r="K19" s="65"/>
      <c r="L19" s="63"/>
      <c r="M19" s="66"/>
      <c r="N19" s="66"/>
      <c r="O19" s="67"/>
      <c r="P19" s="1"/>
      <c r="Q19" s="1"/>
    </row>
    <row r="20" spans="2:20" ht="24.95" customHeight="1">
      <c r="B20" s="388"/>
      <c r="C20" s="504" t="s">
        <v>23</v>
      </c>
      <c r="D20" s="93" t="s">
        <v>267</v>
      </c>
      <c r="E20" s="94" t="s">
        <v>113</v>
      </c>
      <c r="F20" s="54">
        <f t="shared" ref="F20:F26" si="1">ROUND(G20*I20,0)</f>
        <v>400000</v>
      </c>
      <c r="G20" s="55">
        <v>10000</v>
      </c>
      <c r="H20" s="63" t="s">
        <v>15</v>
      </c>
      <c r="I20" s="65">
        <v>40</v>
      </c>
      <c r="J20" s="63"/>
      <c r="K20" s="65"/>
      <c r="L20" s="63"/>
      <c r="M20" s="66"/>
      <c r="N20" s="66"/>
      <c r="O20" s="67"/>
      <c r="P20" s="1"/>
      <c r="Q20" s="1"/>
    </row>
    <row r="21" spans="2:20" ht="24.95" customHeight="1">
      <c r="B21" s="388"/>
      <c r="C21" s="505"/>
      <c r="D21" s="93" t="s">
        <v>268</v>
      </c>
      <c r="E21" s="94" t="s">
        <v>269</v>
      </c>
      <c r="F21" s="54">
        <f t="shared" si="1"/>
        <v>80000</v>
      </c>
      <c r="G21" s="55">
        <v>2000</v>
      </c>
      <c r="H21" s="63" t="s">
        <v>15</v>
      </c>
      <c r="I21" s="65">
        <v>40</v>
      </c>
      <c r="J21" s="63"/>
      <c r="K21" s="65"/>
      <c r="L21" s="63"/>
      <c r="M21" s="66"/>
      <c r="N21" s="66"/>
      <c r="O21" s="67"/>
      <c r="P21" s="1"/>
      <c r="Q21" s="1"/>
    </row>
    <row r="22" spans="2:20" ht="24.95" customHeight="1">
      <c r="B22" s="388"/>
      <c r="C22" s="505"/>
      <c r="D22" s="93" t="s">
        <v>59</v>
      </c>
      <c r="E22" s="94" t="s">
        <v>113</v>
      </c>
      <c r="F22" s="54" t="e">
        <f t="shared" si="1"/>
        <v>#REF!</v>
      </c>
      <c r="G22" s="55" t="e">
        <f>#REF!</f>
        <v>#REF!</v>
      </c>
      <c r="H22" s="63" t="s">
        <v>15</v>
      </c>
      <c r="I22" s="65">
        <v>40</v>
      </c>
      <c r="J22" s="63"/>
      <c r="K22" s="96"/>
      <c r="L22" s="63"/>
      <c r="M22" s="66"/>
      <c r="N22" s="66"/>
      <c r="O22" s="67"/>
      <c r="P22" s="1"/>
      <c r="Q22" s="1"/>
    </row>
    <row r="23" spans="2:20" ht="24.95" customHeight="1">
      <c r="B23" s="388"/>
      <c r="C23" s="505"/>
      <c r="D23" s="93" t="s">
        <v>46</v>
      </c>
      <c r="E23" s="138" t="s">
        <v>188</v>
      </c>
      <c r="F23" s="57">
        <f t="shared" si="1"/>
        <v>900000</v>
      </c>
      <c r="G23" s="55">
        <v>900000</v>
      </c>
      <c r="H23" s="63" t="s">
        <v>15</v>
      </c>
      <c r="I23" s="137">
        <v>1</v>
      </c>
      <c r="J23" s="63"/>
      <c r="K23" s="66" t="s">
        <v>253</v>
      </c>
      <c r="L23" s="63"/>
      <c r="M23" s="66"/>
      <c r="N23" s="66"/>
      <c r="O23" s="67"/>
      <c r="P23" s="1"/>
      <c r="Q23" s="1"/>
    </row>
    <row r="24" spans="2:20" ht="24.95" customHeight="1">
      <c r="B24" s="388"/>
      <c r="C24" s="505"/>
      <c r="D24" s="93" t="s">
        <v>47</v>
      </c>
      <c r="E24" s="131" t="s">
        <v>270</v>
      </c>
      <c r="F24" s="54">
        <f t="shared" si="1"/>
        <v>200000</v>
      </c>
      <c r="G24" s="55">
        <v>5000</v>
      </c>
      <c r="H24" s="63" t="s">
        <v>15</v>
      </c>
      <c r="I24" s="65">
        <v>40</v>
      </c>
      <c r="J24" s="63"/>
      <c r="K24" s="503" t="e">
        <f>#REF!</f>
        <v>#REF!</v>
      </c>
      <c r="L24" s="425"/>
      <c r="M24" s="425"/>
      <c r="N24" s="425"/>
      <c r="O24" s="426"/>
      <c r="P24" s="1"/>
      <c r="Q24" s="1"/>
    </row>
    <row r="25" spans="2:20" ht="24.95" customHeight="1">
      <c r="B25" s="388"/>
      <c r="C25" s="505"/>
      <c r="D25" s="93" t="s">
        <v>21</v>
      </c>
      <c r="E25" s="56" t="s">
        <v>57</v>
      </c>
      <c r="F25" s="54">
        <f t="shared" si="1"/>
        <v>80000</v>
      </c>
      <c r="G25" s="55">
        <v>2000</v>
      </c>
      <c r="H25" s="63" t="s">
        <v>15</v>
      </c>
      <c r="I25" s="98">
        <v>40</v>
      </c>
      <c r="J25" s="63"/>
      <c r="K25" s="99"/>
      <c r="L25" s="63"/>
      <c r="M25" s="65"/>
      <c r="N25" s="65"/>
      <c r="O25" s="72"/>
      <c r="P25" s="2"/>
      <c r="Q25" s="1"/>
    </row>
    <row r="26" spans="2:20" ht="24.95" customHeight="1">
      <c r="B26" s="388"/>
      <c r="C26" s="507"/>
      <c r="D26" s="100" t="s">
        <v>22</v>
      </c>
      <c r="E26" s="101" t="s">
        <v>213</v>
      </c>
      <c r="F26" s="73">
        <f t="shared" si="1"/>
        <v>100000</v>
      </c>
      <c r="G26" s="88">
        <f>'리더교육(1일 6시간)'!G21</f>
        <v>50000</v>
      </c>
      <c r="H26" s="74" t="s">
        <v>15</v>
      </c>
      <c r="I26" s="221">
        <v>2</v>
      </c>
      <c r="J26" s="74"/>
      <c r="K26" s="74"/>
      <c r="L26" s="74"/>
      <c r="M26" s="90"/>
      <c r="N26" s="90"/>
      <c r="O26" s="91"/>
      <c r="P26" s="2"/>
      <c r="Q26" s="1"/>
    </row>
    <row r="27" spans="2:20" ht="24.95" customHeight="1">
      <c r="B27" s="396" t="s">
        <v>2</v>
      </c>
      <c r="C27" s="397"/>
      <c r="D27" s="397"/>
      <c r="E27" s="398"/>
      <c r="F27" s="103" t="e">
        <f>SUM(F4,F9,F14)</f>
        <v>#REF!</v>
      </c>
      <c r="G27" s="104"/>
      <c r="H27" s="105"/>
      <c r="I27" s="105"/>
      <c r="J27" s="105"/>
      <c r="K27" s="105"/>
      <c r="L27" s="105"/>
      <c r="M27" s="106"/>
      <c r="N27" s="106"/>
      <c r="O27" s="107"/>
      <c r="P27" s="1"/>
      <c r="Q27" s="1"/>
    </row>
    <row r="28" spans="2:20" ht="24.95" customHeight="1">
      <c r="B28" s="402" t="s">
        <v>26</v>
      </c>
      <c r="C28" s="403"/>
      <c r="D28" s="403"/>
      <c r="E28" s="398"/>
      <c r="F28" s="108" t="e">
        <f>TRUNC(F27*0.06,0)</f>
        <v>#REF!</v>
      </c>
      <c r="G28" s="109" t="s">
        <v>313</v>
      </c>
      <c r="H28" s="110"/>
      <c r="I28" s="110"/>
      <c r="J28" s="110"/>
      <c r="K28" s="110"/>
      <c r="L28" s="110"/>
      <c r="M28" s="111"/>
      <c r="N28" s="111"/>
      <c r="O28" s="112"/>
      <c r="P28" s="1"/>
      <c r="Q28" s="1"/>
      <c r="R28">
        <f>4/22</f>
        <v>0.18181818181818182</v>
      </c>
      <c r="T28">
        <f>3.5/22</f>
        <v>0.15909090909090909</v>
      </c>
    </row>
    <row r="29" spans="2:20" ht="24.95" customHeight="1">
      <c r="B29" s="402" t="s">
        <v>27</v>
      </c>
      <c r="C29" s="403" t="s">
        <v>27</v>
      </c>
      <c r="D29" s="403"/>
      <c r="E29" s="398"/>
      <c r="F29" s="108" t="e">
        <f>TRUNC((F27+F28)*0.1,0)</f>
        <v>#REF!</v>
      </c>
      <c r="G29" s="109" t="s">
        <v>164</v>
      </c>
      <c r="H29" s="110"/>
      <c r="I29" s="110"/>
      <c r="J29" s="110"/>
      <c r="K29" s="110"/>
      <c r="L29" s="110"/>
      <c r="M29" s="111"/>
      <c r="N29" s="111"/>
      <c r="O29" s="112"/>
      <c r="P29" s="1"/>
      <c r="Q29" s="1"/>
      <c r="R29">
        <f>ROUND(R28,1)</f>
        <v>0.2</v>
      </c>
      <c r="T29">
        <f>ROUND(T28,1)</f>
        <v>0.2</v>
      </c>
    </row>
    <row r="30" spans="2:20" ht="24.95" customHeight="1">
      <c r="B30" s="396" t="s">
        <v>28</v>
      </c>
      <c r="C30" s="397"/>
      <c r="D30" s="397"/>
      <c r="E30" s="398"/>
      <c r="F30" s="103" t="e">
        <f>TRUNC(SUM(F27:F29),-4)</f>
        <v>#REF!</v>
      </c>
      <c r="G30" s="104"/>
      <c r="H30" s="105"/>
      <c r="I30" s="105"/>
      <c r="J30" s="105"/>
      <c r="K30" s="105"/>
      <c r="L30" s="105"/>
      <c r="M30" s="106"/>
      <c r="N30" s="106"/>
      <c r="O30" s="107"/>
      <c r="P30" s="1"/>
      <c r="Q30" s="1"/>
    </row>
    <row r="31" spans="2:20" ht="24.95" customHeight="1">
      <c r="B31" s="402" t="s">
        <v>29</v>
      </c>
      <c r="C31" s="403"/>
      <c r="D31" s="403"/>
      <c r="E31" s="398"/>
      <c r="F31" s="108" t="e">
        <f>F30*0.1</f>
        <v>#REF!</v>
      </c>
      <c r="G31" s="113"/>
      <c r="H31" s="110"/>
      <c r="I31" s="110"/>
      <c r="J31" s="110"/>
      <c r="K31" s="110"/>
      <c r="L31" s="110"/>
      <c r="M31" s="111"/>
      <c r="N31" s="111"/>
      <c r="O31" s="112"/>
      <c r="P31" s="1"/>
      <c r="Q31" s="1"/>
    </row>
    <row r="32" spans="2:20" ht="24.95" customHeight="1" thickBot="1">
      <c r="B32" s="399" t="s">
        <v>30</v>
      </c>
      <c r="C32" s="400"/>
      <c r="D32" s="400"/>
      <c r="E32" s="401"/>
      <c r="F32" s="114" t="e">
        <f>F30+F31</f>
        <v>#REF!</v>
      </c>
      <c r="G32" s="115"/>
      <c r="H32" s="116"/>
      <c r="I32" s="116"/>
      <c r="J32" s="116"/>
      <c r="K32" s="116"/>
      <c r="L32" s="116"/>
      <c r="M32" s="117"/>
      <c r="N32" s="117"/>
      <c r="O32" s="118"/>
      <c r="P32" s="1"/>
      <c r="Q32" s="1"/>
    </row>
    <row r="33" spans="2:17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2"/>
      <c r="N33" s="2"/>
      <c r="O33" s="2"/>
      <c r="P33" s="1"/>
      <c r="Q33" s="1"/>
    </row>
    <row r="34" spans="2:17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2"/>
      <c r="N34" s="2"/>
      <c r="O34" s="2"/>
      <c r="P34" s="1"/>
      <c r="Q34" s="1"/>
    </row>
    <row r="35" spans="2:17" ht="24.95" customHeight="1">
      <c r="B35" s="1"/>
      <c r="C35" s="1"/>
      <c r="D35" s="1"/>
      <c r="E35" s="1"/>
      <c r="F35" s="19"/>
      <c r="G35" s="1"/>
      <c r="H35" s="1"/>
      <c r="I35" s="1"/>
      <c r="J35" s="1"/>
      <c r="K35" s="1"/>
      <c r="L35" s="1"/>
      <c r="M35" s="2"/>
      <c r="N35" s="2"/>
      <c r="O35" s="2"/>
      <c r="P35" s="1"/>
      <c r="Q35" s="1"/>
    </row>
    <row r="36" spans="2:17" ht="24.95" customHeight="1">
      <c r="B36" s="1"/>
      <c r="C36" s="1"/>
      <c r="D36" s="1"/>
      <c r="E36" s="1"/>
      <c r="F36" s="1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2:17" ht="24.95" customHeight="1">
      <c r="B37" s="1"/>
      <c r="C37" s="1"/>
      <c r="D37" s="1"/>
      <c r="E37" s="1"/>
      <c r="F37" s="1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2:17" ht="24.95" customHeight="1">
      <c r="B38" s="1"/>
      <c r="C38" s="1"/>
      <c r="D38" s="1"/>
      <c r="E38" s="1"/>
      <c r="F38" s="1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2:17" ht="24.95" customHeight="1">
      <c r="B39" s="1"/>
      <c r="C39" s="1"/>
      <c r="D39" s="1"/>
      <c r="E39" s="1"/>
      <c r="F39" s="19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2:17" ht="24.95" customHeight="1">
      <c r="B40" s="1"/>
      <c r="C40" s="1"/>
      <c r="D40" s="1"/>
      <c r="E40" s="1"/>
      <c r="F40" s="19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2:17">
      <c r="B41" s="1"/>
      <c r="C41" s="1"/>
      <c r="D41" s="1"/>
      <c r="E41" s="1"/>
      <c r="F41" s="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2:17">
      <c r="B42" s="1"/>
      <c r="C42" s="1"/>
      <c r="D42" s="1"/>
      <c r="E42" s="1"/>
      <c r="F42" s="3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</sheetData>
  <mergeCells count="34">
    <mergeCell ref="B30:E30"/>
    <mergeCell ref="B31:E31"/>
    <mergeCell ref="B32:E32"/>
    <mergeCell ref="C15:C16"/>
    <mergeCell ref="K24:O24"/>
    <mergeCell ref="J15:O15"/>
    <mergeCell ref="J16:O16"/>
    <mergeCell ref="B28:E28"/>
    <mergeCell ref="B29:E29"/>
    <mergeCell ref="B27:E27"/>
    <mergeCell ref="B14:B26"/>
    <mergeCell ref="D14:E14"/>
    <mergeCell ref="C17:C19"/>
    <mergeCell ref="C20:C26"/>
    <mergeCell ref="B9:B13"/>
    <mergeCell ref="D9:E9"/>
    <mergeCell ref="C10:C11"/>
    <mergeCell ref="D10:E10"/>
    <mergeCell ref="D11:E11"/>
    <mergeCell ref="C12:C13"/>
    <mergeCell ref="D12:E12"/>
    <mergeCell ref="D13:E13"/>
    <mergeCell ref="B1:O1"/>
    <mergeCell ref="D3:E3"/>
    <mergeCell ref="G3:O3"/>
    <mergeCell ref="B4:B8"/>
    <mergeCell ref="D4:E4"/>
    <mergeCell ref="G4:O4"/>
    <mergeCell ref="C5:C6"/>
    <mergeCell ref="D5:E5"/>
    <mergeCell ref="D6:E6"/>
    <mergeCell ref="C7:C8"/>
    <mergeCell ref="D7:E7"/>
    <mergeCell ref="D8:E8"/>
  </mergeCells>
  <phoneticPr fontId="3" type="noConversion"/>
  <pageMargins left="0.7" right="0.7" top="0.75" bottom="0.75" header="0.3" footer="0.3"/>
  <pageSetup paperSize="9" scale="56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64534-F6CE-4B1E-AFAA-1B3BFB90FF3A}">
  <sheetPr>
    <tabColor rgb="FFFFFF00"/>
    <pageSetUpPr fitToPage="1"/>
  </sheetPr>
  <dimension ref="B1:Y33"/>
  <sheetViews>
    <sheetView view="pageBreakPreview" zoomScale="85" zoomScaleNormal="85" zoomScaleSheetLayoutView="85" workbookViewId="0">
      <selection activeCell="F10" sqref="F10"/>
    </sheetView>
  </sheetViews>
  <sheetFormatPr defaultRowHeight="16.5"/>
  <cols>
    <col min="2" max="2" width="7.125" customWidth="1"/>
    <col min="3" max="3" width="7.125" bestFit="1" customWidth="1"/>
    <col min="4" max="4" width="13.75" bestFit="1" customWidth="1"/>
    <col min="5" max="5" width="16.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04" t="s">
        <v>357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58" t="s">
        <v>4</v>
      </c>
      <c r="C3" s="59" t="s">
        <v>3</v>
      </c>
      <c r="D3" s="528" t="s">
        <v>5</v>
      </c>
      <c r="E3" s="418"/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1"/>
      <c r="Q3" s="1"/>
    </row>
    <row r="4" spans="2:25" ht="24.95" customHeight="1" thickTop="1">
      <c r="B4" s="414" t="s">
        <v>8</v>
      </c>
      <c r="C4" s="61"/>
      <c r="D4" s="433" t="s">
        <v>124</v>
      </c>
      <c r="E4" s="417"/>
      <c r="F4" s="62">
        <f>SUM(F5:F8)</f>
        <v>1853833</v>
      </c>
      <c r="G4" s="473" t="s">
        <v>351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388"/>
      <c r="C5" s="389" t="s">
        <v>1</v>
      </c>
      <c r="D5" s="428" t="s">
        <v>0</v>
      </c>
      <c r="E5" s="391"/>
      <c r="F5" s="54">
        <f>ROUND(G5*I5*K5,0)</f>
        <v>833325</v>
      </c>
      <c r="G5" s="55">
        <v>2777750</v>
      </c>
      <c r="H5" s="63" t="s">
        <v>13</v>
      </c>
      <c r="I5" s="64">
        <v>0.3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5" ht="24.95" customHeight="1">
      <c r="B6" s="388"/>
      <c r="C6" s="389"/>
      <c r="D6" s="428" t="s">
        <v>11</v>
      </c>
      <c r="E6" s="391"/>
      <c r="F6" s="54">
        <f>ROUND(G6*I6*K6,0)</f>
        <v>557050</v>
      </c>
      <c r="G6" s="55">
        <v>1856832</v>
      </c>
      <c r="H6" s="63" t="s">
        <v>15</v>
      </c>
      <c r="I6" s="64">
        <v>0.3</v>
      </c>
      <c r="J6" s="63" t="s">
        <v>13</v>
      </c>
      <c r="K6" s="65">
        <v>1</v>
      </c>
      <c r="L6" s="63"/>
      <c r="M6" s="66"/>
      <c r="N6" s="66"/>
      <c r="O6" s="67"/>
      <c r="P6" s="1"/>
      <c r="Q6" s="1"/>
    </row>
    <row r="7" spans="2:25" ht="24.95" customHeight="1">
      <c r="B7" s="388"/>
      <c r="C7" s="389" t="s">
        <v>33</v>
      </c>
      <c r="D7" s="428" t="s">
        <v>0</v>
      </c>
      <c r="E7" s="391"/>
      <c r="F7" s="54">
        <f>ROUND(G7*I7/K7*M7*O7,0)</f>
        <v>277775</v>
      </c>
      <c r="G7" s="55">
        <f>G5</f>
        <v>2777750</v>
      </c>
      <c r="H7" s="63" t="s">
        <v>15</v>
      </c>
      <c r="I7" s="68">
        <v>4</v>
      </c>
      <c r="J7" s="69" t="s">
        <v>25</v>
      </c>
      <c r="K7" s="70">
        <v>12</v>
      </c>
      <c r="L7" s="71" t="s">
        <v>13</v>
      </c>
      <c r="M7" s="64">
        <v>0.3</v>
      </c>
      <c r="N7" s="63" t="s">
        <v>13</v>
      </c>
      <c r="O7" s="72">
        <v>1</v>
      </c>
      <c r="P7" s="1"/>
      <c r="Q7" s="1"/>
      <c r="Y7" s="7"/>
    </row>
    <row r="8" spans="2:25" ht="24.95" customHeight="1">
      <c r="B8" s="388"/>
      <c r="C8" s="415"/>
      <c r="D8" s="428" t="s">
        <v>11</v>
      </c>
      <c r="E8" s="391"/>
      <c r="F8" s="73">
        <f>ROUND(G8*I8/K8*M8*O8,0)</f>
        <v>185683</v>
      </c>
      <c r="G8" s="55">
        <f>G6</f>
        <v>1856832</v>
      </c>
      <c r="H8" s="74" t="s">
        <v>15</v>
      </c>
      <c r="I8" s="75">
        <v>4</v>
      </c>
      <c r="J8" s="76" t="s">
        <v>25</v>
      </c>
      <c r="K8" s="77">
        <v>12</v>
      </c>
      <c r="L8" s="78" t="s">
        <v>13</v>
      </c>
      <c r="M8" s="79">
        <v>0.3</v>
      </c>
      <c r="N8" s="74" t="s">
        <v>13</v>
      </c>
      <c r="O8" s="80">
        <v>1</v>
      </c>
      <c r="P8" s="1"/>
      <c r="Q8" s="1"/>
      <c r="Y8" s="7"/>
    </row>
    <row r="9" spans="2:25" ht="24.95" customHeight="1">
      <c r="B9" s="388" t="s">
        <v>9</v>
      </c>
      <c r="C9" s="81"/>
      <c r="D9" s="453" t="s">
        <v>124</v>
      </c>
      <c r="E9" s="438"/>
      <c r="F9" s="82">
        <f>SUM(F10:F11)</f>
        <v>360000</v>
      </c>
      <c r="G9" s="83" t="s">
        <v>96</v>
      </c>
      <c r="H9" s="84"/>
      <c r="I9" s="84"/>
      <c r="J9" s="84"/>
      <c r="K9" s="84"/>
      <c r="L9" s="84"/>
      <c r="M9" s="85"/>
      <c r="N9" s="85"/>
      <c r="O9" s="86"/>
      <c r="P9" s="1"/>
      <c r="Q9" s="1"/>
      <c r="Y9" s="6"/>
    </row>
    <row r="10" spans="2:25" ht="24.95" customHeight="1">
      <c r="B10" s="388"/>
      <c r="C10" s="389" t="s">
        <v>34</v>
      </c>
      <c r="D10" s="428" t="s">
        <v>0</v>
      </c>
      <c r="E10" s="391"/>
      <c r="F10" s="54">
        <f>(25000*2)+(25000*2)+(40000*2)</f>
        <v>180000</v>
      </c>
      <c r="G10" s="87" t="s">
        <v>372</v>
      </c>
      <c r="H10" s="63"/>
      <c r="I10" s="63"/>
      <c r="J10" s="63"/>
      <c r="K10" s="63"/>
      <c r="L10" s="63"/>
      <c r="M10" s="66"/>
      <c r="N10" s="66"/>
      <c r="O10" s="67"/>
      <c r="P10" s="1"/>
      <c r="Q10" s="1"/>
      <c r="Y10" s="7"/>
    </row>
    <row r="11" spans="2:25" ht="24.95" customHeight="1">
      <c r="B11" s="388"/>
      <c r="C11" s="389"/>
      <c r="D11" s="428" t="s">
        <v>11</v>
      </c>
      <c r="E11" s="391"/>
      <c r="F11" s="54">
        <f>(25000*2)+(25000*2)+(40000*2)</f>
        <v>180000</v>
      </c>
      <c r="G11" s="87" t="s">
        <v>372</v>
      </c>
      <c r="H11" s="63"/>
      <c r="I11" s="63"/>
      <c r="J11" s="63"/>
      <c r="K11" s="63"/>
      <c r="L11" s="63"/>
      <c r="M11" s="66"/>
      <c r="N11" s="66"/>
      <c r="O11" s="67"/>
      <c r="P11" s="1"/>
      <c r="Q11" s="1"/>
      <c r="Y11" s="6"/>
    </row>
    <row r="12" spans="2:25" ht="24.95" customHeight="1">
      <c r="B12" s="388" t="s">
        <v>7</v>
      </c>
      <c r="C12" s="81" t="s">
        <v>2</v>
      </c>
      <c r="D12" s="453"/>
      <c r="E12" s="438"/>
      <c r="F12" s="82">
        <f>SUM(F13:F17)</f>
        <v>5925000</v>
      </c>
      <c r="G12" s="92"/>
      <c r="H12" s="84"/>
      <c r="I12" s="84"/>
      <c r="J12" s="84"/>
      <c r="K12" s="84"/>
      <c r="L12" s="84"/>
      <c r="M12" s="85"/>
      <c r="N12" s="85"/>
      <c r="O12" s="86"/>
      <c r="P12" s="1"/>
      <c r="Q12" s="1"/>
    </row>
    <row r="13" spans="2:25" ht="24.95" customHeight="1">
      <c r="B13" s="388"/>
      <c r="C13" s="389" t="s">
        <v>8</v>
      </c>
      <c r="D13" s="390" t="s">
        <v>358</v>
      </c>
      <c r="E13" s="391"/>
      <c r="F13" s="54">
        <f>ROUND(G13*I13,0)</f>
        <v>300000</v>
      </c>
      <c r="G13" s="55">
        <f>'리더교육(1일 6시간)'!G15</f>
        <v>150000</v>
      </c>
      <c r="H13" s="63" t="s">
        <v>15</v>
      </c>
      <c r="I13" s="95">
        <v>2</v>
      </c>
      <c r="J13" s="419"/>
      <c r="K13" s="425"/>
      <c r="L13" s="425"/>
      <c r="M13" s="425"/>
      <c r="N13" s="425"/>
      <c r="O13" s="426"/>
      <c r="P13" s="1"/>
      <c r="Q13" s="1"/>
    </row>
    <row r="14" spans="2:25" ht="24.95" customHeight="1">
      <c r="B14" s="388"/>
      <c r="C14" s="389"/>
      <c r="D14" s="390" t="s">
        <v>109</v>
      </c>
      <c r="E14" s="391"/>
      <c r="F14" s="54">
        <f>ROUND(G14*I14,0)</f>
        <v>50000</v>
      </c>
      <c r="G14" s="55">
        <v>50000</v>
      </c>
      <c r="H14" s="63" t="s">
        <v>15</v>
      </c>
      <c r="I14" s="96">
        <v>1</v>
      </c>
      <c r="J14" s="419"/>
      <c r="K14" s="425"/>
      <c r="L14" s="425"/>
      <c r="M14" s="425"/>
      <c r="N14" s="425"/>
      <c r="O14" s="426"/>
      <c r="P14" s="1"/>
      <c r="Q14" s="1"/>
    </row>
    <row r="15" spans="2:25" ht="24.95" customHeight="1">
      <c r="B15" s="388"/>
      <c r="C15" s="147"/>
      <c r="D15" s="93" t="s">
        <v>69</v>
      </c>
      <c r="E15" s="232" t="s">
        <v>69</v>
      </c>
      <c r="F15" s="54">
        <f>1500*50</f>
        <v>75000</v>
      </c>
      <c r="G15" s="55" t="s">
        <v>360</v>
      </c>
      <c r="H15" s="63"/>
      <c r="I15" s="96"/>
      <c r="J15" s="191"/>
      <c r="K15" s="289"/>
      <c r="L15" s="289"/>
      <c r="M15" s="289"/>
      <c r="N15" s="289"/>
      <c r="O15" s="290"/>
      <c r="P15" s="1"/>
      <c r="Q15" s="1"/>
    </row>
    <row r="16" spans="2:25" ht="24.95" customHeight="1">
      <c r="B16" s="388"/>
      <c r="C16" s="147" t="s">
        <v>37</v>
      </c>
      <c r="D16" s="93" t="s">
        <v>20</v>
      </c>
      <c r="E16" s="149" t="s">
        <v>180</v>
      </c>
      <c r="F16" s="54">
        <f>ROUND(G16*I16*K16,0)</f>
        <v>200000</v>
      </c>
      <c r="G16" s="55">
        <f>'리더교육(1일 6시간)'!G18</f>
        <v>4000</v>
      </c>
      <c r="H16" s="63" t="s">
        <v>15</v>
      </c>
      <c r="I16" s="96">
        <v>1</v>
      </c>
      <c r="J16" s="63" t="s">
        <v>15</v>
      </c>
      <c r="K16" s="65">
        <v>50</v>
      </c>
      <c r="L16" s="63"/>
      <c r="M16" s="66"/>
      <c r="N16" s="66"/>
      <c r="O16" s="67"/>
      <c r="P16" s="1"/>
      <c r="Q16" s="1"/>
    </row>
    <row r="17" spans="2:19" ht="24.95" customHeight="1">
      <c r="B17" s="388"/>
      <c r="C17" s="148"/>
      <c r="D17" s="100" t="s">
        <v>255</v>
      </c>
      <c r="E17" s="101" t="s">
        <v>255</v>
      </c>
      <c r="F17" s="73">
        <f>ROUND(G17*I17,0)</f>
        <v>5300000</v>
      </c>
      <c r="G17" s="88">
        <v>100000</v>
      </c>
      <c r="H17" s="74" t="s">
        <v>15</v>
      </c>
      <c r="I17" s="102">
        <v>53</v>
      </c>
      <c r="J17" s="74" t="s">
        <v>256</v>
      </c>
      <c r="K17" s="74"/>
      <c r="L17" s="74"/>
      <c r="M17" s="90"/>
      <c r="N17" s="90"/>
      <c r="O17" s="91"/>
      <c r="P17" s="1"/>
      <c r="Q17" s="1"/>
    </row>
    <row r="18" spans="2:19" ht="24.95" customHeight="1">
      <c r="B18" s="396" t="s">
        <v>2</v>
      </c>
      <c r="C18" s="397"/>
      <c r="D18" s="397"/>
      <c r="E18" s="398"/>
      <c r="F18" s="103">
        <f>SUM(F4,F9,F12)</f>
        <v>8138833</v>
      </c>
      <c r="G18" s="104"/>
      <c r="H18" s="105"/>
      <c r="I18" s="105"/>
      <c r="J18" s="105"/>
      <c r="K18" s="105"/>
      <c r="L18" s="105"/>
      <c r="M18" s="106"/>
      <c r="N18" s="106"/>
      <c r="O18" s="107"/>
      <c r="P18" s="1"/>
      <c r="Q18" s="1"/>
    </row>
    <row r="19" spans="2:19" ht="24.95" customHeight="1">
      <c r="B19" s="402" t="s">
        <v>26</v>
      </c>
      <c r="C19" s="403"/>
      <c r="D19" s="403"/>
      <c r="E19" s="398"/>
      <c r="F19" s="108">
        <f>TRUNC(F18*0.049,0)</f>
        <v>398802</v>
      </c>
      <c r="G19" s="109" t="s">
        <v>313</v>
      </c>
      <c r="H19" s="110"/>
      <c r="I19" s="110"/>
      <c r="J19" s="110"/>
      <c r="K19" s="110"/>
      <c r="L19" s="110"/>
      <c r="M19" s="111"/>
      <c r="N19" s="111"/>
      <c r="O19" s="112"/>
      <c r="P19" s="1"/>
      <c r="Q19" s="1"/>
    </row>
    <row r="20" spans="2:19" ht="24.95" customHeight="1">
      <c r="B20" s="402" t="s">
        <v>27</v>
      </c>
      <c r="C20" s="403" t="s">
        <v>27</v>
      </c>
      <c r="D20" s="403"/>
      <c r="E20" s="398"/>
      <c r="F20" s="108">
        <f>TRUNC((F18+F19)*0.09,0)</f>
        <v>768387</v>
      </c>
      <c r="G20" s="109" t="s">
        <v>164</v>
      </c>
      <c r="H20" s="110"/>
      <c r="I20" s="110"/>
      <c r="J20" s="110"/>
      <c r="K20" s="110"/>
      <c r="L20" s="110"/>
      <c r="M20" s="111"/>
      <c r="N20" s="111"/>
      <c r="O20" s="112"/>
      <c r="P20" s="1"/>
      <c r="Q20" s="1"/>
    </row>
    <row r="21" spans="2:19" ht="24.95" customHeight="1">
      <c r="B21" s="396" t="s">
        <v>28</v>
      </c>
      <c r="C21" s="397"/>
      <c r="D21" s="397"/>
      <c r="E21" s="398"/>
      <c r="F21" s="103">
        <f>TRUNC(SUM(F18:F20),-4)</f>
        <v>9300000</v>
      </c>
      <c r="G21" s="104"/>
      <c r="H21" s="105"/>
      <c r="I21" s="105"/>
      <c r="J21" s="105"/>
      <c r="K21" s="105"/>
      <c r="L21" s="105"/>
      <c r="M21" s="106"/>
      <c r="N21" s="106"/>
      <c r="O21" s="107"/>
      <c r="P21" s="1"/>
      <c r="Q21" s="1"/>
    </row>
    <row r="22" spans="2:19" ht="24.95" customHeight="1">
      <c r="B22" s="402" t="s">
        <v>29</v>
      </c>
      <c r="C22" s="403"/>
      <c r="D22" s="403"/>
      <c r="E22" s="398"/>
      <c r="F22" s="108">
        <f>F21*0.1</f>
        <v>930000</v>
      </c>
      <c r="G22" s="113"/>
      <c r="H22" s="110"/>
      <c r="I22" s="110"/>
      <c r="J22" s="110"/>
      <c r="K22" s="110"/>
      <c r="L22" s="110"/>
      <c r="M22" s="111"/>
      <c r="N22" s="111"/>
      <c r="O22" s="112"/>
      <c r="P22" s="1"/>
      <c r="Q22" s="1"/>
    </row>
    <row r="23" spans="2:19" ht="24.95" customHeight="1" thickBot="1">
      <c r="B23" s="399" t="s">
        <v>30</v>
      </c>
      <c r="C23" s="400"/>
      <c r="D23" s="400"/>
      <c r="E23" s="401"/>
      <c r="F23" s="114">
        <f>F21+F22</f>
        <v>10230000</v>
      </c>
      <c r="G23" s="115"/>
      <c r="H23" s="116"/>
      <c r="I23" s="116"/>
      <c r="J23" s="116"/>
      <c r="K23" s="116"/>
      <c r="L23" s="116"/>
      <c r="M23" s="117"/>
      <c r="N23" s="117"/>
      <c r="O23" s="118"/>
      <c r="P23" s="1"/>
      <c r="Q23" s="1"/>
    </row>
    <row r="24" spans="2:19" ht="24.95" customHeight="1">
      <c r="B24" s="1"/>
      <c r="C24" s="1"/>
      <c r="D24" s="1"/>
      <c r="E24" s="1"/>
      <c r="F24" s="19"/>
      <c r="G24" s="1"/>
      <c r="H24" s="1"/>
      <c r="I24" s="1"/>
      <c r="J24" s="1"/>
      <c r="K24" s="1"/>
      <c r="L24" s="1"/>
      <c r="M24" s="2"/>
      <c r="N24" s="2"/>
      <c r="O24" s="2"/>
      <c r="P24" s="1"/>
      <c r="Q24" s="1"/>
    </row>
    <row r="25" spans="2:19" ht="24.95" customHeight="1">
      <c r="B25" s="1"/>
      <c r="C25" s="1"/>
      <c r="D25" s="1"/>
      <c r="E25" s="1"/>
      <c r="F25" s="19"/>
      <c r="G25" s="1"/>
      <c r="H25" s="1"/>
      <c r="I25" s="1"/>
      <c r="J25" s="1"/>
      <c r="K25" s="1"/>
      <c r="L25" s="1"/>
      <c r="M25" s="2"/>
      <c r="N25" s="2"/>
      <c r="O25" s="2"/>
      <c r="P25" s="1"/>
      <c r="Q25" s="1"/>
    </row>
    <row r="26" spans="2:19" ht="24.95" customHeight="1">
      <c r="B26" s="1"/>
      <c r="C26" s="1"/>
      <c r="D26" s="1"/>
      <c r="E26" s="1"/>
      <c r="F26" s="19"/>
      <c r="G26" s="1"/>
      <c r="H26" s="1"/>
      <c r="I26" s="1"/>
      <c r="J26" s="1"/>
      <c r="K26" s="1"/>
      <c r="L26" s="1"/>
      <c r="M26" s="2"/>
      <c r="N26" s="2"/>
      <c r="O26" s="2"/>
      <c r="P26" s="1"/>
      <c r="Q26" s="1">
        <f>17/22</f>
        <v>0.77272727272727271</v>
      </c>
      <c r="S26">
        <f>13/22</f>
        <v>0.59090909090909094</v>
      </c>
    </row>
    <row r="27" spans="2:19" ht="24.95" customHeight="1">
      <c r="B27" s="1"/>
      <c r="C27" s="1"/>
      <c r="D27" s="1"/>
      <c r="E27" s="1"/>
      <c r="F27" s="19"/>
      <c r="G27" s="1"/>
      <c r="H27" s="1"/>
      <c r="I27" s="1"/>
      <c r="J27" s="1"/>
      <c r="K27" s="1"/>
      <c r="L27" s="1"/>
      <c r="M27" s="1"/>
      <c r="N27" s="1"/>
      <c r="O27" s="1"/>
      <c r="P27" s="1"/>
      <c r="Q27">
        <f>ROUND(Q26,1)</f>
        <v>0.8</v>
      </c>
      <c r="S27">
        <f>ROUND(S26,1)</f>
        <v>0.6</v>
      </c>
    </row>
    <row r="28" spans="2:19" ht="24.95" customHeight="1">
      <c r="B28" s="1"/>
      <c r="C28" s="1"/>
      <c r="D28" s="1"/>
      <c r="E28" s="1"/>
      <c r="F28" s="1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2:19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2:19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19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19">
      <c r="B32" s="1"/>
      <c r="C32" s="1"/>
      <c r="D32" s="1"/>
      <c r="E32" s="1"/>
      <c r="F32" s="3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17">
      <c r="B33" s="1"/>
      <c r="C33" s="1"/>
      <c r="D33" s="1"/>
      <c r="E33" s="1"/>
      <c r="F33" s="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</sheetData>
  <mergeCells count="30">
    <mergeCell ref="B23:E23"/>
    <mergeCell ref="B12:B17"/>
    <mergeCell ref="D12:E12"/>
    <mergeCell ref="C13:C14"/>
    <mergeCell ref="D13:E13"/>
    <mergeCell ref="B18:E18"/>
    <mergeCell ref="B19:E19"/>
    <mergeCell ref="B20:E20"/>
    <mergeCell ref="B21:E21"/>
    <mergeCell ref="B22:E22"/>
    <mergeCell ref="J13:O13"/>
    <mergeCell ref="D14:E14"/>
    <mergeCell ref="J14:O14"/>
    <mergeCell ref="D7:E7"/>
    <mergeCell ref="D8:E8"/>
    <mergeCell ref="B9:B11"/>
    <mergeCell ref="D9:E9"/>
    <mergeCell ref="C10:C11"/>
    <mergeCell ref="D10:E10"/>
    <mergeCell ref="D11:E11"/>
    <mergeCell ref="B1:O1"/>
    <mergeCell ref="D3:E3"/>
    <mergeCell ref="G3:O3"/>
    <mergeCell ref="B4:B8"/>
    <mergeCell ref="D4:E4"/>
    <mergeCell ref="G4:O4"/>
    <mergeCell ref="C5:C6"/>
    <mergeCell ref="D5:E5"/>
    <mergeCell ref="D6:E6"/>
    <mergeCell ref="C7:C8"/>
  </mergeCells>
  <phoneticPr fontId="3" type="noConversion"/>
  <pageMargins left="0.7" right="0.7" top="0.75" bottom="0.75" header="0.3" footer="0.3"/>
  <pageSetup paperSize="9" scale="5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A66BC-6404-48A1-819B-FFB1F6993EA7}">
  <sheetPr>
    <tabColor rgb="FFFFFF00"/>
    <pageSetUpPr fitToPage="1"/>
  </sheetPr>
  <dimension ref="B1:Y33"/>
  <sheetViews>
    <sheetView view="pageBreakPreview" zoomScale="85" zoomScaleNormal="85" zoomScaleSheetLayoutView="85" workbookViewId="0">
      <selection activeCell="F4" sqref="F4:F23"/>
    </sheetView>
  </sheetViews>
  <sheetFormatPr defaultRowHeight="16.5"/>
  <cols>
    <col min="2" max="2" width="7.125" customWidth="1"/>
    <col min="3" max="3" width="7.125" bestFit="1" customWidth="1"/>
    <col min="4" max="4" width="13.75" bestFit="1" customWidth="1"/>
    <col min="5" max="5" width="16.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04" t="s">
        <v>361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58" t="s">
        <v>4</v>
      </c>
      <c r="C3" s="59" t="s">
        <v>3</v>
      </c>
      <c r="D3" s="528" t="s">
        <v>5</v>
      </c>
      <c r="E3" s="418"/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1"/>
      <c r="Q3" s="1"/>
    </row>
    <row r="4" spans="2:25" ht="24.95" customHeight="1" thickTop="1">
      <c r="B4" s="414" t="s">
        <v>8</v>
      </c>
      <c r="C4" s="61"/>
      <c r="D4" s="433" t="s">
        <v>124</v>
      </c>
      <c r="E4" s="417"/>
      <c r="F4" s="62"/>
      <c r="G4" s="473" t="s">
        <v>351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388"/>
      <c r="C5" s="389" t="s">
        <v>1</v>
      </c>
      <c r="D5" s="428" t="s">
        <v>0</v>
      </c>
      <c r="E5" s="391"/>
      <c r="F5" s="54"/>
      <c r="G5" s="55">
        <v>2777750</v>
      </c>
      <c r="H5" s="63" t="s">
        <v>13</v>
      </c>
      <c r="I5" s="64">
        <v>0.15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5" ht="24.95" customHeight="1">
      <c r="B6" s="388"/>
      <c r="C6" s="389"/>
      <c r="D6" s="428" t="s">
        <v>11</v>
      </c>
      <c r="E6" s="391"/>
      <c r="F6" s="54"/>
      <c r="G6" s="55">
        <v>1856832</v>
      </c>
      <c r="H6" s="63" t="s">
        <v>15</v>
      </c>
      <c r="I6" s="64">
        <v>0.15</v>
      </c>
      <c r="J6" s="63" t="s">
        <v>13</v>
      </c>
      <c r="K6" s="65">
        <v>1</v>
      </c>
      <c r="L6" s="63"/>
      <c r="M6" s="66"/>
      <c r="N6" s="66"/>
      <c r="O6" s="67"/>
      <c r="P6" s="1"/>
      <c r="Q6" s="1"/>
    </row>
    <row r="7" spans="2:25" ht="24.95" customHeight="1">
      <c r="B7" s="388"/>
      <c r="C7" s="389" t="s">
        <v>33</v>
      </c>
      <c r="D7" s="428" t="s">
        <v>0</v>
      </c>
      <c r="E7" s="391"/>
      <c r="F7" s="54"/>
      <c r="G7" s="55">
        <f>G5</f>
        <v>2777750</v>
      </c>
      <c r="H7" s="63" t="s">
        <v>15</v>
      </c>
      <c r="I7" s="68">
        <v>4</v>
      </c>
      <c r="J7" s="69" t="s">
        <v>25</v>
      </c>
      <c r="K7" s="70">
        <v>12</v>
      </c>
      <c r="L7" s="71" t="s">
        <v>13</v>
      </c>
      <c r="M7" s="64">
        <v>0.15</v>
      </c>
      <c r="N7" s="63" t="s">
        <v>13</v>
      </c>
      <c r="O7" s="72">
        <v>1</v>
      </c>
      <c r="P7" s="1"/>
      <c r="Q7" s="1"/>
      <c r="Y7" s="7"/>
    </row>
    <row r="8" spans="2:25" ht="24.95" customHeight="1">
      <c r="B8" s="388"/>
      <c r="C8" s="415"/>
      <c r="D8" s="428" t="s">
        <v>11</v>
      </c>
      <c r="E8" s="391"/>
      <c r="F8" s="73"/>
      <c r="G8" s="55">
        <f>G6</f>
        <v>1856832</v>
      </c>
      <c r="H8" s="74" t="s">
        <v>15</v>
      </c>
      <c r="I8" s="75">
        <v>4</v>
      </c>
      <c r="J8" s="76" t="s">
        <v>25</v>
      </c>
      <c r="K8" s="77">
        <v>12</v>
      </c>
      <c r="L8" s="78" t="s">
        <v>13</v>
      </c>
      <c r="M8" s="79">
        <v>0.15</v>
      </c>
      <c r="N8" s="74" t="s">
        <v>13</v>
      </c>
      <c r="O8" s="80">
        <v>1</v>
      </c>
      <c r="P8" s="1"/>
      <c r="Q8" s="1"/>
      <c r="Y8" s="7"/>
    </row>
    <row r="9" spans="2:25" ht="24.95" customHeight="1">
      <c r="B9" s="388" t="s">
        <v>9</v>
      </c>
      <c r="C9" s="81"/>
      <c r="D9" s="453" t="s">
        <v>124</v>
      </c>
      <c r="E9" s="438"/>
      <c r="F9" s="82"/>
      <c r="G9" s="83" t="s">
        <v>96</v>
      </c>
      <c r="H9" s="84"/>
      <c r="I9" s="84"/>
      <c r="J9" s="84"/>
      <c r="K9" s="84"/>
      <c r="L9" s="84"/>
      <c r="M9" s="85"/>
      <c r="N9" s="85"/>
      <c r="O9" s="86"/>
      <c r="P9" s="1"/>
      <c r="Q9" s="1"/>
      <c r="Y9" s="6"/>
    </row>
    <row r="10" spans="2:25" ht="24.95" customHeight="1">
      <c r="B10" s="388"/>
      <c r="C10" s="389" t="s">
        <v>34</v>
      </c>
      <c r="D10" s="428" t="s">
        <v>0</v>
      </c>
      <c r="E10" s="391"/>
      <c r="F10" s="54"/>
      <c r="G10" s="87" t="s">
        <v>373</v>
      </c>
      <c r="H10" s="63"/>
      <c r="I10" s="63"/>
      <c r="J10" s="63"/>
      <c r="K10" s="63"/>
      <c r="L10" s="63"/>
      <c r="M10" s="66"/>
      <c r="N10" s="66"/>
      <c r="O10" s="67"/>
      <c r="P10" s="1"/>
      <c r="Q10" s="1"/>
      <c r="Y10" s="7"/>
    </row>
    <row r="11" spans="2:25" ht="24.95" customHeight="1">
      <c r="B11" s="388"/>
      <c r="C11" s="389"/>
      <c r="D11" s="428" t="s">
        <v>11</v>
      </c>
      <c r="E11" s="391"/>
      <c r="F11" s="54"/>
      <c r="G11" s="87" t="s">
        <v>373</v>
      </c>
      <c r="H11" s="63"/>
      <c r="I11" s="63"/>
      <c r="J11" s="63"/>
      <c r="K11" s="63"/>
      <c r="L11" s="63"/>
      <c r="M11" s="66"/>
      <c r="N11" s="66"/>
      <c r="O11" s="67"/>
      <c r="P11" s="1"/>
      <c r="Q11" s="1"/>
      <c r="Y11" s="6"/>
    </row>
    <row r="12" spans="2:25" ht="24.95" customHeight="1">
      <c r="B12" s="388" t="s">
        <v>7</v>
      </c>
      <c r="C12" s="81" t="s">
        <v>2</v>
      </c>
      <c r="D12" s="453"/>
      <c r="E12" s="438"/>
      <c r="F12" s="82"/>
      <c r="G12" s="92"/>
      <c r="H12" s="84"/>
      <c r="I12" s="84"/>
      <c r="J12" s="84"/>
      <c r="K12" s="84"/>
      <c r="L12" s="84"/>
      <c r="M12" s="85"/>
      <c r="N12" s="85"/>
      <c r="O12" s="86"/>
      <c r="P12" s="1"/>
      <c r="Q12" s="1"/>
    </row>
    <row r="13" spans="2:25" ht="24.95" customHeight="1">
      <c r="B13" s="388"/>
      <c r="C13" s="389" t="s">
        <v>8</v>
      </c>
      <c r="D13" s="390" t="s">
        <v>358</v>
      </c>
      <c r="E13" s="391"/>
      <c r="F13" s="54"/>
      <c r="G13" s="55">
        <f>'리더교육(1일 6시간)'!G15</f>
        <v>150000</v>
      </c>
      <c r="H13" s="63" t="s">
        <v>15</v>
      </c>
      <c r="I13" s="95">
        <v>1</v>
      </c>
      <c r="J13" s="419"/>
      <c r="K13" s="425"/>
      <c r="L13" s="425"/>
      <c r="M13" s="425"/>
      <c r="N13" s="425"/>
      <c r="O13" s="426"/>
      <c r="P13" s="1"/>
      <c r="Q13" s="1"/>
    </row>
    <row r="14" spans="2:25" ht="24.95" customHeight="1">
      <c r="B14" s="388"/>
      <c r="C14" s="389"/>
      <c r="D14" s="390" t="s">
        <v>109</v>
      </c>
      <c r="E14" s="391"/>
      <c r="F14" s="54"/>
      <c r="G14" s="55">
        <v>50000</v>
      </c>
      <c r="H14" s="63" t="s">
        <v>15</v>
      </c>
      <c r="I14" s="96">
        <v>1</v>
      </c>
      <c r="J14" s="419"/>
      <c r="K14" s="425"/>
      <c r="L14" s="425"/>
      <c r="M14" s="425"/>
      <c r="N14" s="425"/>
      <c r="O14" s="426"/>
      <c r="P14" s="1"/>
      <c r="Q14" s="1"/>
    </row>
    <row r="15" spans="2:25" ht="24.95" customHeight="1">
      <c r="B15" s="388"/>
      <c r="C15" s="147"/>
      <c r="D15" s="93" t="s">
        <v>69</v>
      </c>
      <c r="E15" s="232" t="s">
        <v>69</v>
      </c>
      <c r="F15" s="54"/>
      <c r="G15" s="55" t="s">
        <v>359</v>
      </c>
      <c r="H15" s="63"/>
      <c r="I15" s="96"/>
      <c r="J15" s="191"/>
      <c r="K15" s="289"/>
      <c r="L15" s="289"/>
      <c r="M15" s="289"/>
      <c r="N15" s="289"/>
      <c r="O15" s="290"/>
      <c r="P15" s="1"/>
      <c r="Q15" s="1"/>
    </row>
    <row r="16" spans="2:25" ht="24.95" customHeight="1">
      <c r="B16" s="388"/>
      <c r="C16" s="147" t="s">
        <v>37</v>
      </c>
      <c r="D16" s="93" t="s">
        <v>20</v>
      </c>
      <c r="E16" s="149" t="s">
        <v>180</v>
      </c>
      <c r="F16" s="54"/>
      <c r="G16" s="55">
        <f>'리더교육(1일 6시간)'!G18</f>
        <v>4000</v>
      </c>
      <c r="H16" s="63" t="s">
        <v>15</v>
      </c>
      <c r="I16" s="96">
        <v>1</v>
      </c>
      <c r="J16" s="63" t="s">
        <v>15</v>
      </c>
      <c r="K16" s="65">
        <v>20</v>
      </c>
      <c r="L16" s="63"/>
      <c r="M16" s="66"/>
      <c r="N16" s="66"/>
      <c r="O16" s="67"/>
      <c r="P16" s="1"/>
      <c r="Q16" s="1"/>
    </row>
    <row r="17" spans="2:19" ht="24.95" customHeight="1">
      <c r="B17" s="388"/>
      <c r="C17" s="148"/>
      <c r="D17" s="392" t="s">
        <v>165</v>
      </c>
      <c r="E17" s="393"/>
      <c r="F17" s="73"/>
      <c r="G17" s="88">
        <v>3000</v>
      </c>
      <c r="H17" s="74" t="s">
        <v>15</v>
      </c>
      <c r="I17" s="65">
        <v>20</v>
      </c>
      <c r="J17" s="74"/>
      <c r="K17" s="74"/>
      <c r="L17" s="74"/>
      <c r="M17" s="90"/>
      <c r="N17" s="90"/>
      <c r="O17" s="91"/>
      <c r="P17" s="1"/>
      <c r="Q17" s="1"/>
    </row>
    <row r="18" spans="2:19" ht="24.95" customHeight="1">
      <c r="B18" s="396" t="s">
        <v>2</v>
      </c>
      <c r="C18" s="397"/>
      <c r="D18" s="397"/>
      <c r="E18" s="398"/>
      <c r="F18" s="103"/>
      <c r="G18" s="104"/>
      <c r="H18" s="105"/>
      <c r="I18" s="105"/>
      <c r="J18" s="105"/>
      <c r="K18" s="105"/>
      <c r="L18" s="105"/>
      <c r="M18" s="106"/>
      <c r="N18" s="106"/>
      <c r="O18" s="107"/>
      <c r="P18" s="1"/>
      <c r="Q18" s="1"/>
    </row>
    <row r="19" spans="2:19" ht="24.95" customHeight="1">
      <c r="B19" s="402" t="s">
        <v>26</v>
      </c>
      <c r="C19" s="403"/>
      <c r="D19" s="403"/>
      <c r="E19" s="398"/>
      <c r="F19" s="108"/>
      <c r="G19" s="109" t="s">
        <v>313</v>
      </c>
      <c r="H19" s="110"/>
      <c r="I19" s="110"/>
      <c r="J19" s="110"/>
      <c r="K19" s="110"/>
      <c r="L19" s="110"/>
      <c r="M19" s="111"/>
      <c r="N19" s="111"/>
      <c r="O19" s="112"/>
      <c r="P19" s="1"/>
      <c r="Q19" s="1"/>
    </row>
    <row r="20" spans="2:19" ht="24.95" customHeight="1">
      <c r="B20" s="402" t="s">
        <v>27</v>
      </c>
      <c r="C20" s="403" t="s">
        <v>27</v>
      </c>
      <c r="D20" s="403"/>
      <c r="E20" s="398"/>
      <c r="F20" s="108"/>
      <c r="G20" s="109" t="s">
        <v>164</v>
      </c>
      <c r="H20" s="110"/>
      <c r="I20" s="110"/>
      <c r="J20" s="110"/>
      <c r="K20" s="110"/>
      <c r="L20" s="110"/>
      <c r="M20" s="111"/>
      <c r="N20" s="111"/>
      <c r="O20" s="112"/>
      <c r="P20" s="1"/>
      <c r="Q20" s="1"/>
    </row>
    <row r="21" spans="2:19" ht="24.95" customHeight="1">
      <c r="B21" s="396" t="s">
        <v>28</v>
      </c>
      <c r="C21" s="397"/>
      <c r="D21" s="397"/>
      <c r="E21" s="398"/>
      <c r="F21" s="103"/>
      <c r="G21" s="104"/>
      <c r="H21" s="105"/>
      <c r="I21" s="105"/>
      <c r="J21" s="105"/>
      <c r="K21" s="105"/>
      <c r="L21" s="105"/>
      <c r="M21" s="106"/>
      <c r="N21" s="106"/>
      <c r="O21" s="107"/>
      <c r="P21" s="1"/>
      <c r="Q21" s="1"/>
    </row>
    <row r="22" spans="2:19" ht="24.95" customHeight="1">
      <c r="B22" s="402" t="s">
        <v>29</v>
      </c>
      <c r="C22" s="403"/>
      <c r="D22" s="403"/>
      <c r="E22" s="398"/>
      <c r="F22" s="108"/>
      <c r="G22" s="113"/>
      <c r="H22" s="110"/>
      <c r="I22" s="110"/>
      <c r="J22" s="110"/>
      <c r="K22" s="110"/>
      <c r="L22" s="110"/>
      <c r="M22" s="111"/>
      <c r="N22" s="111"/>
      <c r="O22" s="112"/>
      <c r="P22" s="1"/>
      <c r="Q22" s="1"/>
    </row>
    <row r="23" spans="2:19" ht="24.95" customHeight="1" thickBot="1">
      <c r="B23" s="399" t="s">
        <v>30</v>
      </c>
      <c r="C23" s="400"/>
      <c r="D23" s="400"/>
      <c r="E23" s="401"/>
      <c r="F23" s="114"/>
      <c r="G23" s="115"/>
      <c r="H23" s="116"/>
      <c r="I23" s="116"/>
      <c r="J23" s="116"/>
      <c r="K23" s="116"/>
      <c r="L23" s="116"/>
      <c r="M23" s="117"/>
      <c r="N23" s="117"/>
      <c r="O23" s="118"/>
      <c r="P23" s="1"/>
      <c r="Q23" s="1"/>
    </row>
    <row r="24" spans="2:19" ht="24.95" customHeight="1">
      <c r="B24" s="1"/>
      <c r="C24" s="1"/>
      <c r="D24" s="1"/>
      <c r="E24" s="1"/>
      <c r="F24" s="19"/>
      <c r="G24" s="1"/>
      <c r="H24" s="1"/>
      <c r="I24" s="1"/>
      <c r="J24" s="1"/>
      <c r="K24" s="1"/>
      <c r="L24" s="1"/>
      <c r="M24" s="2"/>
      <c r="N24" s="2"/>
      <c r="O24" s="2"/>
      <c r="P24" s="1"/>
      <c r="Q24" s="1"/>
    </row>
    <row r="25" spans="2:19" ht="24.95" customHeight="1">
      <c r="B25" s="1"/>
      <c r="C25" s="1"/>
      <c r="D25" s="1"/>
      <c r="E25" s="1"/>
      <c r="F25" s="19"/>
      <c r="G25" s="1"/>
      <c r="H25" s="1"/>
      <c r="I25" s="1"/>
      <c r="J25" s="1"/>
      <c r="K25" s="1"/>
      <c r="L25" s="1"/>
      <c r="M25" s="2"/>
      <c r="N25" s="2"/>
      <c r="O25" s="2"/>
      <c r="P25" s="1"/>
      <c r="Q25" s="1"/>
    </row>
    <row r="26" spans="2:19" ht="24.95" customHeight="1">
      <c r="B26" s="1"/>
      <c r="C26" s="1"/>
      <c r="D26" s="1"/>
      <c r="E26" s="1"/>
      <c r="F26" s="19"/>
      <c r="G26" s="1"/>
      <c r="H26" s="1"/>
      <c r="I26" s="1"/>
      <c r="J26" s="1"/>
      <c r="K26" s="1"/>
      <c r="L26" s="1"/>
      <c r="M26" s="2"/>
      <c r="N26" s="2"/>
      <c r="O26" s="2"/>
      <c r="P26" s="1"/>
      <c r="Q26" s="1">
        <f>17/22</f>
        <v>0.77272727272727271</v>
      </c>
      <c r="S26">
        <f>13/22</f>
        <v>0.59090909090909094</v>
      </c>
    </row>
    <row r="27" spans="2:19" ht="24.95" customHeight="1">
      <c r="B27" s="1"/>
      <c r="C27" s="1"/>
      <c r="D27" s="1"/>
      <c r="E27" s="1"/>
      <c r="F27" s="19"/>
      <c r="G27" s="1"/>
      <c r="H27" s="1"/>
      <c r="I27" s="1"/>
      <c r="J27" s="1"/>
      <c r="K27" s="1"/>
      <c r="L27" s="1"/>
      <c r="M27" s="1"/>
      <c r="N27" s="1"/>
      <c r="O27" s="1"/>
      <c r="P27" s="1"/>
      <c r="Q27">
        <f>ROUND(Q26,1)</f>
        <v>0.8</v>
      </c>
      <c r="S27">
        <f>ROUND(S26,1)</f>
        <v>0.6</v>
      </c>
    </row>
    <row r="28" spans="2:19" ht="24.95" customHeight="1">
      <c r="B28" s="1"/>
      <c r="C28" s="1"/>
      <c r="D28" s="1"/>
      <c r="E28" s="1"/>
      <c r="F28" s="1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2:19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2:19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19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19">
      <c r="B32" s="1"/>
      <c r="C32" s="1"/>
      <c r="D32" s="1"/>
      <c r="E32" s="1"/>
      <c r="F32" s="3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17">
      <c r="B33" s="1"/>
      <c r="C33" s="1"/>
      <c r="D33" s="1"/>
      <c r="E33" s="1"/>
      <c r="F33" s="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</sheetData>
  <mergeCells count="31">
    <mergeCell ref="B23:E23"/>
    <mergeCell ref="B12:B17"/>
    <mergeCell ref="D12:E12"/>
    <mergeCell ref="C13:C14"/>
    <mergeCell ref="D13:E13"/>
    <mergeCell ref="B18:E18"/>
    <mergeCell ref="B19:E19"/>
    <mergeCell ref="B20:E20"/>
    <mergeCell ref="B21:E21"/>
    <mergeCell ref="B22:E22"/>
    <mergeCell ref="J13:O13"/>
    <mergeCell ref="D14:E14"/>
    <mergeCell ref="J14:O14"/>
    <mergeCell ref="D17:E17"/>
    <mergeCell ref="D7:E7"/>
    <mergeCell ref="D8:E8"/>
    <mergeCell ref="B9:B11"/>
    <mergeCell ref="D9:E9"/>
    <mergeCell ref="C10:C11"/>
    <mergeCell ref="D10:E10"/>
    <mergeCell ref="D11:E11"/>
    <mergeCell ref="B1:O1"/>
    <mergeCell ref="D3:E3"/>
    <mergeCell ref="G3:O3"/>
    <mergeCell ref="B4:B8"/>
    <mergeCell ref="D4:E4"/>
    <mergeCell ref="G4:O4"/>
    <mergeCell ref="C5:C6"/>
    <mergeCell ref="D5:E5"/>
    <mergeCell ref="D6:E6"/>
    <mergeCell ref="C7:C8"/>
  </mergeCells>
  <phoneticPr fontId="3" type="noConversion"/>
  <pageMargins left="0.7" right="0.7" top="0.75" bottom="0.75" header="0.3" footer="0.3"/>
  <pageSetup paperSize="9" scale="5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F9F0B-8671-4DA7-851C-710D8DAEFB4C}">
  <sheetPr>
    <tabColor rgb="FFFFFF00"/>
    <pageSetUpPr fitToPage="1"/>
  </sheetPr>
  <dimension ref="B1:Y34"/>
  <sheetViews>
    <sheetView view="pageBreakPreview" zoomScale="85" zoomScaleNormal="85" zoomScaleSheetLayoutView="85" workbookViewId="0">
      <selection activeCell="F4" sqref="F4:F24"/>
    </sheetView>
  </sheetViews>
  <sheetFormatPr defaultRowHeight="16.5"/>
  <cols>
    <col min="2" max="2" width="7.125" customWidth="1"/>
    <col min="3" max="3" width="7.125" bestFit="1" customWidth="1"/>
    <col min="4" max="4" width="13.75" bestFit="1" customWidth="1"/>
    <col min="5" max="5" width="16.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04" t="s">
        <v>374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58" t="s">
        <v>4</v>
      </c>
      <c r="C3" s="59" t="s">
        <v>3</v>
      </c>
      <c r="D3" s="528" t="s">
        <v>5</v>
      </c>
      <c r="E3" s="418"/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1"/>
      <c r="Q3" s="1"/>
    </row>
    <row r="4" spans="2:25" ht="24.95" customHeight="1" thickTop="1">
      <c r="B4" s="414" t="s">
        <v>8</v>
      </c>
      <c r="C4" s="61"/>
      <c r="D4" s="433" t="s">
        <v>124</v>
      </c>
      <c r="E4" s="417"/>
      <c r="F4" s="62"/>
      <c r="G4" s="473" t="s">
        <v>351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388"/>
      <c r="C5" s="389" t="s">
        <v>1</v>
      </c>
      <c r="D5" s="428" t="s">
        <v>0</v>
      </c>
      <c r="E5" s="391"/>
      <c r="F5" s="54"/>
      <c r="G5" s="55">
        <v>2777750</v>
      </c>
      <c r="H5" s="63" t="s">
        <v>13</v>
      </c>
      <c r="I5" s="64">
        <v>0.15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5" ht="24.95" customHeight="1">
      <c r="B6" s="388"/>
      <c r="C6" s="389"/>
      <c r="D6" s="428" t="s">
        <v>11</v>
      </c>
      <c r="E6" s="391"/>
      <c r="F6" s="54"/>
      <c r="G6" s="55">
        <v>1856832</v>
      </c>
      <c r="H6" s="63" t="s">
        <v>15</v>
      </c>
      <c r="I6" s="64">
        <v>0.15</v>
      </c>
      <c r="J6" s="63" t="s">
        <v>13</v>
      </c>
      <c r="K6" s="65">
        <v>1</v>
      </c>
      <c r="L6" s="63"/>
      <c r="M6" s="66"/>
      <c r="N6" s="66"/>
      <c r="O6" s="67"/>
      <c r="P6" s="1"/>
      <c r="Q6" s="1"/>
    </row>
    <row r="7" spans="2:25" ht="24.95" customHeight="1">
      <c r="B7" s="388"/>
      <c r="C7" s="389" t="s">
        <v>33</v>
      </c>
      <c r="D7" s="428" t="s">
        <v>0</v>
      </c>
      <c r="E7" s="391"/>
      <c r="F7" s="54"/>
      <c r="G7" s="55">
        <f>G5</f>
        <v>2777750</v>
      </c>
      <c r="H7" s="63" t="s">
        <v>15</v>
      </c>
      <c r="I7" s="68">
        <v>4</v>
      </c>
      <c r="J7" s="69" t="s">
        <v>25</v>
      </c>
      <c r="K7" s="70">
        <v>12</v>
      </c>
      <c r="L7" s="71" t="s">
        <v>13</v>
      </c>
      <c r="M7" s="64">
        <v>0.15</v>
      </c>
      <c r="N7" s="63" t="s">
        <v>13</v>
      </c>
      <c r="O7" s="72">
        <v>1</v>
      </c>
      <c r="P7" s="1"/>
      <c r="Q7" s="1"/>
      <c r="Y7" s="7"/>
    </row>
    <row r="8" spans="2:25" ht="24.95" customHeight="1">
      <c r="B8" s="388"/>
      <c r="C8" s="415"/>
      <c r="D8" s="428" t="s">
        <v>11</v>
      </c>
      <c r="E8" s="391"/>
      <c r="F8" s="73"/>
      <c r="G8" s="55">
        <f>G6</f>
        <v>1856832</v>
      </c>
      <c r="H8" s="74" t="s">
        <v>15</v>
      </c>
      <c r="I8" s="75">
        <v>4</v>
      </c>
      <c r="J8" s="76" t="s">
        <v>25</v>
      </c>
      <c r="K8" s="77">
        <v>12</v>
      </c>
      <c r="L8" s="78" t="s">
        <v>13</v>
      </c>
      <c r="M8" s="79">
        <v>0.15</v>
      </c>
      <c r="N8" s="74" t="s">
        <v>13</v>
      </c>
      <c r="O8" s="80">
        <v>1</v>
      </c>
      <c r="P8" s="1"/>
      <c r="Q8" s="1"/>
      <c r="Y8" s="7"/>
    </row>
    <row r="9" spans="2:25" ht="24.95" customHeight="1">
      <c r="B9" s="388" t="s">
        <v>9</v>
      </c>
      <c r="C9" s="81"/>
      <c r="D9" s="453" t="s">
        <v>124</v>
      </c>
      <c r="E9" s="438"/>
      <c r="F9" s="82"/>
      <c r="G9" s="83" t="s">
        <v>96</v>
      </c>
      <c r="H9" s="84"/>
      <c r="I9" s="84"/>
      <c r="J9" s="84"/>
      <c r="K9" s="84"/>
      <c r="L9" s="84"/>
      <c r="M9" s="85"/>
      <c r="N9" s="85"/>
      <c r="O9" s="86"/>
      <c r="P9" s="1"/>
      <c r="Q9" s="1"/>
      <c r="Y9" s="6"/>
    </row>
    <row r="10" spans="2:25" ht="24.95" customHeight="1">
      <c r="B10" s="388"/>
      <c r="C10" s="389" t="s">
        <v>34</v>
      </c>
      <c r="D10" s="428" t="s">
        <v>0</v>
      </c>
      <c r="E10" s="391"/>
      <c r="F10" s="54"/>
      <c r="G10" s="87" t="s">
        <v>373</v>
      </c>
      <c r="H10" s="63"/>
      <c r="I10" s="63"/>
      <c r="J10" s="63"/>
      <c r="K10" s="63"/>
      <c r="L10" s="63"/>
      <c r="M10" s="66"/>
      <c r="N10" s="66"/>
      <c r="O10" s="67"/>
      <c r="P10" s="1"/>
      <c r="Q10" s="1"/>
      <c r="Y10" s="7"/>
    </row>
    <row r="11" spans="2:25" ht="24.95" customHeight="1">
      <c r="B11" s="388"/>
      <c r="C11" s="389"/>
      <c r="D11" s="428" t="s">
        <v>11</v>
      </c>
      <c r="E11" s="391"/>
      <c r="F11" s="54"/>
      <c r="G11" s="87" t="s">
        <v>373</v>
      </c>
      <c r="H11" s="63"/>
      <c r="I11" s="63"/>
      <c r="J11" s="63"/>
      <c r="K11" s="63"/>
      <c r="L11" s="63"/>
      <c r="M11" s="66"/>
      <c r="N11" s="66"/>
      <c r="O11" s="67"/>
      <c r="P11" s="1"/>
      <c r="Q11" s="1"/>
      <c r="Y11" s="6"/>
    </row>
    <row r="12" spans="2:25" ht="24.95" customHeight="1">
      <c r="B12" s="388" t="s">
        <v>7</v>
      </c>
      <c r="C12" s="81" t="s">
        <v>2</v>
      </c>
      <c r="D12" s="453"/>
      <c r="E12" s="438"/>
      <c r="F12" s="82"/>
      <c r="G12" s="92"/>
      <c r="H12" s="84"/>
      <c r="I12" s="84"/>
      <c r="J12" s="84"/>
      <c r="K12" s="84"/>
      <c r="L12" s="84"/>
      <c r="M12" s="85"/>
      <c r="N12" s="85"/>
      <c r="O12" s="86"/>
      <c r="P12" s="1"/>
      <c r="Q12" s="1"/>
    </row>
    <row r="13" spans="2:25" ht="24.95" customHeight="1">
      <c r="B13" s="388"/>
      <c r="C13" s="389" t="s">
        <v>8</v>
      </c>
      <c r="D13" s="390" t="s">
        <v>358</v>
      </c>
      <c r="E13" s="391"/>
      <c r="F13" s="54"/>
      <c r="G13" s="55">
        <f>'리더교육(1일 6시간)'!G15</f>
        <v>150000</v>
      </c>
      <c r="H13" s="63" t="s">
        <v>15</v>
      </c>
      <c r="I13" s="95">
        <v>2</v>
      </c>
      <c r="J13" s="419"/>
      <c r="K13" s="425"/>
      <c r="L13" s="425"/>
      <c r="M13" s="425"/>
      <c r="N13" s="425"/>
      <c r="O13" s="426"/>
      <c r="P13" s="1"/>
      <c r="Q13" s="1"/>
    </row>
    <row r="14" spans="2:25" ht="24.95" customHeight="1">
      <c r="B14" s="388"/>
      <c r="C14" s="389"/>
      <c r="D14" s="390" t="s">
        <v>109</v>
      </c>
      <c r="E14" s="391"/>
      <c r="F14" s="54"/>
      <c r="G14" s="55">
        <v>50000</v>
      </c>
      <c r="H14" s="63" t="s">
        <v>15</v>
      </c>
      <c r="I14" s="96">
        <v>1</v>
      </c>
      <c r="J14" s="419"/>
      <c r="K14" s="425"/>
      <c r="L14" s="425"/>
      <c r="M14" s="425"/>
      <c r="N14" s="425"/>
      <c r="O14" s="426"/>
      <c r="P14" s="1"/>
      <c r="Q14" s="1"/>
    </row>
    <row r="15" spans="2:25" ht="24.95" customHeight="1">
      <c r="B15" s="388"/>
      <c r="C15" s="147"/>
      <c r="D15" s="93" t="s">
        <v>69</v>
      </c>
      <c r="E15" s="232" t="s">
        <v>69</v>
      </c>
      <c r="F15" s="54"/>
      <c r="G15" s="55" t="s">
        <v>359</v>
      </c>
      <c r="H15" s="63"/>
      <c r="I15" s="96"/>
      <c r="J15" s="191"/>
      <c r="K15" s="289"/>
      <c r="L15" s="289"/>
      <c r="M15" s="289"/>
      <c r="N15" s="289"/>
      <c r="O15" s="290"/>
      <c r="P15" s="1"/>
      <c r="Q15" s="1"/>
    </row>
    <row r="16" spans="2:25" ht="24.95" customHeight="1">
      <c r="B16" s="388"/>
      <c r="C16" s="405" t="s">
        <v>37</v>
      </c>
      <c r="D16" s="93" t="s">
        <v>19</v>
      </c>
      <c r="E16" s="232" t="s">
        <v>19</v>
      </c>
      <c r="F16" s="54"/>
      <c r="G16" s="55" t="s">
        <v>362</v>
      </c>
      <c r="H16" s="63" t="s">
        <v>15</v>
      </c>
      <c r="I16" s="65">
        <v>20</v>
      </c>
      <c r="J16" s="191" t="s">
        <v>363</v>
      </c>
      <c r="K16" s="289" t="s">
        <v>364</v>
      </c>
      <c r="L16" s="63" t="s">
        <v>15</v>
      </c>
      <c r="M16" s="65">
        <v>20</v>
      </c>
      <c r="N16" s="289"/>
      <c r="O16" s="290"/>
      <c r="P16" s="1"/>
      <c r="Q16" s="1"/>
    </row>
    <row r="17" spans="2:19" ht="24.95" customHeight="1">
      <c r="B17" s="388"/>
      <c r="C17" s="429"/>
      <c r="D17" s="93" t="s">
        <v>20</v>
      </c>
      <c r="E17" s="149" t="s">
        <v>180</v>
      </c>
      <c r="F17" s="54"/>
      <c r="G17" s="55">
        <f>'리더교육(1일 6시간)'!G18</f>
        <v>4000</v>
      </c>
      <c r="H17" s="63" t="s">
        <v>15</v>
      </c>
      <c r="I17" s="96">
        <v>1</v>
      </c>
      <c r="J17" s="63" t="s">
        <v>15</v>
      </c>
      <c r="K17" s="65">
        <v>20</v>
      </c>
      <c r="L17" s="63"/>
      <c r="M17" s="66"/>
      <c r="N17" s="66"/>
      <c r="O17" s="67"/>
      <c r="P17" s="1"/>
      <c r="Q17" s="1"/>
    </row>
    <row r="18" spans="2:19" ht="24.95" customHeight="1">
      <c r="B18" s="388"/>
      <c r="C18" s="148"/>
      <c r="D18" s="392" t="s">
        <v>255</v>
      </c>
      <c r="E18" s="393"/>
      <c r="F18" s="73"/>
      <c r="G18" s="88">
        <v>5000</v>
      </c>
      <c r="H18" s="74" t="s">
        <v>15</v>
      </c>
      <c r="I18" s="65">
        <v>20</v>
      </c>
      <c r="J18" s="74"/>
      <c r="K18" s="74"/>
      <c r="L18" s="74"/>
      <c r="M18" s="90"/>
      <c r="N18" s="90"/>
      <c r="O18" s="91"/>
      <c r="P18" s="1"/>
      <c r="Q18" s="1"/>
    </row>
    <row r="19" spans="2:19" ht="24.95" customHeight="1">
      <c r="B19" s="396" t="s">
        <v>2</v>
      </c>
      <c r="C19" s="397"/>
      <c r="D19" s="397"/>
      <c r="E19" s="398"/>
      <c r="F19" s="103"/>
      <c r="G19" s="104"/>
      <c r="H19" s="105"/>
      <c r="I19" s="105"/>
      <c r="J19" s="105"/>
      <c r="K19" s="105"/>
      <c r="L19" s="105"/>
      <c r="M19" s="106"/>
      <c r="N19" s="106"/>
      <c r="O19" s="107"/>
      <c r="P19" s="1"/>
      <c r="Q19" s="1"/>
    </row>
    <row r="20" spans="2:19" ht="24.95" customHeight="1">
      <c r="B20" s="402" t="s">
        <v>26</v>
      </c>
      <c r="C20" s="403"/>
      <c r="D20" s="403"/>
      <c r="E20" s="398"/>
      <c r="F20" s="108"/>
      <c r="G20" s="109" t="s">
        <v>313</v>
      </c>
      <c r="H20" s="110"/>
      <c r="I20" s="110"/>
      <c r="J20" s="110"/>
      <c r="K20" s="110"/>
      <c r="L20" s="110"/>
      <c r="M20" s="111"/>
      <c r="N20" s="111"/>
      <c r="O20" s="112"/>
      <c r="P20" s="1"/>
      <c r="Q20" s="1"/>
    </row>
    <row r="21" spans="2:19" ht="24.95" customHeight="1">
      <c r="B21" s="402" t="s">
        <v>27</v>
      </c>
      <c r="C21" s="403" t="s">
        <v>27</v>
      </c>
      <c r="D21" s="403"/>
      <c r="E21" s="398"/>
      <c r="F21" s="108"/>
      <c r="G21" s="109" t="s">
        <v>164</v>
      </c>
      <c r="H21" s="110"/>
      <c r="I21" s="110"/>
      <c r="J21" s="110"/>
      <c r="K21" s="110"/>
      <c r="L21" s="110"/>
      <c r="M21" s="111"/>
      <c r="N21" s="111"/>
      <c r="O21" s="112"/>
      <c r="P21" s="1"/>
      <c r="Q21" s="1"/>
    </row>
    <row r="22" spans="2:19" ht="24.95" customHeight="1">
      <c r="B22" s="396" t="s">
        <v>28</v>
      </c>
      <c r="C22" s="397"/>
      <c r="D22" s="397"/>
      <c r="E22" s="398"/>
      <c r="F22" s="103"/>
      <c r="G22" s="104"/>
      <c r="H22" s="105"/>
      <c r="I22" s="105"/>
      <c r="J22" s="105"/>
      <c r="K22" s="105"/>
      <c r="L22" s="105"/>
      <c r="M22" s="106"/>
      <c r="N22" s="106"/>
      <c r="O22" s="107"/>
      <c r="P22" s="1"/>
      <c r="Q22" s="1"/>
    </row>
    <row r="23" spans="2:19" ht="24.95" customHeight="1">
      <c r="B23" s="402" t="s">
        <v>29</v>
      </c>
      <c r="C23" s="403"/>
      <c r="D23" s="403"/>
      <c r="E23" s="398"/>
      <c r="F23" s="108"/>
      <c r="G23" s="113"/>
      <c r="H23" s="110"/>
      <c r="I23" s="110"/>
      <c r="J23" s="110"/>
      <c r="K23" s="110"/>
      <c r="L23" s="110"/>
      <c r="M23" s="111"/>
      <c r="N23" s="111"/>
      <c r="O23" s="112"/>
      <c r="P23" s="1"/>
      <c r="Q23" s="1"/>
    </row>
    <row r="24" spans="2:19" ht="24.95" customHeight="1" thickBot="1">
      <c r="B24" s="399" t="s">
        <v>30</v>
      </c>
      <c r="C24" s="400"/>
      <c r="D24" s="400"/>
      <c r="E24" s="401"/>
      <c r="F24" s="114"/>
      <c r="G24" s="115"/>
      <c r="H24" s="116"/>
      <c r="I24" s="116"/>
      <c r="J24" s="116"/>
      <c r="K24" s="116"/>
      <c r="L24" s="116"/>
      <c r="M24" s="117"/>
      <c r="N24" s="117"/>
      <c r="O24" s="118"/>
      <c r="P24" s="1"/>
      <c r="Q24" s="1"/>
    </row>
    <row r="25" spans="2:19" ht="24.95" customHeight="1">
      <c r="B25" s="1"/>
      <c r="C25" s="1"/>
      <c r="D25" s="1"/>
      <c r="E25" s="1"/>
      <c r="F25" s="19"/>
      <c r="G25" s="1"/>
      <c r="H25" s="1"/>
      <c r="I25" s="1"/>
      <c r="J25" s="1"/>
      <c r="K25" s="1"/>
      <c r="L25" s="1"/>
      <c r="M25" s="2"/>
      <c r="N25" s="2"/>
      <c r="O25" s="2"/>
      <c r="P25" s="1"/>
      <c r="Q25" s="1"/>
    </row>
    <row r="26" spans="2:19" ht="24.95" customHeight="1">
      <c r="B26" s="1"/>
      <c r="C26" s="1"/>
      <c r="D26" s="1"/>
      <c r="E26" s="1"/>
      <c r="F26" s="19"/>
      <c r="G26" s="1"/>
      <c r="H26" s="1"/>
      <c r="I26" s="1"/>
      <c r="J26" s="1"/>
      <c r="K26" s="1"/>
      <c r="L26" s="1"/>
      <c r="M26" s="2"/>
      <c r="N26" s="2"/>
      <c r="O26" s="2"/>
      <c r="P26" s="1"/>
      <c r="Q26" s="1"/>
    </row>
    <row r="27" spans="2:19" ht="24.95" customHeight="1">
      <c r="B27" s="1"/>
      <c r="C27" s="1"/>
      <c r="D27" s="1"/>
      <c r="E27" s="1"/>
      <c r="F27" s="19"/>
      <c r="G27" s="1"/>
      <c r="H27" s="1"/>
      <c r="I27" s="1"/>
      <c r="J27" s="1"/>
      <c r="K27" s="1"/>
      <c r="L27" s="1"/>
      <c r="M27" s="2"/>
      <c r="N27" s="2"/>
      <c r="O27" s="2"/>
      <c r="P27" s="1"/>
      <c r="Q27" s="1">
        <f>17/22</f>
        <v>0.77272727272727271</v>
      </c>
      <c r="S27">
        <f>13/22</f>
        <v>0.59090909090909094</v>
      </c>
    </row>
    <row r="28" spans="2:19" ht="24.95" customHeight="1">
      <c r="B28" s="1"/>
      <c r="C28" s="1"/>
      <c r="D28" s="1"/>
      <c r="E28" s="1"/>
      <c r="F28" s="19"/>
      <c r="G28" s="1"/>
      <c r="H28" s="1"/>
      <c r="I28" s="1"/>
      <c r="J28" s="1"/>
      <c r="K28" s="1"/>
      <c r="L28" s="1"/>
      <c r="M28" s="1"/>
      <c r="N28" s="1"/>
      <c r="O28" s="1"/>
      <c r="P28" s="1"/>
      <c r="Q28">
        <f>ROUND(Q27,1)</f>
        <v>0.8</v>
      </c>
      <c r="S28">
        <f>ROUND(S27,1)</f>
        <v>0.6</v>
      </c>
    </row>
    <row r="29" spans="2:19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2:19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19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19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17">
      <c r="B33" s="1"/>
      <c r="C33" s="1"/>
      <c r="D33" s="1"/>
      <c r="E33" s="1"/>
      <c r="F33" s="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17">
      <c r="B34" s="1"/>
      <c r="C34" s="1"/>
      <c r="D34" s="1"/>
      <c r="E34" s="1"/>
      <c r="F34" s="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</sheetData>
  <mergeCells count="32">
    <mergeCell ref="B24:E24"/>
    <mergeCell ref="B12:B18"/>
    <mergeCell ref="D12:E12"/>
    <mergeCell ref="C13:C14"/>
    <mergeCell ref="D13:E13"/>
    <mergeCell ref="B19:E19"/>
    <mergeCell ref="B20:E20"/>
    <mergeCell ref="B21:E21"/>
    <mergeCell ref="B22:E22"/>
    <mergeCell ref="B23:E23"/>
    <mergeCell ref="J13:O13"/>
    <mergeCell ref="D14:E14"/>
    <mergeCell ref="J14:O14"/>
    <mergeCell ref="D18:E18"/>
    <mergeCell ref="C16:C17"/>
    <mergeCell ref="B9:B11"/>
    <mergeCell ref="D9:E9"/>
    <mergeCell ref="C10:C11"/>
    <mergeCell ref="D10:E10"/>
    <mergeCell ref="D11:E11"/>
    <mergeCell ref="B1:O1"/>
    <mergeCell ref="D3:E3"/>
    <mergeCell ref="G3:O3"/>
    <mergeCell ref="B4:B8"/>
    <mergeCell ref="D4:E4"/>
    <mergeCell ref="G4:O4"/>
    <mergeCell ref="C5:C6"/>
    <mergeCell ref="D5:E5"/>
    <mergeCell ref="D6:E6"/>
    <mergeCell ref="C7:C8"/>
    <mergeCell ref="D7:E7"/>
    <mergeCell ref="D8:E8"/>
  </mergeCells>
  <phoneticPr fontId="3" type="noConversion"/>
  <pageMargins left="0.7" right="0.7" top="0.75" bottom="0.75" header="0.3" footer="0.3"/>
  <pageSetup paperSize="9" scale="5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K10"/>
  <sheetViews>
    <sheetView view="pageBreakPreview" topLeftCell="A2" zoomScale="85" zoomScaleNormal="100" zoomScaleSheetLayoutView="85" workbookViewId="0">
      <selection activeCell="I28" sqref="I28"/>
    </sheetView>
  </sheetViews>
  <sheetFormatPr defaultRowHeight="16.5"/>
  <cols>
    <col min="1" max="1" width="7.25" customWidth="1"/>
    <col min="2" max="2" width="9.875" customWidth="1"/>
    <col min="3" max="3" width="20.25" customWidth="1"/>
    <col min="4" max="4" width="7.5" customWidth="1"/>
    <col min="5" max="5" width="13.375" customWidth="1"/>
    <col min="6" max="11" width="15.625" customWidth="1"/>
  </cols>
  <sheetData>
    <row r="2" spans="1:11" s="287" customFormat="1" ht="76.5" customHeight="1">
      <c r="A2" s="374" t="s">
        <v>415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</row>
    <row r="3" spans="1:11" ht="20.100000000000001" customHeight="1">
      <c r="A3" s="376" t="s">
        <v>377</v>
      </c>
      <c r="B3" s="376"/>
      <c r="C3" s="376"/>
      <c r="D3" s="376"/>
      <c r="E3" s="376"/>
      <c r="F3" s="376"/>
      <c r="G3" s="376"/>
      <c r="H3" s="376"/>
      <c r="I3" s="376"/>
      <c r="J3" s="376"/>
      <c r="K3" s="376"/>
    </row>
    <row r="4" spans="1:11" ht="27.75" customHeight="1">
      <c r="A4" s="377" t="s">
        <v>344</v>
      </c>
      <c r="B4" s="377" t="s">
        <v>348</v>
      </c>
      <c r="C4" s="377"/>
      <c r="D4" s="377"/>
      <c r="E4" s="377" t="s">
        <v>347</v>
      </c>
      <c r="F4" s="373" t="s">
        <v>349</v>
      </c>
      <c r="G4" s="373"/>
      <c r="H4" s="373" t="s">
        <v>378</v>
      </c>
      <c r="I4" s="373"/>
      <c r="J4" s="373" t="s">
        <v>410</v>
      </c>
      <c r="K4" s="373"/>
    </row>
    <row r="5" spans="1:11" ht="27.75" customHeight="1">
      <c r="A5" s="377"/>
      <c r="B5" s="377"/>
      <c r="C5" s="377"/>
      <c r="D5" s="377"/>
      <c r="E5" s="377"/>
      <c r="F5" s="302" t="s">
        <v>346</v>
      </c>
      <c r="G5" s="302" t="s">
        <v>345</v>
      </c>
      <c r="H5" s="302" t="s">
        <v>346</v>
      </c>
      <c r="I5" s="302" t="s">
        <v>345</v>
      </c>
      <c r="J5" s="302" t="s">
        <v>346</v>
      </c>
      <c r="K5" s="302" t="s">
        <v>345</v>
      </c>
    </row>
    <row r="6" spans="1:11" ht="33.75" customHeight="1">
      <c r="A6" s="382" t="s">
        <v>376</v>
      </c>
      <c r="B6" s="378" t="s">
        <v>409</v>
      </c>
      <c r="C6" s="378"/>
      <c r="D6" s="378"/>
      <c r="E6" s="303">
        <f>'우수지구 선진지견학(국내 당일)'!F28</f>
        <v>8300000.1699999999</v>
      </c>
      <c r="F6" s="304">
        <v>2</v>
      </c>
      <c r="G6" s="303">
        <f>E6*F6</f>
        <v>16600000.34</v>
      </c>
      <c r="H6" s="304">
        <v>1</v>
      </c>
      <c r="I6" s="305">
        <f>E6*H6</f>
        <v>8300000.1699999999</v>
      </c>
      <c r="J6" s="304">
        <f t="shared" ref="J6:J8" si="0">F6-H6</f>
        <v>1</v>
      </c>
      <c r="K6" s="305">
        <f t="shared" ref="K6" si="1">G6-I6</f>
        <v>8300000.1699999999</v>
      </c>
    </row>
    <row r="7" spans="1:11" ht="33.75" customHeight="1">
      <c r="A7" s="383"/>
      <c r="B7" s="378" t="s">
        <v>408</v>
      </c>
      <c r="C7" s="378"/>
      <c r="D7" s="378"/>
      <c r="E7" s="303">
        <f>'운산리 마을발전 공감교육'!F19</f>
        <v>2939999.8341999999</v>
      </c>
      <c r="F7" s="304">
        <v>2</v>
      </c>
      <c r="G7" s="303">
        <f>E7*F7</f>
        <v>5879999.6683999998</v>
      </c>
      <c r="H7" s="304">
        <v>2</v>
      </c>
      <c r="I7" s="305">
        <f>E7*H7</f>
        <v>5879999.6683999998</v>
      </c>
      <c r="J7" s="304"/>
      <c r="K7" s="305"/>
    </row>
    <row r="8" spans="1:11" ht="33.75" customHeight="1">
      <c r="A8" s="383"/>
      <c r="B8" s="378" t="s">
        <v>418</v>
      </c>
      <c r="C8" s="378"/>
      <c r="D8" s="378"/>
      <c r="E8" s="303">
        <f>'운산리 어울림교실(1일 2시간, 2식 연속10회)'!F24</f>
        <v>2090000</v>
      </c>
      <c r="F8" s="304">
        <v>10</v>
      </c>
      <c r="G8" s="303">
        <f>E8*F8</f>
        <v>20900000</v>
      </c>
      <c r="H8" s="323"/>
      <c r="I8" s="305"/>
      <c r="J8" s="304">
        <f t="shared" si="0"/>
        <v>10</v>
      </c>
      <c r="K8" s="305">
        <f t="shared" ref="K8" si="2">G8-I8</f>
        <v>20900000</v>
      </c>
    </row>
    <row r="9" spans="1:11" ht="33.75" customHeight="1">
      <c r="A9" s="384"/>
      <c r="B9" s="385" t="s">
        <v>2</v>
      </c>
      <c r="C9" s="386"/>
      <c r="D9" s="387"/>
      <c r="E9" s="344"/>
      <c r="F9" s="346">
        <f t="shared" ref="F9:K9" si="3">SUM(F6:F8)</f>
        <v>14</v>
      </c>
      <c r="G9" s="344">
        <f t="shared" si="3"/>
        <v>43380000.008400001</v>
      </c>
      <c r="H9" s="346">
        <f t="shared" si="3"/>
        <v>3</v>
      </c>
      <c r="I9" s="345">
        <f t="shared" si="3"/>
        <v>14179999.838399999</v>
      </c>
      <c r="J9" s="346">
        <f t="shared" si="3"/>
        <v>11</v>
      </c>
      <c r="K9" s="345">
        <f t="shared" si="3"/>
        <v>29200000.170000002</v>
      </c>
    </row>
    <row r="10" spans="1:11" ht="33.75" customHeight="1">
      <c r="A10" s="379" t="s">
        <v>417</v>
      </c>
      <c r="B10" s="380"/>
      <c r="C10" s="380"/>
      <c r="D10" s="381"/>
      <c r="E10" s="347"/>
      <c r="F10" s="364">
        <f t="shared" ref="F10:K10" si="4">SUM(F9)</f>
        <v>14</v>
      </c>
      <c r="G10" s="348">
        <f t="shared" si="4"/>
        <v>43380000.008400001</v>
      </c>
      <c r="H10" s="364">
        <f t="shared" si="4"/>
        <v>3</v>
      </c>
      <c r="I10" s="348">
        <f t="shared" si="4"/>
        <v>14179999.838399999</v>
      </c>
      <c r="J10" s="364">
        <f t="shared" si="4"/>
        <v>11</v>
      </c>
      <c r="K10" s="348">
        <f t="shared" si="4"/>
        <v>29200000.170000002</v>
      </c>
    </row>
  </sheetData>
  <mergeCells count="14">
    <mergeCell ref="B7:D7"/>
    <mergeCell ref="A10:D10"/>
    <mergeCell ref="B6:D6"/>
    <mergeCell ref="B8:D8"/>
    <mergeCell ref="A6:A9"/>
    <mergeCell ref="B9:D9"/>
    <mergeCell ref="J4:K4"/>
    <mergeCell ref="A2:K2"/>
    <mergeCell ref="A3:K3"/>
    <mergeCell ref="H4:I4"/>
    <mergeCell ref="E4:E5"/>
    <mergeCell ref="A4:A5"/>
    <mergeCell ref="F4:G4"/>
    <mergeCell ref="B4:D5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14285-8E83-4CA6-8513-DA6A2858044F}">
  <sheetPr>
    <pageSetUpPr fitToPage="1"/>
  </sheetPr>
  <dimension ref="B1:Y38"/>
  <sheetViews>
    <sheetView view="pageBreakPreview" zoomScale="70" zoomScaleNormal="70" zoomScaleSheetLayoutView="70" workbookViewId="0">
      <selection activeCell="B27" sqref="B27:E27"/>
    </sheetView>
  </sheetViews>
  <sheetFormatPr defaultRowHeight="16.5"/>
  <cols>
    <col min="2" max="3" width="15.5" customWidth="1"/>
    <col min="4" max="4" width="20.375" customWidth="1"/>
    <col min="5" max="5" width="30.125" customWidth="1"/>
    <col min="6" max="6" width="17.25" style="4" customWidth="1"/>
    <col min="7" max="7" width="17.125" customWidth="1"/>
    <col min="8" max="8" width="7.625" customWidth="1"/>
    <col min="9" max="9" width="9" customWidth="1"/>
    <col min="10" max="10" width="7.625" customWidth="1"/>
    <col min="11" max="11" width="10.5" customWidth="1"/>
    <col min="12" max="12" width="7.625" customWidth="1"/>
    <col min="13" max="13" width="9.625" customWidth="1"/>
    <col min="14" max="15" width="7.625" customWidth="1"/>
    <col min="16" max="16" width="49.125" customWidth="1"/>
  </cols>
  <sheetData>
    <row r="1" spans="2:25" ht="32.25" thickBot="1">
      <c r="B1" s="404" t="s">
        <v>403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58" t="s">
        <v>4</v>
      </c>
      <c r="C3" s="59" t="s">
        <v>3</v>
      </c>
      <c r="D3" s="408" t="s">
        <v>5</v>
      </c>
      <c r="E3" s="444" t="s">
        <v>5</v>
      </c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1"/>
      <c r="Q3" s="1"/>
    </row>
    <row r="4" spans="2:25" ht="24.95" customHeight="1" thickTop="1">
      <c r="B4" s="414" t="s">
        <v>8</v>
      </c>
      <c r="C4" s="61"/>
      <c r="D4" s="433" t="s">
        <v>124</v>
      </c>
      <c r="E4" s="445"/>
      <c r="F4" s="62">
        <f>SUM(F5:F8)</f>
        <v>2064548</v>
      </c>
      <c r="G4" s="411" t="str">
        <f>'[249]리더교육(1일 6시간)'!G4:O4</f>
        <v>2026년 학술연구용역인건비 기준단가 적용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388"/>
      <c r="C5" s="474" t="s">
        <v>1</v>
      </c>
      <c r="D5" s="390" t="s">
        <v>0</v>
      </c>
      <c r="E5" s="391"/>
      <c r="F5" s="57">
        <f>ROUND(G5*I5*K5,0)</f>
        <v>1160525</v>
      </c>
      <c r="G5" s="55">
        <v>2901312</v>
      </c>
      <c r="H5" s="63" t="s">
        <v>13</v>
      </c>
      <c r="I5" s="64">
        <v>0.4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5" ht="24.95" customHeight="1">
      <c r="B6" s="388"/>
      <c r="C6" s="474"/>
      <c r="D6" s="390" t="s">
        <v>11</v>
      </c>
      <c r="E6" s="391"/>
      <c r="F6" s="57">
        <f>ROUND(G6*I6*K6,0)</f>
        <v>387886</v>
      </c>
      <c r="G6" s="55">
        <v>1939429</v>
      </c>
      <c r="H6" s="63" t="s">
        <v>15</v>
      </c>
      <c r="I6" s="64">
        <v>0.2</v>
      </c>
      <c r="J6" s="63" t="s">
        <v>13</v>
      </c>
      <c r="K6" s="65">
        <v>1</v>
      </c>
      <c r="L6" s="63"/>
      <c r="M6" s="66"/>
      <c r="N6" s="66"/>
      <c r="O6" s="67"/>
      <c r="P6" s="1"/>
      <c r="Q6" s="1"/>
    </row>
    <row r="7" spans="2:25" ht="24.95" customHeight="1">
      <c r="B7" s="388"/>
      <c r="C7" s="474" t="s">
        <v>33</v>
      </c>
      <c r="D7" s="390" t="s">
        <v>0</v>
      </c>
      <c r="E7" s="391"/>
      <c r="F7" s="57">
        <f>ROUND(G7*I7/K7*M7*O7,0)</f>
        <v>386842</v>
      </c>
      <c r="G7" s="55">
        <f>G5</f>
        <v>2901312</v>
      </c>
      <c r="H7" s="63" t="s">
        <v>15</v>
      </c>
      <c r="I7" s="68">
        <v>4</v>
      </c>
      <c r="J7" s="132" t="s">
        <v>25</v>
      </c>
      <c r="K7" s="70">
        <v>12</v>
      </c>
      <c r="L7" s="71" t="s">
        <v>13</v>
      </c>
      <c r="M7" s="64">
        <v>0.4</v>
      </c>
      <c r="N7" s="63" t="s">
        <v>13</v>
      </c>
      <c r="O7" s="72">
        <v>1</v>
      </c>
      <c r="P7" s="1"/>
      <c r="Q7" s="1"/>
      <c r="Y7" s="7"/>
    </row>
    <row r="8" spans="2:25" ht="24.95" customHeight="1">
      <c r="B8" s="388"/>
      <c r="C8" s="475"/>
      <c r="D8" s="390" t="s">
        <v>11</v>
      </c>
      <c r="E8" s="391"/>
      <c r="F8" s="133">
        <f>ROUND(G8*I8/K8*M8*O8,0)</f>
        <v>129295</v>
      </c>
      <c r="G8" s="55">
        <f>G6</f>
        <v>1939429</v>
      </c>
      <c r="H8" s="74" t="s">
        <v>15</v>
      </c>
      <c r="I8" s="75">
        <v>4</v>
      </c>
      <c r="J8" s="134" t="s">
        <v>25</v>
      </c>
      <c r="K8" s="77">
        <v>12</v>
      </c>
      <c r="L8" s="78" t="s">
        <v>13</v>
      </c>
      <c r="M8" s="79">
        <v>0.2</v>
      </c>
      <c r="N8" s="74" t="s">
        <v>13</v>
      </c>
      <c r="O8" s="80">
        <v>1</v>
      </c>
      <c r="P8" s="1"/>
      <c r="Q8" s="1"/>
      <c r="Y8" s="7"/>
    </row>
    <row r="9" spans="2:25" ht="24.95" customHeight="1">
      <c r="B9" s="388" t="s">
        <v>9</v>
      </c>
      <c r="C9" s="81"/>
      <c r="D9" s="479" t="s">
        <v>124</v>
      </c>
      <c r="E9" s="529"/>
      <c r="F9" s="82">
        <f>SUM(F10:F11)</f>
        <v>380000</v>
      </c>
      <c r="G9" s="83" t="s">
        <v>96</v>
      </c>
      <c r="H9" s="84"/>
      <c r="I9" s="84"/>
      <c r="J9" s="84"/>
      <c r="K9" s="84"/>
      <c r="L9" s="84"/>
      <c r="M9" s="85"/>
      <c r="N9" s="85"/>
      <c r="O9" s="86"/>
      <c r="P9" s="1"/>
      <c r="Q9" s="1"/>
      <c r="Y9" s="6"/>
    </row>
    <row r="10" spans="2:25" ht="24.95" customHeight="1">
      <c r="B10" s="388"/>
      <c r="C10" s="405" t="s">
        <v>34</v>
      </c>
      <c r="D10" s="390" t="s">
        <v>0</v>
      </c>
      <c r="E10" s="391"/>
      <c r="F10" s="54">
        <f>(25000+25000+45000)*2</f>
        <v>190000</v>
      </c>
      <c r="G10" s="87" t="s">
        <v>379</v>
      </c>
      <c r="H10" s="63"/>
      <c r="I10" s="63"/>
      <c r="J10" s="63"/>
      <c r="K10" s="63"/>
      <c r="L10" s="63"/>
      <c r="M10" s="66"/>
      <c r="N10" s="66"/>
      <c r="O10" s="67"/>
      <c r="P10" s="1"/>
      <c r="Q10" s="1"/>
      <c r="Y10" s="7"/>
    </row>
    <row r="11" spans="2:25" ht="24.95" customHeight="1">
      <c r="B11" s="388"/>
      <c r="C11" s="510"/>
      <c r="D11" s="390" t="s">
        <v>11</v>
      </c>
      <c r="E11" s="391"/>
      <c r="F11" s="54">
        <f>(25000+25000+45000)*2</f>
        <v>190000</v>
      </c>
      <c r="G11" s="87" t="s">
        <v>379</v>
      </c>
      <c r="H11" s="63"/>
      <c r="I11" s="63"/>
      <c r="J11" s="63"/>
      <c r="K11" s="63"/>
      <c r="L11" s="63"/>
      <c r="M11" s="66"/>
      <c r="N11" s="66"/>
      <c r="O11" s="67"/>
      <c r="P11" s="1"/>
      <c r="Q11" s="1"/>
      <c r="Y11" s="7"/>
    </row>
    <row r="12" spans="2:25" ht="24.95" customHeight="1">
      <c r="B12" s="388" t="s">
        <v>7</v>
      </c>
      <c r="C12" s="81"/>
      <c r="D12" s="479" t="s">
        <v>124</v>
      </c>
      <c r="E12" s="529"/>
      <c r="F12" s="82">
        <f>SUM(F13:F22)</f>
        <v>4030000</v>
      </c>
      <c r="G12" s="92"/>
      <c r="H12" s="84"/>
      <c r="I12" s="84"/>
      <c r="J12" s="84"/>
      <c r="K12" s="84"/>
      <c r="L12" s="84"/>
      <c r="M12" s="85"/>
      <c r="N12" s="85"/>
      <c r="O12" s="86"/>
      <c r="P12" s="1"/>
      <c r="Q12" s="1"/>
    </row>
    <row r="13" spans="2:25" ht="24.95" customHeight="1">
      <c r="B13" s="388"/>
      <c r="C13" s="142" t="s">
        <v>36</v>
      </c>
      <c r="D13" s="93" t="s">
        <v>18</v>
      </c>
      <c r="E13" s="151" t="s">
        <v>154</v>
      </c>
      <c r="F13" s="57">
        <f>ROUND(G13*I13*K13,0)</f>
        <v>300000</v>
      </c>
      <c r="G13" s="55">
        <f>'[249]리더교육(1일 6시간)'!G15</f>
        <v>150000</v>
      </c>
      <c r="H13" s="63" t="s">
        <v>15</v>
      </c>
      <c r="I13" s="95">
        <v>1</v>
      </c>
      <c r="J13" s="63" t="s">
        <v>15</v>
      </c>
      <c r="K13" s="65">
        <v>2</v>
      </c>
      <c r="L13" s="191"/>
      <c r="M13" s="192"/>
      <c r="N13" s="192"/>
      <c r="O13" s="193"/>
      <c r="P13" s="2" t="s">
        <v>399</v>
      </c>
      <c r="Q13" s="1"/>
    </row>
    <row r="14" spans="2:25" ht="24.95" customHeight="1">
      <c r="B14" s="388"/>
      <c r="C14" s="406" t="s">
        <v>44</v>
      </c>
      <c r="D14" s="93" t="s">
        <v>19</v>
      </c>
      <c r="E14" s="123" t="s">
        <v>400</v>
      </c>
      <c r="F14" s="57">
        <f>ROUND(G14*I14+K14*M14,0)*O14</f>
        <v>1360000</v>
      </c>
      <c r="G14" s="283">
        <f>'[249]리더교육(2일 10시간)'!G17</f>
        <v>10000</v>
      </c>
      <c r="H14" s="63" t="s">
        <v>15</v>
      </c>
      <c r="I14" s="96">
        <v>1</v>
      </c>
      <c r="J14" s="63" t="s">
        <v>24</v>
      </c>
      <c r="K14" s="99">
        <v>24000</v>
      </c>
      <c r="L14" s="63" t="s">
        <v>15</v>
      </c>
      <c r="M14" s="126">
        <v>1</v>
      </c>
      <c r="N14" s="63" t="s">
        <v>15</v>
      </c>
      <c r="O14" s="72">
        <v>40</v>
      </c>
      <c r="P14" s="2" t="s">
        <v>401</v>
      </c>
      <c r="Q14" s="1"/>
    </row>
    <row r="15" spans="2:25" ht="24.95" customHeight="1">
      <c r="B15" s="388"/>
      <c r="C15" s="429"/>
      <c r="D15" s="93" t="s">
        <v>20</v>
      </c>
      <c r="E15" s="136" t="s">
        <v>163</v>
      </c>
      <c r="F15" s="57">
        <f t="shared" ref="F15:F20" si="0">ROUND(G15*I15,0)</f>
        <v>200000</v>
      </c>
      <c r="G15" s="55">
        <v>5000</v>
      </c>
      <c r="H15" s="63" t="s">
        <v>15</v>
      </c>
      <c r="I15" s="65">
        <v>40</v>
      </c>
      <c r="J15" s="63"/>
      <c r="K15" s="65"/>
      <c r="L15" s="63"/>
      <c r="M15" s="66"/>
      <c r="N15" s="66"/>
      <c r="O15" s="67"/>
      <c r="P15" s="1"/>
      <c r="Q15" s="1"/>
    </row>
    <row r="16" spans="2:25" ht="24.95" customHeight="1">
      <c r="B16" s="388"/>
      <c r="C16" s="405" t="s">
        <v>23</v>
      </c>
      <c r="D16" s="93" t="s">
        <v>31</v>
      </c>
      <c r="E16" s="136" t="s">
        <v>117</v>
      </c>
      <c r="F16" s="57">
        <f t="shared" si="0"/>
        <v>200000</v>
      </c>
      <c r="G16" s="55">
        <f>'[249]리더교육(1일 6시간)'!G19</f>
        <v>200000</v>
      </c>
      <c r="H16" s="63" t="s">
        <v>15</v>
      </c>
      <c r="I16" s="96">
        <v>1</v>
      </c>
      <c r="J16" s="63"/>
      <c r="K16" s="65"/>
      <c r="L16" s="63"/>
      <c r="M16" s="66"/>
      <c r="N16" s="66"/>
      <c r="O16" s="67"/>
      <c r="P16" s="1"/>
      <c r="Q16" s="1"/>
    </row>
    <row r="17" spans="2:20" ht="24.95" customHeight="1">
      <c r="B17" s="388"/>
      <c r="C17" s="406"/>
      <c r="D17" s="93" t="s">
        <v>165</v>
      </c>
      <c r="E17" s="136" t="s">
        <v>180</v>
      </c>
      <c r="F17" s="57">
        <f t="shared" si="0"/>
        <v>160000</v>
      </c>
      <c r="G17" s="55">
        <v>4000</v>
      </c>
      <c r="H17" s="63" t="s">
        <v>15</v>
      </c>
      <c r="I17" s="152">
        <v>40</v>
      </c>
      <c r="J17" s="63"/>
      <c r="K17" s="65"/>
      <c r="L17" s="63"/>
      <c r="M17" s="66"/>
      <c r="N17" s="66"/>
      <c r="O17" s="67"/>
      <c r="P17" s="1"/>
      <c r="Q17" s="1"/>
    </row>
    <row r="18" spans="2:20" ht="24.95" customHeight="1">
      <c r="B18" s="388"/>
      <c r="C18" s="406"/>
      <c r="D18" s="93" t="s">
        <v>59</v>
      </c>
      <c r="E18" s="136" t="s">
        <v>266</v>
      </c>
      <c r="F18" s="57">
        <f t="shared" si="0"/>
        <v>600000</v>
      </c>
      <c r="G18" s="55">
        <v>15000</v>
      </c>
      <c r="H18" s="63" t="s">
        <v>15</v>
      </c>
      <c r="I18" s="152">
        <v>40</v>
      </c>
      <c r="J18" s="63"/>
      <c r="K18" s="65"/>
      <c r="L18" s="63"/>
      <c r="M18" s="66"/>
      <c r="N18" s="66"/>
      <c r="O18" s="67"/>
      <c r="P18" s="1"/>
      <c r="Q18" s="1"/>
    </row>
    <row r="19" spans="2:20" ht="24.95" customHeight="1">
      <c r="B19" s="388"/>
      <c r="C19" s="406"/>
      <c r="D19" s="93" t="s">
        <v>46</v>
      </c>
      <c r="E19" s="138" t="s">
        <v>188</v>
      </c>
      <c r="F19" s="57">
        <f t="shared" si="0"/>
        <v>900000</v>
      </c>
      <c r="G19" s="55">
        <v>900000</v>
      </c>
      <c r="H19" s="63" t="s">
        <v>15</v>
      </c>
      <c r="I19" s="137">
        <v>1</v>
      </c>
      <c r="J19" s="63"/>
      <c r="K19" s="66" t="s">
        <v>253</v>
      </c>
      <c r="L19" s="63"/>
      <c r="M19" s="66"/>
      <c r="N19" s="66"/>
      <c r="O19" s="67"/>
      <c r="P19" s="1"/>
      <c r="Q19" s="1"/>
    </row>
    <row r="20" spans="2:20" ht="24.95" customHeight="1">
      <c r="B20" s="388"/>
      <c r="C20" s="406"/>
      <c r="D20" s="93" t="s">
        <v>47</v>
      </c>
      <c r="E20" s="138" t="s">
        <v>148</v>
      </c>
      <c r="F20" s="57">
        <f t="shared" si="0"/>
        <v>200000</v>
      </c>
      <c r="G20" s="55">
        <v>5000</v>
      </c>
      <c r="H20" s="63" t="s">
        <v>15</v>
      </c>
      <c r="I20" s="65">
        <v>40</v>
      </c>
      <c r="J20" s="63"/>
      <c r="K20" s="419" t="s">
        <v>402</v>
      </c>
      <c r="L20" s="425"/>
      <c r="M20" s="425"/>
      <c r="N20" s="425"/>
      <c r="O20" s="426"/>
      <c r="P20" s="1"/>
      <c r="Q20" s="1"/>
    </row>
    <row r="21" spans="2:20" ht="24.95" customHeight="1">
      <c r="B21" s="388"/>
      <c r="C21" s="406"/>
      <c r="D21" s="93" t="s">
        <v>21</v>
      </c>
      <c r="E21" s="56" t="s">
        <v>57</v>
      </c>
      <c r="F21" s="57">
        <f>ROUND(G21*I21,0)</f>
        <v>60000</v>
      </c>
      <c r="G21" s="55">
        <v>1500</v>
      </c>
      <c r="H21" s="63" t="s">
        <v>15</v>
      </c>
      <c r="I21" s="98">
        <v>40</v>
      </c>
      <c r="J21" s="63"/>
      <c r="K21" s="99"/>
      <c r="L21" s="63"/>
      <c r="M21" s="65"/>
      <c r="N21" s="65"/>
      <c r="O21" s="72"/>
      <c r="P21" s="2" t="s">
        <v>57</v>
      </c>
      <c r="Q21" s="1"/>
    </row>
    <row r="22" spans="2:20" ht="24.95" customHeight="1">
      <c r="B22" s="388"/>
      <c r="C22" s="407"/>
      <c r="D22" s="100" t="s">
        <v>22</v>
      </c>
      <c r="E22" s="101" t="s">
        <v>213</v>
      </c>
      <c r="F22" s="133">
        <f>ROUND(G22*I22,0)</f>
        <v>50000</v>
      </c>
      <c r="G22" s="88">
        <f>'[249]리더교육(1일 6시간)'!G21</f>
        <v>50000</v>
      </c>
      <c r="H22" s="74" t="s">
        <v>15</v>
      </c>
      <c r="I22" s="102">
        <v>1</v>
      </c>
      <c r="J22" s="74"/>
      <c r="K22" s="74"/>
      <c r="L22" s="74"/>
      <c r="M22" s="90"/>
      <c r="N22" s="90"/>
      <c r="O22" s="91"/>
      <c r="P22" s="2"/>
      <c r="Q22" s="1"/>
    </row>
    <row r="23" spans="2:20" ht="24.95" customHeight="1">
      <c r="B23" s="396" t="s">
        <v>2</v>
      </c>
      <c r="C23" s="397"/>
      <c r="D23" s="397"/>
      <c r="E23" s="440"/>
      <c r="F23" s="103">
        <f>SUM(F4,F9,F12)</f>
        <v>6474548</v>
      </c>
      <c r="G23" s="104"/>
      <c r="H23" s="105"/>
      <c r="I23" s="105"/>
      <c r="J23" s="105"/>
      <c r="K23" s="105"/>
      <c r="L23" s="105"/>
      <c r="M23" s="106"/>
      <c r="N23" s="106"/>
      <c r="O23" s="107"/>
      <c r="P23" s="1"/>
      <c r="Q23" s="1"/>
    </row>
    <row r="24" spans="2:20" ht="24.95" customHeight="1">
      <c r="B24" s="402" t="s">
        <v>26</v>
      </c>
      <c r="C24" s="403"/>
      <c r="D24" s="403"/>
      <c r="E24" s="398"/>
      <c r="F24" s="141">
        <f>TRUNC(F23*0.06,0)</f>
        <v>388472</v>
      </c>
      <c r="G24" s="109" t="s">
        <v>313</v>
      </c>
      <c r="H24" s="110"/>
      <c r="I24" s="110"/>
      <c r="J24" s="110"/>
      <c r="K24" s="110"/>
      <c r="L24" s="110"/>
      <c r="M24" s="111"/>
      <c r="N24" s="111"/>
      <c r="O24" s="112"/>
      <c r="P24" s="1"/>
      <c r="Q24" s="1"/>
    </row>
    <row r="25" spans="2:20" ht="24.95" customHeight="1">
      <c r="B25" s="402" t="s">
        <v>27</v>
      </c>
      <c r="C25" s="403" t="s">
        <v>27</v>
      </c>
      <c r="D25" s="403"/>
      <c r="E25" s="398"/>
      <c r="F25" s="141">
        <f>(F23+F24)*0.1-3867.3</f>
        <v>682434.7</v>
      </c>
      <c r="G25" s="109" t="s">
        <v>164</v>
      </c>
      <c r="H25" s="110"/>
      <c r="I25" s="110"/>
      <c r="J25" s="110"/>
      <c r="K25" s="110"/>
      <c r="L25" s="110"/>
      <c r="M25" s="111"/>
      <c r="N25" s="111"/>
      <c r="O25" s="112"/>
      <c r="P25" s="1"/>
      <c r="Q25" s="1"/>
      <c r="R25">
        <f>8.5/22</f>
        <v>0.38636363636363635</v>
      </c>
      <c r="T25">
        <f>4.5/22</f>
        <v>0.20454545454545456</v>
      </c>
    </row>
    <row r="26" spans="2:20" ht="24.95" customHeight="1">
      <c r="B26" s="396" t="s">
        <v>2</v>
      </c>
      <c r="C26" s="397"/>
      <c r="D26" s="397"/>
      <c r="E26" s="440"/>
      <c r="F26" s="103">
        <f>SUM(F23:F25)</f>
        <v>7545454.7000000002</v>
      </c>
      <c r="G26" s="104"/>
      <c r="H26" s="105"/>
      <c r="I26" s="105"/>
      <c r="J26" s="105"/>
      <c r="K26" s="105"/>
      <c r="L26" s="105"/>
      <c r="M26" s="106"/>
      <c r="N26" s="106"/>
      <c r="O26" s="107"/>
      <c r="P26" s="1"/>
      <c r="Q26" s="1"/>
      <c r="R26">
        <f>ROUND(R25,1)</f>
        <v>0.4</v>
      </c>
      <c r="T26">
        <f>ROUND(T25,1)</f>
        <v>0.2</v>
      </c>
    </row>
    <row r="27" spans="2:20" ht="24.95" customHeight="1">
      <c r="B27" s="402" t="s">
        <v>29</v>
      </c>
      <c r="C27" s="403"/>
      <c r="D27" s="403"/>
      <c r="E27" s="398"/>
      <c r="F27" s="141">
        <f>F26*0.1</f>
        <v>754545.47000000009</v>
      </c>
      <c r="G27" s="113"/>
      <c r="H27" s="110"/>
      <c r="I27" s="110"/>
      <c r="J27" s="110"/>
      <c r="K27" s="110"/>
      <c r="L27" s="110"/>
      <c r="M27" s="111"/>
      <c r="N27" s="111"/>
      <c r="O27" s="112"/>
      <c r="P27" s="1"/>
      <c r="Q27" s="1"/>
    </row>
    <row r="28" spans="2:20" ht="24.95" customHeight="1" thickBot="1">
      <c r="B28" s="399" t="s">
        <v>405</v>
      </c>
      <c r="C28" s="400"/>
      <c r="D28" s="400"/>
      <c r="E28" s="439"/>
      <c r="F28" s="114">
        <f>F26+F27</f>
        <v>8300000.1699999999</v>
      </c>
      <c r="G28" s="318" t="s">
        <v>404</v>
      </c>
      <c r="H28" s="116"/>
      <c r="I28" s="116"/>
      <c r="J28" s="116"/>
      <c r="K28" s="116"/>
      <c r="L28" s="116"/>
      <c r="M28" s="117"/>
      <c r="N28" s="117"/>
      <c r="O28" s="118"/>
      <c r="P28" s="1"/>
      <c r="Q28" s="1"/>
    </row>
    <row r="29" spans="2:20" ht="24.95" customHeight="1" thickBot="1">
      <c r="B29" s="399" t="s">
        <v>406</v>
      </c>
      <c r="C29" s="400"/>
      <c r="D29" s="400"/>
      <c r="E29" s="439"/>
      <c r="F29" s="114">
        <f>F28*2</f>
        <v>16600000.34</v>
      </c>
      <c r="G29" s="318" t="s">
        <v>407</v>
      </c>
      <c r="H29" s="116"/>
      <c r="I29" s="116"/>
      <c r="J29" s="116"/>
      <c r="K29" s="116"/>
      <c r="L29" s="116"/>
      <c r="M29" s="117"/>
      <c r="N29" s="117"/>
      <c r="O29" s="118"/>
      <c r="P29" s="1"/>
      <c r="Q29" s="1"/>
    </row>
    <row r="30" spans="2:20" ht="24.95" customHeight="1">
      <c r="B30" s="1"/>
      <c r="C30" s="1"/>
      <c r="D30" s="1"/>
      <c r="E30" s="1"/>
      <c r="F30" s="19">
        <f>4254/1.1</f>
        <v>3867.272727272727</v>
      </c>
      <c r="G30" s="1"/>
      <c r="H30" s="1"/>
      <c r="I30" s="1"/>
      <c r="J30" s="1"/>
      <c r="K30" s="1"/>
      <c r="L30" s="1"/>
      <c r="M30" s="2"/>
      <c r="N30" s="2"/>
      <c r="O30" s="2"/>
      <c r="P30" s="1"/>
      <c r="Q30" s="1"/>
    </row>
    <row r="31" spans="2:20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2"/>
      <c r="N31" s="2"/>
      <c r="O31" s="2"/>
      <c r="P31" s="1"/>
      <c r="Q31" s="1"/>
    </row>
    <row r="32" spans="2:20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17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17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17" ht="24.95" customHeight="1">
      <c r="B35" s="1"/>
      <c r="C35" s="1"/>
      <c r="D35" s="1"/>
      <c r="E35" s="1"/>
      <c r="F35" s="1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2:17" ht="24.95" customHeight="1">
      <c r="B36" s="1"/>
      <c r="C36" s="1"/>
      <c r="D36" s="1"/>
      <c r="E36" s="1"/>
      <c r="F36" s="1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2:17">
      <c r="B37" s="1"/>
      <c r="C37" s="1"/>
      <c r="D37" s="1"/>
      <c r="E37" s="1"/>
      <c r="F37" s="3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2:17">
      <c r="B38" s="1"/>
      <c r="C38" s="1"/>
      <c r="D38" s="1"/>
      <c r="E38" s="1"/>
      <c r="F38" s="3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</sheetData>
  <mergeCells count="29">
    <mergeCell ref="B29:E29"/>
    <mergeCell ref="B12:B22"/>
    <mergeCell ref="D12:E12"/>
    <mergeCell ref="C14:C15"/>
    <mergeCell ref="C16:C22"/>
    <mergeCell ref="B24:E24"/>
    <mergeCell ref="B25:E25"/>
    <mergeCell ref="B26:E26"/>
    <mergeCell ref="B27:E27"/>
    <mergeCell ref="B28:E28"/>
    <mergeCell ref="K20:O20"/>
    <mergeCell ref="B23:E23"/>
    <mergeCell ref="D7:E7"/>
    <mergeCell ref="D8:E8"/>
    <mergeCell ref="B9:B11"/>
    <mergeCell ref="D9:E9"/>
    <mergeCell ref="C10:C11"/>
    <mergeCell ref="D10:E10"/>
    <mergeCell ref="D11:E11"/>
    <mergeCell ref="B1:O1"/>
    <mergeCell ref="D3:E3"/>
    <mergeCell ref="G3:O3"/>
    <mergeCell ref="B4:B8"/>
    <mergeCell ref="D4:E4"/>
    <mergeCell ref="G4:O4"/>
    <mergeCell ref="C5:C6"/>
    <mergeCell ref="D5:E5"/>
    <mergeCell ref="D6:E6"/>
    <mergeCell ref="C7:C8"/>
  </mergeCells>
  <phoneticPr fontId="3" type="noConversion"/>
  <pageMargins left="0.7" right="0.7" top="0.75" bottom="0.75" header="0.3" footer="0.3"/>
  <pageSetup paperSize="9" scale="65" orientation="landscape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EDC76-75ED-4E9B-BE35-45AB7CE95705}">
  <sheetPr>
    <pageSetUpPr fitToPage="1"/>
  </sheetPr>
  <dimension ref="B1:Y29"/>
  <sheetViews>
    <sheetView view="pageBreakPreview" zoomScale="85" zoomScaleNormal="85" zoomScaleSheetLayoutView="85" workbookViewId="0">
      <selection activeCell="F27" sqref="F27"/>
    </sheetView>
  </sheetViews>
  <sheetFormatPr defaultRowHeight="16.5"/>
  <cols>
    <col min="2" max="2" width="7.125" customWidth="1"/>
    <col min="3" max="3" width="8.5" customWidth="1"/>
    <col min="4" max="4" width="11.625" bestFit="1" customWidth="1"/>
    <col min="5" max="5" width="17.7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04" t="s">
        <v>411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58" t="s">
        <v>4</v>
      </c>
      <c r="C3" s="59" t="s">
        <v>3</v>
      </c>
      <c r="D3" s="408" t="s">
        <v>5</v>
      </c>
      <c r="E3" s="530"/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1"/>
      <c r="Q3" s="1"/>
    </row>
    <row r="4" spans="2:25" ht="24.95" customHeight="1" thickTop="1">
      <c r="B4" s="414" t="s">
        <v>8</v>
      </c>
      <c r="C4" s="61"/>
      <c r="D4" s="416" t="s">
        <v>124</v>
      </c>
      <c r="E4" s="445"/>
      <c r="F4" s="62">
        <f>SUM(F5:F6)</f>
        <v>1547367</v>
      </c>
      <c r="G4" s="411" t="str">
        <f>'[249]리더교육(1일 6시간)'!G4:O4</f>
        <v>2026년 학술연구용역인건비 기준단가 적용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388"/>
      <c r="C5" s="142" t="s">
        <v>1</v>
      </c>
      <c r="D5" s="390" t="s">
        <v>0</v>
      </c>
      <c r="E5" s="391"/>
      <c r="F5" s="54">
        <f>ROUND(G5*I5*K5,0)</f>
        <v>1160525</v>
      </c>
      <c r="G5" s="55">
        <v>2901312</v>
      </c>
      <c r="H5" s="63" t="s">
        <v>13</v>
      </c>
      <c r="I5" s="64">
        <v>0.4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5" ht="24.95" customHeight="1">
      <c r="B6" s="388"/>
      <c r="C6" s="148" t="s">
        <v>33</v>
      </c>
      <c r="D6" s="392" t="s">
        <v>0</v>
      </c>
      <c r="E6" s="393"/>
      <c r="F6" s="54">
        <f>ROUND(G6*I6/K6*M6*O6,0)</f>
        <v>386842</v>
      </c>
      <c r="G6" s="55">
        <f>G5</f>
        <v>2901312</v>
      </c>
      <c r="H6" s="63" t="s">
        <v>15</v>
      </c>
      <c r="I6" s="75">
        <v>4</v>
      </c>
      <c r="J6" s="76" t="s">
        <v>25</v>
      </c>
      <c r="K6" s="77">
        <v>12</v>
      </c>
      <c r="L6" s="78" t="s">
        <v>13</v>
      </c>
      <c r="M6" s="64">
        <v>0.4</v>
      </c>
      <c r="N6" s="63" t="s">
        <v>13</v>
      </c>
      <c r="O6" s="72">
        <v>1</v>
      </c>
      <c r="P6" s="1"/>
      <c r="Q6" s="1"/>
      <c r="Y6" s="7"/>
    </row>
    <row r="7" spans="2:25" ht="24.95" customHeight="1">
      <c r="B7" s="388" t="s">
        <v>9</v>
      </c>
      <c r="C7" s="124"/>
      <c r="D7" s="435" t="s">
        <v>124</v>
      </c>
      <c r="E7" s="529"/>
      <c r="F7" s="82">
        <f>SUM(F8:F8)</f>
        <v>190000</v>
      </c>
      <c r="G7" s="83" t="s">
        <v>96</v>
      </c>
      <c r="H7" s="84"/>
      <c r="I7" s="84"/>
      <c r="J7" s="84"/>
      <c r="K7" s="84"/>
      <c r="L7" s="84"/>
      <c r="M7" s="85"/>
      <c r="N7" s="85"/>
      <c r="O7" s="86"/>
      <c r="P7" s="1"/>
      <c r="Q7" s="1"/>
      <c r="Y7" s="6"/>
    </row>
    <row r="8" spans="2:25" ht="24.95" customHeight="1">
      <c r="B8" s="388"/>
      <c r="C8" s="142" t="s">
        <v>34</v>
      </c>
      <c r="D8" s="390" t="s">
        <v>0</v>
      </c>
      <c r="E8" s="391"/>
      <c r="F8" s="54">
        <f>(25000+25000+45000)*2</f>
        <v>190000</v>
      </c>
      <c r="G8" s="87" t="s">
        <v>379</v>
      </c>
      <c r="H8" s="63"/>
      <c r="I8" s="63"/>
      <c r="J8" s="63"/>
      <c r="K8" s="63"/>
      <c r="L8" s="63"/>
      <c r="M8" s="66"/>
      <c r="N8" s="66"/>
      <c r="O8" s="67"/>
      <c r="P8" s="1"/>
      <c r="Q8" s="1"/>
      <c r="Y8" s="7"/>
    </row>
    <row r="9" spans="2:25" ht="24.95" customHeight="1">
      <c r="B9" s="388" t="s">
        <v>7</v>
      </c>
      <c r="C9" s="124"/>
      <c r="D9" s="435" t="s">
        <v>124</v>
      </c>
      <c r="E9" s="529"/>
      <c r="F9" s="82">
        <f>SUM(F10:F13)</f>
        <v>555000</v>
      </c>
      <c r="G9" s="92"/>
      <c r="H9" s="84"/>
      <c r="I9" s="84"/>
      <c r="J9" s="84"/>
      <c r="K9" s="84"/>
      <c r="L9" s="84"/>
      <c r="M9" s="85"/>
      <c r="N9" s="85"/>
      <c r="O9" s="86"/>
      <c r="P9" s="1"/>
      <c r="Q9" s="1"/>
    </row>
    <row r="10" spans="2:25" ht="24.95" customHeight="1">
      <c r="B10" s="388"/>
      <c r="C10" s="389" t="s">
        <v>36</v>
      </c>
      <c r="D10" s="93" t="s">
        <v>18</v>
      </c>
      <c r="E10" s="149" t="s">
        <v>112</v>
      </c>
      <c r="F10" s="54">
        <f>ROUND(G10*I10,0)</f>
        <v>300000</v>
      </c>
      <c r="G10" s="55">
        <f>'[249]리더교육(1일 6시간)'!G15</f>
        <v>150000</v>
      </c>
      <c r="H10" s="63" t="s">
        <v>15</v>
      </c>
      <c r="I10" s="95">
        <v>2</v>
      </c>
      <c r="J10" s="419" t="str">
        <f>'[249]리더교육(1일 6시간)'!J15:O15</f>
        <v>※B급 강사 적용 가능</v>
      </c>
      <c r="K10" s="425"/>
      <c r="L10" s="425"/>
      <c r="M10" s="425"/>
      <c r="N10" s="425"/>
      <c r="O10" s="426"/>
      <c r="P10" s="1"/>
      <c r="Q10" s="1"/>
    </row>
    <row r="11" spans="2:25" ht="24.95" customHeight="1">
      <c r="B11" s="388"/>
      <c r="C11" s="389"/>
      <c r="D11" s="93" t="s">
        <v>108</v>
      </c>
      <c r="E11" s="232" t="str">
        <f>'[249]리더교육(1일 6시간)'!E16</f>
        <v>편도120km, 왕복 기준</v>
      </c>
      <c r="F11" s="54">
        <f>ROUND(G11*I11,0)</f>
        <v>45000</v>
      </c>
      <c r="G11" s="55">
        <f>'[249]리더교육(1일 6시간)'!G16</f>
        <v>45000</v>
      </c>
      <c r="H11" s="63" t="s">
        <v>15</v>
      </c>
      <c r="I11" s="96">
        <v>1</v>
      </c>
      <c r="J11" s="419" t="s">
        <v>262</v>
      </c>
      <c r="K11" s="425"/>
      <c r="L11" s="425"/>
      <c r="M11" s="425"/>
      <c r="N11" s="425"/>
      <c r="O11" s="426"/>
      <c r="P11" s="1"/>
      <c r="Q11" s="1"/>
    </row>
    <row r="12" spans="2:25" ht="24.95" customHeight="1">
      <c r="B12" s="388"/>
      <c r="C12" s="147" t="s">
        <v>37</v>
      </c>
      <c r="D12" s="93" t="s">
        <v>20</v>
      </c>
      <c r="E12" s="149" t="s">
        <v>180</v>
      </c>
      <c r="F12" s="54">
        <f>ROUND(G12*I12,0)</f>
        <v>160000</v>
      </c>
      <c r="G12" s="55">
        <f>'[249]리더교육(1일 6시간)'!G18</f>
        <v>4000</v>
      </c>
      <c r="H12" s="63" t="s">
        <v>15</v>
      </c>
      <c r="I12" s="65">
        <v>40</v>
      </c>
      <c r="J12" s="63"/>
      <c r="K12" s="65"/>
      <c r="L12" s="63"/>
      <c r="M12" s="66"/>
      <c r="N12" s="66"/>
      <c r="O12" s="67"/>
      <c r="P12" s="1"/>
      <c r="Q12" s="1"/>
    </row>
    <row r="13" spans="2:25" ht="24.95" customHeight="1">
      <c r="B13" s="388"/>
      <c r="C13" s="148" t="s">
        <v>23</v>
      </c>
      <c r="D13" s="100" t="s">
        <v>22</v>
      </c>
      <c r="E13" s="101" t="s">
        <v>213</v>
      </c>
      <c r="F13" s="73">
        <f>ROUND(G13*I13,0)</f>
        <v>50000</v>
      </c>
      <c r="G13" s="88">
        <f>'[249]리더교육(1일 6시간)'!G21</f>
        <v>50000</v>
      </c>
      <c r="H13" s="74" t="s">
        <v>15</v>
      </c>
      <c r="I13" s="102">
        <v>1</v>
      </c>
      <c r="J13" s="74"/>
      <c r="K13" s="74"/>
      <c r="L13" s="74"/>
      <c r="M13" s="90"/>
      <c r="N13" s="90"/>
      <c r="O13" s="91"/>
      <c r="P13" s="1"/>
      <c r="Q13" s="1"/>
    </row>
    <row r="14" spans="2:25" ht="24.95" customHeight="1">
      <c r="B14" s="396" t="s">
        <v>2</v>
      </c>
      <c r="C14" s="397"/>
      <c r="D14" s="397"/>
      <c r="E14" s="398"/>
      <c r="F14" s="103">
        <f>SUM(F4,F7,F9)</f>
        <v>2292367</v>
      </c>
      <c r="G14" s="104"/>
      <c r="H14" s="105"/>
      <c r="I14" s="105"/>
      <c r="J14" s="105"/>
      <c r="K14" s="105"/>
      <c r="L14" s="105"/>
      <c r="M14" s="106"/>
      <c r="N14" s="106"/>
      <c r="O14" s="107"/>
      <c r="P14" s="1"/>
      <c r="Q14" s="1"/>
    </row>
    <row r="15" spans="2:25" ht="24.95" customHeight="1">
      <c r="B15" s="402" t="s">
        <v>26</v>
      </c>
      <c r="C15" s="403"/>
      <c r="D15" s="403"/>
      <c r="E15" s="398"/>
      <c r="F15" s="108">
        <f>F14*0.06</f>
        <v>137542.01999999999</v>
      </c>
      <c r="G15" s="109" t="s">
        <v>313</v>
      </c>
      <c r="H15" s="110"/>
      <c r="I15" s="110"/>
      <c r="J15" s="110"/>
      <c r="K15" s="110"/>
      <c r="L15" s="110"/>
      <c r="M15" s="111"/>
      <c r="N15" s="111"/>
      <c r="O15" s="112"/>
      <c r="P15" s="1"/>
      <c r="Q15" s="1"/>
    </row>
    <row r="16" spans="2:25" ht="24.95" customHeight="1">
      <c r="B16" s="402" t="s">
        <v>27</v>
      </c>
      <c r="C16" s="403" t="s">
        <v>27</v>
      </c>
      <c r="D16" s="403"/>
      <c r="E16" s="398"/>
      <c r="F16" s="108">
        <f>(F14+F15)*0.1-172.8</f>
        <v>242818.10200000001</v>
      </c>
      <c r="G16" s="109" t="s">
        <v>164</v>
      </c>
      <c r="H16" s="110"/>
      <c r="I16" s="110"/>
      <c r="J16" s="110"/>
      <c r="K16" s="110"/>
      <c r="L16" s="110"/>
      <c r="M16" s="111"/>
      <c r="N16" s="111"/>
      <c r="O16" s="112"/>
      <c r="P16" s="1"/>
      <c r="Q16" s="1"/>
    </row>
    <row r="17" spans="2:17" ht="24.95" customHeight="1">
      <c r="B17" s="396" t="s">
        <v>2</v>
      </c>
      <c r="C17" s="397"/>
      <c r="D17" s="397"/>
      <c r="E17" s="398"/>
      <c r="F17" s="103">
        <f>SUM(F14:F16)</f>
        <v>2672727.122</v>
      </c>
      <c r="G17" s="104"/>
      <c r="H17" s="105"/>
      <c r="I17" s="105"/>
      <c r="J17" s="105"/>
      <c r="K17" s="105"/>
      <c r="L17" s="105"/>
      <c r="M17" s="106"/>
      <c r="N17" s="106"/>
      <c r="O17" s="107"/>
      <c r="P17" s="1"/>
      <c r="Q17" s="1"/>
    </row>
    <row r="18" spans="2:17" ht="24.95" customHeight="1">
      <c r="B18" s="402" t="s">
        <v>29</v>
      </c>
      <c r="C18" s="403"/>
      <c r="D18" s="403"/>
      <c r="E18" s="398"/>
      <c r="F18" s="108">
        <f>F17*0.1</f>
        <v>267272.71220000001</v>
      </c>
      <c r="G18" s="113"/>
      <c r="H18" s="110"/>
      <c r="I18" s="110"/>
      <c r="J18" s="110"/>
      <c r="K18" s="110"/>
      <c r="L18" s="110"/>
      <c r="M18" s="111"/>
      <c r="N18" s="111"/>
      <c r="O18" s="112"/>
      <c r="P18" s="1"/>
      <c r="Q18" s="1"/>
    </row>
    <row r="19" spans="2:17" ht="24.95" customHeight="1" thickBot="1">
      <c r="B19" s="399" t="s">
        <v>405</v>
      </c>
      <c r="C19" s="400"/>
      <c r="D19" s="400"/>
      <c r="E19" s="401"/>
      <c r="F19" s="114">
        <f>F17+F18</f>
        <v>2939999.8341999999</v>
      </c>
      <c r="G19" s="318" t="s">
        <v>421</v>
      </c>
      <c r="H19" s="116"/>
      <c r="I19" s="116"/>
      <c r="J19" s="116"/>
      <c r="K19" s="116"/>
      <c r="L19" s="116"/>
      <c r="M19" s="117"/>
      <c r="N19" s="117"/>
      <c r="O19" s="118"/>
      <c r="P19" s="1"/>
      <c r="Q19" s="1"/>
    </row>
    <row r="20" spans="2:17" ht="24.95" customHeight="1" thickBot="1">
      <c r="B20" s="399" t="s">
        <v>406</v>
      </c>
      <c r="C20" s="400"/>
      <c r="D20" s="400"/>
      <c r="E20" s="401"/>
      <c r="F20" s="114">
        <f>F19*2</f>
        <v>5879999.6683999998</v>
      </c>
      <c r="G20" s="318" t="s">
        <v>422</v>
      </c>
      <c r="H20" s="116"/>
      <c r="I20" s="116"/>
      <c r="J20" s="116"/>
      <c r="K20" s="116"/>
      <c r="L20" s="116"/>
      <c r="M20" s="117"/>
      <c r="N20" s="117"/>
      <c r="O20" s="118"/>
      <c r="P20" s="1"/>
      <c r="Q20" s="1"/>
    </row>
    <row r="21" spans="2:17" ht="24.95" customHeight="1">
      <c r="B21" s="1"/>
      <c r="C21" s="1"/>
      <c r="D21" s="1"/>
      <c r="E21" s="1"/>
      <c r="F21" s="19">
        <f>190/1.1</f>
        <v>172.72727272727272</v>
      </c>
      <c r="G21" s="1"/>
      <c r="H21" s="1"/>
      <c r="I21" s="1"/>
      <c r="J21" s="1"/>
      <c r="K21" s="1"/>
      <c r="L21" s="1"/>
      <c r="M21" s="2"/>
      <c r="N21" s="2"/>
      <c r="O21" s="2"/>
      <c r="P21" s="1"/>
      <c r="Q21" s="1"/>
    </row>
    <row r="22" spans="2:17" ht="24.95" customHeight="1">
      <c r="B22" s="1"/>
      <c r="C22" s="1"/>
      <c r="D22" s="1"/>
      <c r="E22" s="1"/>
      <c r="F22" s="19"/>
      <c r="G22" s="1"/>
      <c r="H22" s="1"/>
      <c r="I22" s="1"/>
      <c r="J22" s="1"/>
      <c r="K22" s="1"/>
      <c r="L22" s="1"/>
      <c r="M22" s="2"/>
      <c r="N22" s="2"/>
      <c r="O22" s="2"/>
      <c r="P22" s="1"/>
      <c r="Q22" s="1"/>
    </row>
    <row r="23" spans="2:17" ht="24.95" customHeight="1">
      <c r="B23" s="1"/>
      <c r="C23" s="1"/>
      <c r="D23" s="1"/>
      <c r="E23" s="1"/>
      <c r="F23" s="19"/>
      <c r="G23" s="1"/>
      <c r="H23" s="1"/>
      <c r="I23" s="1"/>
      <c r="J23" s="1"/>
      <c r="K23" s="1"/>
      <c r="L23" s="1"/>
      <c r="M23" s="1"/>
      <c r="N23" s="1"/>
      <c r="O23" s="1"/>
      <c r="P23" s="1"/>
      <c r="Q23" s="1">
        <f>8.5/22</f>
        <v>0.38636363636363635</v>
      </c>
    </row>
    <row r="24" spans="2:17" ht="24.95" customHeight="1">
      <c r="B24" s="1"/>
      <c r="C24" s="1"/>
      <c r="D24" s="1"/>
      <c r="E24" s="1"/>
      <c r="F24" s="19"/>
      <c r="G24" s="1"/>
      <c r="H24" s="1"/>
      <c r="I24" s="1"/>
      <c r="J24" s="1"/>
      <c r="K24" s="1"/>
      <c r="L24" s="1"/>
      <c r="M24" s="1"/>
      <c r="N24" s="1"/>
      <c r="O24" s="1"/>
      <c r="P24" s="1"/>
      <c r="Q24">
        <f>ROUND(Q23,1)</f>
        <v>0.4</v>
      </c>
    </row>
    <row r="25" spans="2:17" ht="24.95" customHeight="1">
      <c r="B25" s="1"/>
      <c r="C25" s="1"/>
      <c r="D25" s="1"/>
      <c r="E25" s="1"/>
      <c r="F25" s="19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2:17" ht="24.95" customHeight="1">
      <c r="B26" s="1"/>
      <c r="C26" s="1"/>
      <c r="D26" s="1"/>
      <c r="E26" s="1"/>
      <c r="F26" s="1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2:17" ht="24.95" customHeight="1">
      <c r="B27" s="1"/>
      <c r="C27" s="1"/>
      <c r="D27" s="1"/>
      <c r="E27" s="1"/>
      <c r="F27" s="19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2:17">
      <c r="B28" s="1"/>
      <c r="C28" s="1"/>
      <c r="D28" s="1"/>
      <c r="E28" s="1"/>
      <c r="F28" s="3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2:17">
      <c r="B29" s="1"/>
      <c r="C29" s="1"/>
      <c r="D29" s="1"/>
      <c r="E29" s="1"/>
      <c r="F29" s="3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</sheetData>
  <mergeCells count="23">
    <mergeCell ref="B20:E20"/>
    <mergeCell ref="B14:E14"/>
    <mergeCell ref="B15:E15"/>
    <mergeCell ref="B16:E16"/>
    <mergeCell ref="B17:E17"/>
    <mergeCell ref="B18:E18"/>
    <mergeCell ref="B19:E19"/>
    <mergeCell ref="J10:O10"/>
    <mergeCell ref="J11:O11"/>
    <mergeCell ref="B7:B8"/>
    <mergeCell ref="B1:O1"/>
    <mergeCell ref="D3:E3"/>
    <mergeCell ref="G3:O3"/>
    <mergeCell ref="B4:B6"/>
    <mergeCell ref="D4:E4"/>
    <mergeCell ref="G4:O4"/>
    <mergeCell ref="D5:E5"/>
    <mergeCell ref="D6:E6"/>
    <mergeCell ref="D8:E8"/>
    <mergeCell ref="D7:E7"/>
    <mergeCell ref="B9:B13"/>
    <mergeCell ref="D9:E9"/>
    <mergeCell ref="C10:C11"/>
  </mergeCells>
  <phoneticPr fontId="3" type="noConversion"/>
  <pageMargins left="0.7" right="0.7" top="0.75" bottom="0.75" header="0.3" footer="0.3"/>
  <pageSetup paperSize="9" scale="88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32E28-8021-4BD3-94C5-B207332F2462}">
  <sheetPr>
    <pageSetUpPr fitToPage="1"/>
  </sheetPr>
  <dimension ref="B1:Y35"/>
  <sheetViews>
    <sheetView view="pageBreakPreview" zoomScale="85" zoomScaleNormal="85" zoomScaleSheetLayoutView="85" workbookViewId="0">
      <selection activeCell="B23" sqref="B23:E23"/>
    </sheetView>
  </sheetViews>
  <sheetFormatPr defaultRowHeight="16.5"/>
  <cols>
    <col min="2" max="3" width="11.25" customWidth="1"/>
    <col min="4" max="4" width="13.75" bestFit="1" customWidth="1"/>
    <col min="5" max="5" width="18.875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04" t="s">
        <v>420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58" t="s">
        <v>4</v>
      </c>
      <c r="C3" s="59" t="s">
        <v>3</v>
      </c>
      <c r="D3" s="528" t="s">
        <v>5</v>
      </c>
      <c r="E3" s="418"/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1"/>
      <c r="Q3" s="1"/>
    </row>
    <row r="4" spans="2:25" ht="24.95" customHeight="1" thickTop="1">
      <c r="B4" s="414" t="s">
        <v>8</v>
      </c>
      <c r="C4" s="61"/>
      <c r="D4" s="433" t="s">
        <v>124</v>
      </c>
      <c r="E4" s="417"/>
      <c r="F4" s="62">
        <f>SUM(F5:F8)</f>
        <v>361400</v>
      </c>
      <c r="G4" s="411" t="str">
        <f>'[249]리더교육(1일 6시간)'!G4:O4</f>
        <v>2026년 학술연구용역인건비 기준단가 적용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388"/>
      <c r="C5" s="405" t="s">
        <v>1</v>
      </c>
      <c r="D5" s="428" t="s">
        <v>0</v>
      </c>
      <c r="E5" s="391"/>
      <c r="F5" s="54">
        <f>ROUND(G5*I5*K5,0)</f>
        <v>174079</v>
      </c>
      <c r="G5" s="55">
        <v>2901312</v>
      </c>
      <c r="H5" s="63" t="s">
        <v>13</v>
      </c>
      <c r="I5" s="64">
        <v>0.06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5" ht="24.95" customHeight="1">
      <c r="B6" s="388"/>
      <c r="C6" s="429"/>
      <c r="D6" s="428" t="s">
        <v>11</v>
      </c>
      <c r="E6" s="391"/>
      <c r="F6" s="54">
        <f>ROUND(G6*I6*K6,0)</f>
        <v>96971</v>
      </c>
      <c r="G6" s="55">
        <v>1939429</v>
      </c>
      <c r="H6" s="63" t="s">
        <v>15</v>
      </c>
      <c r="I6" s="64">
        <v>0.05</v>
      </c>
      <c r="J6" s="63" t="s">
        <v>13</v>
      </c>
      <c r="K6" s="65">
        <v>1</v>
      </c>
      <c r="L6" s="63"/>
      <c r="M6" s="66"/>
      <c r="N6" s="66"/>
      <c r="O6" s="67"/>
      <c r="P6" s="1"/>
      <c r="Q6" s="1"/>
    </row>
    <row r="7" spans="2:25" ht="24.95" customHeight="1">
      <c r="B7" s="388"/>
      <c r="C7" s="405" t="s">
        <v>33</v>
      </c>
      <c r="D7" s="428" t="s">
        <v>0</v>
      </c>
      <c r="E7" s="391"/>
      <c r="F7" s="54">
        <f>ROUND(G7*I7/K7*M7*O7,0)</f>
        <v>58026</v>
      </c>
      <c r="G7" s="55">
        <f>G5</f>
        <v>2901312</v>
      </c>
      <c r="H7" s="63" t="s">
        <v>15</v>
      </c>
      <c r="I7" s="68">
        <v>4</v>
      </c>
      <c r="J7" s="69" t="s">
        <v>25</v>
      </c>
      <c r="K7" s="70">
        <v>12</v>
      </c>
      <c r="L7" s="71" t="s">
        <v>13</v>
      </c>
      <c r="M7" s="64">
        <f>I5</f>
        <v>0.06</v>
      </c>
      <c r="N7" s="63" t="s">
        <v>13</v>
      </c>
      <c r="O7" s="72">
        <v>1</v>
      </c>
      <c r="P7" s="1"/>
      <c r="Q7" s="1"/>
      <c r="Y7" s="7"/>
    </row>
    <row r="8" spans="2:25" ht="24.95" customHeight="1">
      <c r="B8" s="388"/>
      <c r="C8" s="407"/>
      <c r="D8" s="428" t="s">
        <v>11</v>
      </c>
      <c r="E8" s="391"/>
      <c r="F8" s="73">
        <f>ROUND(G8*I8/K8*M8*O8,0)</f>
        <v>32324</v>
      </c>
      <c r="G8" s="55">
        <f>G6</f>
        <v>1939429</v>
      </c>
      <c r="H8" s="74" t="s">
        <v>15</v>
      </c>
      <c r="I8" s="75">
        <v>4</v>
      </c>
      <c r="J8" s="76" t="s">
        <v>25</v>
      </c>
      <c r="K8" s="77">
        <v>12</v>
      </c>
      <c r="L8" s="78" t="s">
        <v>13</v>
      </c>
      <c r="M8" s="64">
        <f>I6</f>
        <v>0.05</v>
      </c>
      <c r="N8" s="74" t="s">
        <v>13</v>
      </c>
      <c r="O8" s="80">
        <v>1</v>
      </c>
      <c r="P8" s="1"/>
      <c r="Q8" s="1"/>
      <c r="Y8" s="7"/>
    </row>
    <row r="9" spans="2:25" ht="24.95" customHeight="1">
      <c r="B9" s="388" t="s">
        <v>9</v>
      </c>
      <c r="C9" s="81"/>
      <c r="D9" s="453" t="s">
        <v>124</v>
      </c>
      <c r="E9" s="438"/>
      <c r="F9" s="82">
        <f>SUM(F10:F11)</f>
        <v>190000</v>
      </c>
      <c r="G9" s="83" t="s">
        <v>96</v>
      </c>
      <c r="H9" s="84"/>
      <c r="I9" s="84"/>
      <c r="J9" s="84"/>
      <c r="K9" s="84"/>
      <c r="L9" s="84"/>
      <c r="M9" s="85"/>
      <c r="N9" s="85"/>
      <c r="O9" s="86"/>
      <c r="P9" s="1"/>
      <c r="Q9" s="1"/>
      <c r="Y9" s="6"/>
    </row>
    <row r="10" spans="2:25" ht="24.95" customHeight="1">
      <c r="B10" s="388"/>
      <c r="C10" s="405" t="s">
        <v>34</v>
      </c>
      <c r="D10" s="428" t="s">
        <v>0</v>
      </c>
      <c r="E10" s="391"/>
      <c r="F10" s="54">
        <f>(25000+25000+45000)*1</f>
        <v>95000</v>
      </c>
      <c r="G10" s="87" t="s">
        <v>425</v>
      </c>
      <c r="H10" s="63"/>
      <c r="I10" s="63"/>
      <c r="J10" s="63"/>
      <c r="K10" s="63"/>
      <c r="L10" s="63"/>
      <c r="M10" s="66"/>
      <c r="N10" s="66"/>
      <c r="O10" s="67"/>
      <c r="P10" s="1"/>
      <c r="Q10" s="1"/>
      <c r="Y10" s="7"/>
    </row>
    <row r="11" spans="2:25" ht="24.95" customHeight="1">
      <c r="B11" s="388"/>
      <c r="C11" s="429"/>
      <c r="D11" s="428" t="s">
        <v>11</v>
      </c>
      <c r="E11" s="391"/>
      <c r="F11" s="54">
        <f>(25000+25000+45000)*1</f>
        <v>95000</v>
      </c>
      <c r="G11" s="87" t="s">
        <v>425</v>
      </c>
      <c r="H11" s="63"/>
      <c r="I11" s="63"/>
      <c r="J11" s="63"/>
      <c r="K11" s="63"/>
      <c r="L11" s="63"/>
      <c r="M11" s="66"/>
      <c r="N11" s="66"/>
      <c r="O11" s="67"/>
      <c r="P11" s="1"/>
      <c r="Q11" s="1"/>
      <c r="Y11" s="6"/>
    </row>
    <row r="12" spans="2:25" ht="24.95" customHeight="1">
      <c r="B12" s="388" t="s">
        <v>7</v>
      </c>
      <c r="C12" s="81" t="s">
        <v>2</v>
      </c>
      <c r="D12" s="453"/>
      <c r="E12" s="438"/>
      <c r="F12" s="82">
        <f>SUM(F13:F18)</f>
        <v>1085000</v>
      </c>
      <c r="G12" s="92"/>
      <c r="H12" s="84"/>
      <c r="I12" s="84"/>
      <c r="J12" s="84"/>
      <c r="K12" s="84"/>
      <c r="L12" s="84"/>
      <c r="M12" s="85"/>
      <c r="N12" s="85"/>
      <c r="O12" s="86"/>
      <c r="P12" s="1"/>
      <c r="Q12" s="1"/>
    </row>
    <row r="13" spans="2:25" ht="24.95" customHeight="1">
      <c r="B13" s="388"/>
      <c r="C13" s="405" t="s">
        <v>36</v>
      </c>
      <c r="D13" s="93" t="s">
        <v>18</v>
      </c>
      <c r="E13" s="149" t="s">
        <v>112</v>
      </c>
      <c r="F13" s="54">
        <f>ROUND(G13*I13,0)</f>
        <v>300000</v>
      </c>
      <c r="G13" s="55">
        <f>'[249]리더교육(1일 6시간)'!G15</f>
        <v>150000</v>
      </c>
      <c r="H13" s="63" t="s">
        <v>15</v>
      </c>
      <c r="I13" s="95">
        <v>2</v>
      </c>
      <c r="J13" s="419" t="str">
        <f>'[249]리더교육(1일 6시간)'!J15:O15</f>
        <v>※B급 강사 적용 가능</v>
      </c>
      <c r="K13" s="425"/>
      <c r="L13" s="425"/>
      <c r="M13" s="425"/>
      <c r="N13" s="425"/>
      <c r="O13" s="426"/>
      <c r="P13" s="1"/>
      <c r="Q13" s="1"/>
    </row>
    <row r="14" spans="2:25" ht="24.95" customHeight="1">
      <c r="B14" s="388"/>
      <c r="C14" s="429"/>
      <c r="D14" s="93" t="s">
        <v>108</v>
      </c>
      <c r="E14" s="232" t="str">
        <f>'[249]리더교육(1일 6시간)'!E16</f>
        <v>편도120km, 왕복 기준</v>
      </c>
      <c r="F14" s="54">
        <f>ROUND(G14*I14,0)</f>
        <v>45000</v>
      </c>
      <c r="G14" s="55">
        <f>'[249]리더교육(1일 6시간)'!G16</f>
        <v>45000</v>
      </c>
      <c r="H14" s="63" t="s">
        <v>15</v>
      </c>
      <c r="I14" s="96">
        <v>1</v>
      </c>
      <c r="J14" s="419" t="s">
        <v>260</v>
      </c>
      <c r="K14" s="425"/>
      <c r="L14" s="425"/>
      <c r="M14" s="425"/>
      <c r="N14" s="425"/>
      <c r="O14" s="426"/>
      <c r="P14" s="1"/>
      <c r="Q14" s="1"/>
    </row>
    <row r="15" spans="2:25" ht="24.95" customHeight="1">
      <c r="B15" s="388"/>
      <c r="C15" s="147" t="s">
        <v>37</v>
      </c>
      <c r="D15" s="93" t="s">
        <v>20</v>
      </c>
      <c r="E15" s="149" t="s">
        <v>180</v>
      </c>
      <c r="F15" s="54">
        <f>ROUND(G15*I15*K15,0)</f>
        <v>120000</v>
      </c>
      <c r="G15" s="55">
        <f>'[249]리더교육(1일 6시간)'!G18</f>
        <v>4000</v>
      </c>
      <c r="H15" s="63" t="s">
        <v>15</v>
      </c>
      <c r="I15" s="96">
        <v>1</v>
      </c>
      <c r="J15" s="63" t="s">
        <v>15</v>
      </c>
      <c r="K15" s="65">
        <v>30</v>
      </c>
      <c r="L15" s="63"/>
      <c r="M15" s="66"/>
      <c r="N15" s="66"/>
      <c r="O15" s="67"/>
      <c r="P15" s="1"/>
      <c r="Q15" s="1"/>
    </row>
    <row r="16" spans="2:25" ht="24.95" customHeight="1">
      <c r="B16" s="388"/>
      <c r="C16" s="405" t="s">
        <v>255</v>
      </c>
      <c r="D16" s="306" t="s">
        <v>375</v>
      </c>
      <c r="E16" s="319" t="s">
        <v>256</v>
      </c>
      <c r="F16" s="54">
        <f>ROUND(G16*I16*K16,0)</f>
        <v>450000</v>
      </c>
      <c r="G16" s="320">
        <v>15000</v>
      </c>
      <c r="H16" s="294" t="s">
        <v>13</v>
      </c>
      <c r="I16" s="321">
        <v>1</v>
      </c>
      <c r="J16" s="294" t="s">
        <v>13</v>
      </c>
      <c r="K16" s="322">
        <v>30</v>
      </c>
      <c r="L16" s="295" t="s">
        <v>412</v>
      </c>
      <c r="M16" s="295"/>
      <c r="N16" s="295"/>
      <c r="O16" s="296"/>
      <c r="P16" s="1"/>
      <c r="Q16" s="1"/>
    </row>
    <row r="17" spans="2:22" ht="24.95" customHeight="1">
      <c r="B17" s="388"/>
      <c r="C17" s="429"/>
      <c r="D17" s="306" t="s">
        <v>426</v>
      </c>
      <c r="E17" s="319" t="s">
        <v>427</v>
      </c>
      <c r="F17" s="54">
        <f>ROUND(G17*I17*K17,0)</f>
        <v>120000</v>
      </c>
      <c r="G17" s="320">
        <v>4000</v>
      </c>
      <c r="H17" s="294" t="s">
        <v>13</v>
      </c>
      <c r="I17" s="321">
        <v>1</v>
      </c>
      <c r="J17" s="294" t="s">
        <v>13</v>
      </c>
      <c r="K17" s="322">
        <v>30</v>
      </c>
      <c r="L17" s="295"/>
      <c r="M17" s="295"/>
      <c r="N17" s="295"/>
      <c r="O17" s="296"/>
      <c r="P17" s="1"/>
      <c r="Q17" s="1"/>
    </row>
    <row r="18" spans="2:22" ht="24.95" customHeight="1">
      <c r="B18" s="388"/>
      <c r="C18" s="148" t="s">
        <v>23</v>
      </c>
      <c r="D18" s="100" t="s">
        <v>22</v>
      </c>
      <c r="E18" s="101" t="s">
        <v>213</v>
      </c>
      <c r="F18" s="73">
        <f>ROUND(G18*I18,0)</f>
        <v>50000</v>
      </c>
      <c r="G18" s="88">
        <f>'[249]리더교육(1일 6시간)'!G21</f>
        <v>50000</v>
      </c>
      <c r="H18" s="74" t="s">
        <v>15</v>
      </c>
      <c r="I18" s="102">
        <v>1</v>
      </c>
      <c r="J18" s="74"/>
      <c r="K18" s="74"/>
      <c r="L18" s="74"/>
      <c r="M18" s="90"/>
      <c r="N18" s="90"/>
      <c r="O18" s="91"/>
      <c r="P18" s="1"/>
      <c r="Q18" s="1"/>
      <c r="U18">
        <v>4</v>
      </c>
      <c r="V18">
        <v>3</v>
      </c>
    </row>
    <row r="19" spans="2:22" ht="24.95" customHeight="1">
      <c r="B19" s="396" t="s">
        <v>2</v>
      </c>
      <c r="C19" s="397"/>
      <c r="D19" s="397"/>
      <c r="E19" s="398"/>
      <c r="F19" s="103">
        <f>SUM(F4,F9,F12)</f>
        <v>1636400</v>
      </c>
      <c r="G19" s="104"/>
      <c r="H19" s="105"/>
      <c r="I19" s="105"/>
      <c r="J19" s="105"/>
      <c r="K19" s="105"/>
      <c r="L19" s="105"/>
      <c r="M19" s="106"/>
      <c r="N19" s="106"/>
      <c r="O19" s="107"/>
      <c r="P19" s="1"/>
      <c r="Q19" s="1"/>
    </row>
    <row r="20" spans="2:22" ht="24.95" customHeight="1">
      <c r="B20" s="402" t="s">
        <v>26</v>
      </c>
      <c r="C20" s="403"/>
      <c r="D20" s="403"/>
      <c r="E20" s="398"/>
      <c r="F20" s="108">
        <f>F19*0.06</f>
        <v>98184</v>
      </c>
      <c r="G20" s="109" t="s">
        <v>313</v>
      </c>
      <c r="H20" s="110"/>
      <c r="I20" s="110"/>
      <c r="J20" s="110"/>
      <c r="K20" s="110"/>
      <c r="L20" s="110"/>
      <c r="M20" s="111"/>
      <c r="N20" s="111"/>
      <c r="O20" s="112"/>
      <c r="P20" s="1"/>
      <c r="Q20" s="1"/>
      <c r="T20" t="s">
        <v>28</v>
      </c>
      <c r="U20">
        <f>SUM(U21:U24)</f>
        <v>6</v>
      </c>
      <c r="V20">
        <f>SUM(V21:V24)</f>
        <v>4</v>
      </c>
    </row>
    <row r="21" spans="2:22" ht="24.95" customHeight="1">
      <c r="B21" s="402" t="s">
        <v>27</v>
      </c>
      <c r="C21" s="403" t="s">
        <v>27</v>
      </c>
      <c r="D21" s="403"/>
      <c r="E21" s="398"/>
      <c r="F21" s="108">
        <f>(F19+F20)*0.1-8042.4</f>
        <v>165416.00000000003</v>
      </c>
      <c r="G21" s="109" t="s">
        <v>164</v>
      </c>
      <c r="H21" s="110"/>
      <c r="I21" s="110"/>
      <c r="J21" s="110"/>
      <c r="K21" s="110"/>
      <c r="L21" s="110"/>
      <c r="M21" s="111"/>
      <c r="N21" s="111"/>
      <c r="O21" s="112"/>
      <c r="P21" s="1"/>
      <c r="Q21" s="1"/>
      <c r="U21">
        <v>1.5</v>
      </c>
      <c r="V21">
        <v>0.5</v>
      </c>
    </row>
    <row r="22" spans="2:22" ht="24.95" customHeight="1">
      <c r="B22" s="396" t="s">
        <v>2</v>
      </c>
      <c r="C22" s="397"/>
      <c r="D22" s="397"/>
      <c r="E22" s="398"/>
      <c r="F22" s="103">
        <f>SUM(F19:F21)</f>
        <v>1900000</v>
      </c>
      <c r="G22" s="104"/>
      <c r="H22" s="105"/>
      <c r="I22" s="105"/>
      <c r="J22" s="105"/>
      <c r="K22" s="105"/>
      <c r="L22" s="105"/>
      <c r="M22" s="106"/>
      <c r="N22" s="106"/>
      <c r="O22" s="107"/>
      <c r="P22" s="1"/>
      <c r="Q22" s="1"/>
      <c r="U22">
        <v>1.5</v>
      </c>
      <c r="V22">
        <v>0.5</v>
      </c>
    </row>
    <row r="23" spans="2:22" ht="24.95" customHeight="1">
      <c r="B23" s="402" t="s">
        <v>29</v>
      </c>
      <c r="C23" s="403"/>
      <c r="D23" s="403"/>
      <c r="E23" s="398"/>
      <c r="F23" s="108">
        <f>F22*0.1</f>
        <v>190000</v>
      </c>
      <c r="G23" s="113"/>
      <c r="H23" s="110"/>
      <c r="I23" s="110"/>
      <c r="J23" s="110"/>
      <c r="K23" s="110"/>
      <c r="L23" s="110"/>
      <c r="M23" s="111"/>
      <c r="N23" s="111"/>
      <c r="O23" s="112"/>
      <c r="P23" s="1"/>
      <c r="Q23" s="1"/>
      <c r="U23">
        <v>0</v>
      </c>
      <c r="V23">
        <v>1</v>
      </c>
    </row>
    <row r="24" spans="2:22" ht="24.95" customHeight="1" thickBot="1">
      <c r="B24" s="399" t="s">
        <v>405</v>
      </c>
      <c r="C24" s="400"/>
      <c r="D24" s="400"/>
      <c r="E24" s="401"/>
      <c r="F24" s="114">
        <f>F22+F23</f>
        <v>2090000</v>
      </c>
      <c r="G24" s="318" t="s">
        <v>423</v>
      </c>
      <c r="H24" s="116"/>
      <c r="I24" s="116"/>
      <c r="J24" s="116"/>
      <c r="K24" s="116"/>
      <c r="L24" s="116"/>
      <c r="M24" s="117"/>
      <c r="N24" s="117"/>
      <c r="O24" s="118"/>
      <c r="P24" s="1"/>
      <c r="Q24" s="1"/>
      <c r="U24">
        <v>3</v>
      </c>
      <c r="V24">
        <v>2</v>
      </c>
    </row>
    <row r="25" spans="2:22" ht="24.95" customHeight="1" thickBot="1">
      <c r="B25" s="531" t="s">
        <v>419</v>
      </c>
      <c r="C25" s="531"/>
      <c r="D25" s="531"/>
      <c r="E25" s="531"/>
      <c r="F25" s="114">
        <f>F24*10</f>
        <v>20900000</v>
      </c>
      <c r="G25" s="318" t="s">
        <v>424</v>
      </c>
      <c r="H25" s="116"/>
      <c r="I25" s="116"/>
      <c r="J25" s="116"/>
      <c r="K25" s="116"/>
      <c r="L25" s="116"/>
      <c r="M25" s="117"/>
      <c r="N25" s="117"/>
      <c r="O25" s="118"/>
      <c r="P25" s="1"/>
      <c r="Q25" s="1"/>
    </row>
    <row r="26" spans="2:22" ht="24.95" customHeight="1">
      <c r="B26" s="1"/>
      <c r="C26" s="1"/>
      <c r="D26" s="1"/>
      <c r="E26" s="1"/>
      <c r="F26" s="19"/>
      <c r="G26" s="1"/>
      <c r="H26" s="1"/>
      <c r="I26" s="1"/>
      <c r="J26" s="1"/>
      <c r="K26" s="1"/>
      <c r="L26" s="1"/>
      <c r="M26" s="2"/>
      <c r="N26" s="2"/>
      <c r="O26" s="2"/>
      <c r="P26" s="1"/>
      <c r="Q26" s="1"/>
    </row>
    <row r="27" spans="2:22" ht="24.95" customHeight="1">
      <c r="B27" s="1"/>
      <c r="C27" s="1"/>
      <c r="D27" s="1"/>
      <c r="E27" s="1"/>
      <c r="F27" s="19">
        <v>2090000</v>
      </c>
      <c r="G27" s="1"/>
      <c r="H27" s="1"/>
      <c r="I27" s="1"/>
      <c r="J27" s="1"/>
      <c r="K27" s="1"/>
      <c r="L27" s="1"/>
      <c r="M27" s="2"/>
      <c r="N27" s="2"/>
      <c r="O27" s="2"/>
      <c r="P27" s="1"/>
      <c r="Q27" s="1"/>
      <c r="U27">
        <v>3</v>
      </c>
      <c r="V27">
        <v>3</v>
      </c>
    </row>
    <row r="28" spans="2:22" ht="24.95" customHeight="1">
      <c r="B28" s="1"/>
      <c r="C28" s="1"/>
      <c r="D28" s="1"/>
      <c r="E28" s="1"/>
      <c r="F28" s="19">
        <f>F27-F24</f>
        <v>0</v>
      </c>
      <c r="G28" s="1"/>
      <c r="H28" s="1"/>
      <c r="I28" s="1"/>
      <c r="J28" s="1"/>
      <c r="K28" s="1"/>
      <c r="L28" s="1"/>
      <c r="M28" s="2"/>
      <c r="N28" s="2"/>
      <c r="O28" s="2"/>
      <c r="P28" s="1"/>
      <c r="Q28" s="1">
        <f>17/22</f>
        <v>0.77272727272727271</v>
      </c>
      <c r="S28">
        <f>13/22</f>
        <v>0.59090909090909094</v>
      </c>
      <c r="U28">
        <f>SUM(U18,U20,U27)</f>
        <v>13</v>
      </c>
      <c r="V28">
        <f>SUM(V18,V20,V27)</f>
        <v>10</v>
      </c>
    </row>
    <row r="29" spans="2:22" ht="24.95" customHeight="1">
      <c r="B29" s="1"/>
      <c r="C29" s="1"/>
      <c r="D29" s="1"/>
      <c r="E29" s="1"/>
      <c r="F29" s="19">
        <f>F28/1.1</f>
        <v>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>
        <f>ROUND(Q28,1)</f>
        <v>0.8</v>
      </c>
      <c r="S29">
        <f>ROUND(S28,1)</f>
        <v>0.6</v>
      </c>
      <c r="U29">
        <f>U28/22</f>
        <v>0.59090909090909094</v>
      </c>
      <c r="V29">
        <f>V28/22</f>
        <v>0.45454545454545453</v>
      </c>
    </row>
    <row r="30" spans="2:22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U30">
        <f>ROUND(U29,1)</f>
        <v>0.6</v>
      </c>
      <c r="V30">
        <f>ROUND(V29,1)</f>
        <v>0.5</v>
      </c>
    </row>
    <row r="31" spans="2:22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U31">
        <f>U30/10</f>
        <v>0.06</v>
      </c>
      <c r="V31">
        <f>V30/10</f>
        <v>0.05</v>
      </c>
    </row>
    <row r="32" spans="2:22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17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17">
      <c r="B34" s="1"/>
      <c r="C34" s="1"/>
      <c r="D34" s="1"/>
      <c r="E34" s="1"/>
      <c r="F34" s="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17">
      <c r="B35" s="1"/>
      <c r="C35" s="1"/>
      <c r="D35" s="1"/>
      <c r="E35" s="1"/>
      <c r="F35" s="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</sheetData>
  <mergeCells count="30">
    <mergeCell ref="D10:E10"/>
    <mergeCell ref="D11:E11"/>
    <mergeCell ref="B23:E23"/>
    <mergeCell ref="B24:E24"/>
    <mergeCell ref="J13:O13"/>
    <mergeCell ref="J14:O14"/>
    <mergeCell ref="B20:E20"/>
    <mergeCell ref="B21:E21"/>
    <mergeCell ref="B22:E22"/>
    <mergeCell ref="B19:E19"/>
    <mergeCell ref="B12:B18"/>
    <mergeCell ref="D12:E12"/>
    <mergeCell ref="C13:C14"/>
    <mergeCell ref="C16:C17"/>
    <mergeCell ref="B25:E25"/>
    <mergeCell ref="B1:O1"/>
    <mergeCell ref="D3:E3"/>
    <mergeCell ref="G3:O3"/>
    <mergeCell ref="B4:B8"/>
    <mergeCell ref="D4:E4"/>
    <mergeCell ref="G4:O4"/>
    <mergeCell ref="C5:C6"/>
    <mergeCell ref="D5:E5"/>
    <mergeCell ref="D6:E6"/>
    <mergeCell ref="C7:C8"/>
    <mergeCell ref="D7:E7"/>
    <mergeCell ref="D8:E8"/>
    <mergeCell ref="B9:B11"/>
    <mergeCell ref="D9:E9"/>
    <mergeCell ref="C10:C11"/>
  </mergeCells>
  <phoneticPr fontId="3" type="noConversion"/>
  <pageMargins left="0.7" right="0.7" top="0.75" bottom="0.75" header="0.3" footer="0.3"/>
  <pageSetup paperSize="9" scale="75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FE547-C016-4892-9CBF-E167018EE079}">
  <dimension ref="A1:V46"/>
  <sheetViews>
    <sheetView view="pageBreakPreview" topLeftCell="A14" zoomScale="85" zoomScaleNormal="85" zoomScaleSheetLayoutView="85" workbookViewId="0">
      <selection activeCell="E29" sqref="E29"/>
    </sheetView>
  </sheetViews>
  <sheetFormatPr defaultRowHeight="14.25"/>
  <cols>
    <col min="1" max="1" width="5.5" style="211" customWidth="1"/>
    <col min="2" max="2" width="19.5" style="200" customWidth="1"/>
    <col min="3" max="3" width="23.875" style="200" customWidth="1"/>
    <col min="4" max="8" width="10.375" style="200" customWidth="1"/>
    <col min="9" max="11" width="14.875" style="200" customWidth="1"/>
    <col min="12" max="16384" width="9" style="200"/>
  </cols>
  <sheetData>
    <row r="1" spans="1:22" ht="40.5" customHeight="1" thickBot="1">
      <c r="A1" s="532" t="s">
        <v>380</v>
      </c>
      <c r="B1" s="532"/>
      <c r="C1" s="532"/>
      <c r="D1" s="532"/>
      <c r="E1" s="532"/>
      <c r="F1" s="532"/>
      <c r="G1" s="532"/>
      <c r="H1" s="532"/>
      <c r="I1" s="532"/>
      <c r="J1" s="532"/>
      <c r="K1" s="533"/>
    </row>
    <row r="2" spans="1:22" ht="21" customHeight="1">
      <c r="A2" s="534" t="s">
        <v>214</v>
      </c>
      <c r="B2" s="536" t="s">
        <v>215</v>
      </c>
      <c r="C2" s="536"/>
      <c r="D2" s="536" t="s">
        <v>216</v>
      </c>
      <c r="E2" s="536"/>
      <c r="F2" s="536"/>
      <c r="G2" s="536"/>
      <c r="H2" s="537"/>
      <c r="I2" s="349" t="s">
        <v>217</v>
      </c>
      <c r="J2" s="538" t="s">
        <v>218</v>
      </c>
      <c r="K2" s="540" t="s">
        <v>219</v>
      </c>
      <c r="M2" s="542" t="s">
        <v>381</v>
      </c>
      <c r="N2" s="542" t="s">
        <v>382</v>
      </c>
      <c r="O2" s="542" t="s">
        <v>383</v>
      </c>
      <c r="P2" s="542" t="s">
        <v>384</v>
      </c>
      <c r="Q2" s="307" t="s">
        <v>385</v>
      </c>
      <c r="R2" s="542" t="s">
        <v>386</v>
      </c>
      <c r="S2" s="542" t="s">
        <v>387</v>
      </c>
      <c r="T2" s="542" t="s">
        <v>388</v>
      </c>
      <c r="U2" s="542" t="s">
        <v>389</v>
      </c>
      <c r="V2" s="542" t="s">
        <v>390</v>
      </c>
    </row>
    <row r="3" spans="1:22" ht="28.5" customHeight="1">
      <c r="A3" s="535"/>
      <c r="B3" s="350" t="s">
        <v>220</v>
      </c>
      <c r="C3" s="350" t="s">
        <v>221</v>
      </c>
      <c r="D3" s="350" t="s">
        <v>222</v>
      </c>
      <c r="E3" s="350" t="s">
        <v>223</v>
      </c>
      <c r="F3" s="350" t="s">
        <v>224</v>
      </c>
      <c r="G3" s="350" t="s">
        <v>225</v>
      </c>
      <c r="H3" s="350" t="s">
        <v>226</v>
      </c>
      <c r="I3" s="351" t="s">
        <v>227</v>
      </c>
      <c r="J3" s="539"/>
      <c r="K3" s="541"/>
      <c r="M3" s="543"/>
      <c r="N3" s="543"/>
      <c r="O3" s="543"/>
      <c r="P3" s="543"/>
      <c r="Q3" s="308" t="s">
        <v>391</v>
      </c>
      <c r="R3" s="543"/>
      <c r="S3" s="543"/>
      <c r="T3" s="543"/>
      <c r="U3" s="543"/>
      <c r="V3" s="543"/>
    </row>
    <row r="4" spans="1:22" ht="16.5" customHeight="1">
      <c r="A4" s="237">
        <v>1</v>
      </c>
      <c r="B4" s="201" t="s">
        <v>228</v>
      </c>
      <c r="C4" s="201" t="s">
        <v>229</v>
      </c>
      <c r="D4" s="202"/>
      <c r="E4" s="203"/>
      <c r="F4" s="204"/>
      <c r="G4" s="205"/>
      <c r="H4" s="205"/>
      <c r="I4" s="206">
        <v>16900</v>
      </c>
      <c r="J4" s="207">
        <f>SUM(G4:I4)</f>
        <v>16900</v>
      </c>
      <c r="K4" s="243">
        <f>ROUNDDOWN((J4*2),-3)</f>
        <v>33000</v>
      </c>
      <c r="M4" s="309" t="s">
        <v>382</v>
      </c>
      <c r="N4" s="310">
        <v>20000</v>
      </c>
      <c r="O4" s="310">
        <v>33000</v>
      </c>
      <c r="P4" s="310">
        <v>57000</v>
      </c>
      <c r="Q4" s="310">
        <v>66000</v>
      </c>
      <c r="R4" s="310">
        <v>96000</v>
      </c>
      <c r="S4" s="310">
        <v>131000</v>
      </c>
      <c r="T4" s="310">
        <v>121000</v>
      </c>
      <c r="U4" s="310">
        <v>167000</v>
      </c>
      <c r="V4" s="311" t="s">
        <v>392</v>
      </c>
    </row>
    <row r="5" spans="1:22" ht="16.5" customHeight="1">
      <c r="A5" s="237">
        <v>2</v>
      </c>
      <c r="B5" s="245" t="s">
        <v>228</v>
      </c>
      <c r="C5" s="245" t="s">
        <v>230</v>
      </c>
      <c r="D5" s="202"/>
      <c r="E5" s="203"/>
      <c r="F5" s="204"/>
      <c r="G5" s="205"/>
      <c r="H5" s="205"/>
      <c r="I5" s="282">
        <f>25900+2600</f>
        <v>28500</v>
      </c>
      <c r="J5" s="246">
        <f t="shared" ref="J5:J31" si="0">SUM(G5:I5)</f>
        <v>28500</v>
      </c>
      <c r="K5" s="247">
        <f t="shared" ref="K5:K31" si="1">ROUNDDOWN((J5*2),-3)</f>
        <v>57000</v>
      </c>
      <c r="M5" s="309" t="s">
        <v>383</v>
      </c>
      <c r="N5" s="312"/>
      <c r="O5" s="310">
        <v>20000</v>
      </c>
      <c r="P5" s="310">
        <v>72000</v>
      </c>
      <c r="Q5" s="310">
        <v>86000</v>
      </c>
      <c r="R5" s="310">
        <v>114000</v>
      </c>
      <c r="S5" s="310">
        <v>144000</v>
      </c>
      <c r="T5" s="310">
        <v>107000</v>
      </c>
      <c r="U5" s="310">
        <v>153000</v>
      </c>
      <c r="V5" s="313"/>
    </row>
    <row r="6" spans="1:22" ht="16.5" customHeight="1">
      <c r="A6" s="237">
        <v>3</v>
      </c>
      <c r="B6" s="201" t="s">
        <v>228</v>
      </c>
      <c r="C6" s="201" t="s">
        <v>232</v>
      </c>
      <c r="D6" s="202"/>
      <c r="E6" s="203"/>
      <c r="F6" s="204"/>
      <c r="G6" s="205"/>
      <c r="H6" s="205"/>
      <c r="I6" s="206">
        <v>33200</v>
      </c>
      <c r="J6" s="207">
        <f t="shared" si="0"/>
        <v>33200</v>
      </c>
      <c r="K6" s="243">
        <f t="shared" si="1"/>
        <v>66000</v>
      </c>
      <c r="M6" s="309" t="s">
        <v>384</v>
      </c>
      <c r="N6" s="312"/>
      <c r="O6" s="312"/>
      <c r="P6" s="310">
        <v>20000</v>
      </c>
      <c r="Q6" s="310">
        <v>31000</v>
      </c>
      <c r="R6" s="310">
        <v>45000</v>
      </c>
      <c r="S6" s="310">
        <v>84000</v>
      </c>
      <c r="T6" s="310">
        <v>74000</v>
      </c>
      <c r="U6" s="310">
        <v>123000</v>
      </c>
      <c r="V6" s="314" t="s">
        <v>393</v>
      </c>
    </row>
    <row r="7" spans="1:22" ht="16.5" customHeight="1">
      <c r="A7" s="237">
        <v>4</v>
      </c>
      <c r="B7" s="201" t="s">
        <v>228</v>
      </c>
      <c r="C7" s="201" t="s">
        <v>233</v>
      </c>
      <c r="D7" s="202"/>
      <c r="E7" s="203"/>
      <c r="F7" s="204"/>
      <c r="G7" s="205"/>
      <c r="H7" s="205"/>
      <c r="I7" s="206">
        <v>48400</v>
      </c>
      <c r="J7" s="207">
        <f t="shared" si="0"/>
        <v>48400</v>
      </c>
      <c r="K7" s="243">
        <f t="shared" si="1"/>
        <v>96000</v>
      </c>
      <c r="M7" s="307" t="s">
        <v>385</v>
      </c>
      <c r="N7" s="549"/>
      <c r="O7" s="549"/>
      <c r="P7" s="549"/>
      <c r="Q7" s="544">
        <v>20000</v>
      </c>
      <c r="R7" s="544">
        <v>32000</v>
      </c>
      <c r="S7" s="544">
        <v>64000</v>
      </c>
      <c r="T7" s="544">
        <v>55000</v>
      </c>
      <c r="U7" s="544">
        <v>101000</v>
      </c>
      <c r="V7" s="313"/>
    </row>
    <row r="8" spans="1:22" ht="16.5" customHeight="1">
      <c r="A8" s="237">
        <v>5</v>
      </c>
      <c r="B8" s="201" t="s">
        <v>228</v>
      </c>
      <c r="C8" s="201" t="s">
        <v>234</v>
      </c>
      <c r="D8" s="202"/>
      <c r="E8" s="203"/>
      <c r="F8" s="204"/>
      <c r="G8" s="205"/>
      <c r="H8" s="205"/>
      <c r="I8" s="206">
        <v>65900</v>
      </c>
      <c r="J8" s="207">
        <f t="shared" si="0"/>
        <v>65900</v>
      </c>
      <c r="K8" s="243">
        <f t="shared" si="1"/>
        <v>131000</v>
      </c>
      <c r="M8" s="308" t="s">
        <v>391</v>
      </c>
      <c r="N8" s="550"/>
      <c r="O8" s="550"/>
      <c r="P8" s="550"/>
      <c r="Q8" s="545"/>
      <c r="R8" s="545"/>
      <c r="S8" s="545"/>
      <c r="T8" s="545"/>
      <c r="U8" s="545"/>
      <c r="V8" s="314" t="s">
        <v>394</v>
      </c>
    </row>
    <row r="9" spans="1:22" ht="16.5" customHeight="1">
      <c r="A9" s="237">
        <v>6</v>
      </c>
      <c r="B9" s="201" t="s">
        <v>228</v>
      </c>
      <c r="C9" s="201" t="s">
        <v>235</v>
      </c>
      <c r="D9" s="202"/>
      <c r="E9" s="203"/>
      <c r="F9" s="204"/>
      <c r="G9" s="205"/>
      <c r="H9" s="205"/>
      <c r="I9" s="206">
        <v>60900</v>
      </c>
      <c r="J9" s="207">
        <f t="shared" si="0"/>
        <v>60900</v>
      </c>
      <c r="K9" s="243">
        <f t="shared" si="1"/>
        <v>121000</v>
      </c>
      <c r="M9" s="309" t="s">
        <v>386</v>
      </c>
      <c r="N9" s="312"/>
      <c r="O9" s="312"/>
      <c r="P9" s="312"/>
      <c r="Q9" s="312"/>
      <c r="R9" s="310">
        <v>20000</v>
      </c>
      <c r="S9" s="310">
        <v>66000</v>
      </c>
      <c r="T9" s="310">
        <v>67000</v>
      </c>
      <c r="U9" s="310">
        <v>94000</v>
      </c>
      <c r="V9" s="313"/>
    </row>
    <row r="10" spans="1:22" ht="16.5" customHeight="1">
      <c r="A10" s="237">
        <v>7</v>
      </c>
      <c r="B10" s="201" t="s">
        <v>228</v>
      </c>
      <c r="C10" s="201" t="s">
        <v>236</v>
      </c>
      <c r="D10" s="202"/>
      <c r="E10" s="203"/>
      <c r="F10" s="204"/>
      <c r="G10" s="205"/>
      <c r="H10" s="205"/>
      <c r="I10" s="206">
        <v>83700</v>
      </c>
      <c r="J10" s="207">
        <f t="shared" si="0"/>
        <v>83700</v>
      </c>
      <c r="K10" s="243">
        <f t="shared" si="1"/>
        <v>167000</v>
      </c>
      <c r="M10" s="309" t="s">
        <v>387</v>
      </c>
      <c r="N10" s="312"/>
      <c r="O10" s="312"/>
      <c r="P10" s="312"/>
      <c r="Q10" s="312"/>
      <c r="R10" s="312"/>
      <c r="S10" s="310">
        <v>20000</v>
      </c>
      <c r="T10" s="310">
        <v>75000</v>
      </c>
      <c r="U10" s="310">
        <v>98000</v>
      </c>
      <c r="V10" s="314" t="s">
        <v>395</v>
      </c>
    </row>
    <row r="11" spans="1:22" ht="16.5" customHeight="1">
      <c r="A11" s="238">
        <v>8</v>
      </c>
      <c r="B11" s="201" t="s">
        <v>237</v>
      </c>
      <c r="C11" s="201" t="s">
        <v>230</v>
      </c>
      <c r="D11" s="208">
        <v>200</v>
      </c>
      <c r="E11" s="209">
        <f t="shared" ref="E11:E16" si="2">$C$43</f>
        <v>1651.855</v>
      </c>
      <c r="F11" s="210">
        <f t="shared" ref="F11:F16" si="3">$D$43</f>
        <v>12.245000000000001</v>
      </c>
      <c r="G11" s="206">
        <f>ROUNDDOWN(D11*E11/F11,-2)</f>
        <v>26900</v>
      </c>
      <c r="H11" s="206">
        <v>9400</v>
      </c>
      <c r="I11" s="206"/>
      <c r="J11" s="207">
        <f>SUM(G11:I11)</f>
        <v>36300</v>
      </c>
      <c r="K11" s="243">
        <f t="shared" si="1"/>
        <v>72000</v>
      </c>
      <c r="M11" s="309" t="s">
        <v>388</v>
      </c>
      <c r="N11" s="312"/>
      <c r="O11" s="312"/>
      <c r="P11" s="312"/>
      <c r="Q11" s="312"/>
      <c r="R11" s="312"/>
      <c r="S11" s="312"/>
      <c r="T11" s="310">
        <v>20000</v>
      </c>
      <c r="U11" s="310">
        <v>47000</v>
      </c>
      <c r="V11" s="315"/>
    </row>
    <row r="12" spans="1:22" s="316" customFormat="1" ht="16.5" customHeight="1">
      <c r="A12" s="237">
        <v>9</v>
      </c>
      <c r="B12" s="245" t="s">
        <v>237</v>
      </c>
      <c r="C12" s="245" t="s">
        <v>232</v>
      </c>
      <c r="D12" s="202">
        <v>236</v>
      </c>
      <c r="E12" s="203">
        <f t="shared" si="2"/>
        <v>1651.855</v>
      </c>
      <c r="F12" s="204">
        <f t="shared" si="3"/>
        <v>12.245000000000001</v>
      </c>
      <c r="G12" s="205">
        <f t="shared" ref="G12:G23" si="4">ROUNDDOWN(D12*E12/F12,-2)</f>
        <v>31800</v>
      </c>
      <c r="H12" s="205">
        <v>11200</v>
      </c>
      <c r="I12" s="205"/>
      <c r="J12" s="246">
        <f t="shared" si="0"/>
        <v>43000</v>
      </c>
      <c r="K12" s="247">
        <f t="shared" si="1"/>
        <v>86000</v>
      </c>
      <c r="M12" s="309" t="s">
        <v>389</v>
      </c>
      <c r="N12" s="312"/>
      <c r="O12" s="312"/>
      <c r="P12" s="312"/>
      <c r="Q12" s="312"/>
      <c r="R12" s="312"/>
      <c r="S12" s="312"/>
      <c r="T12" s="312"/>
      <c r="U12" s="310">
        <v>20000</v>
      </c>
      <c r="V12" s="317"/>
    </row>
    <row r="13" spans="1:22" s="316" customFormat="1" ht="16.5" customHeight="1">
      <c r="A13" s="237">
        <v>10</v>
      </c>
      <c r="B13" s="245" t="s">
        <v>237</v>
      </c>
      <c r="C13" s="245" t="s">
        <v>233</v>
      </c>
      <c r="D13" s="202">
        <v>314</v>
      </c>
      <c r="E13" s="203">
        <f t="shared" si="2"/>
        <v>1651.855</v>
      </c>
      <c r="F13" s="204">
        <f t="shared" si="3"/>
        <v>12.245000000000001</v>
      </c>
      <c r="G13" s="205">
        <f t="shared" si="4"/>
        <v>42300</v>
      </c>
      <c r="H13" s="205">
        <v>14800</v>
      </c>
      <c r="I13" s="205"/>
      <c r="J13" s="246">
        <f t="shared" si="0"/>
        <v>57100</v>
      </c>
      <c r="K13" s="247">
        <f t="shared" si="1"/>
        <v>114000</v>
      </c>
      <c r="M13" s="309" t="s">
        <v>390</v>
      </c>
      <c r="N13" s="546" t="s">
        <v>396</v>
      </c>
      <c r="O13" s="547"/>
      <c r="P13" s="547"/>
      <c r="Q13" s="547"/>
      <c r="R13" s="547"/>
      <c r="S13" s="547"/>
      <c r="T13" s="547"/>
      <c r="U13" s="548"/>
      <c r="V13" s="310">
        <v>20000</v>
      </c>
    </row>
    <row r="14" spans="1:22" ht="16.5" customHeight="1">
      <c r="A14" s="237">
        <v>11</v>
      </c>
      <c r="B14" s="245" t="s">
        <v>237</v>
      </c>
      <c r="C14" s="245" t="s">
        <v>238</v>
      </c>
      <c r="D14" s="202">
        <v>400</v>
      </c>
      <c r="E14" s="203">
        <f t="shared" si="2"/>
        <v>1651.855</v>
      </c>
      <c r="F14" s="204">
        <f t="shared" si="3"/>
        <v>12.245000000000001</v>
      </c>
      <c r="G14" s="205">
        <f t="shared" si="4"/>
        <v>53900</v>
      </c>
      <c r="H14" s="205">
        <v>18200</v>
      </c>
      <c r="I14" s="205"/>
      <c r="J14" s="246">
        <f t="shared" si="0"/>
        <v>72100</v>
      </c>
      <c r="K14" s="247">
        <f t="shared" si="1"/>
        <v>144000</v>
      </c>
    </row>
    <row r="15" spans="1:22" ht="16.5" customHeight="1">
      <c r="A15" s="237">
        <v>12</v>
      </c>
      <c r="B15" s="245" t="s">
        <v>237</v>
      </c>
      <c r="C15" s="245" t="s">
        <v>239</v>
      </c>
      <c r="D15" s="202">
        <v>298</v>
      </c>
      <c r="E15" s="203">
        <f t="shared" si="2"/>
        <v>1651.855</v>
      </c>
      <c r="F15" s="204">
        <f t="shared" si="3"/>
        <v>12.245000000000001</v>
      </c>
      <c r="G15" s="205">
        <f t="shared" si="4"/>
        <v>40200</v>
      </c>
      <c r="H15" s="205">
        <v>13500</v>
      </c>
      <c r="I15" s="205"/>
      <c r="J15" s="246">
        <f t="shared" si="0"/>
        <v>53700</v>
      </c>
      <c r="K15" s="247">
        <f t="shared" si="1"/>
        <v>107000</v>
      </c>
    </row>
    <row r="16" spans="1:22" ht="16.5" customHeight="1">
      <c r="A16" s="237">
        <v>13</v>
      </c>
      <c r="B16" s="245" t="s">
        <v>237</v>
      </c>
      <c r="C16" s="245" t="s">
        <v>236</v>
      </c>
      <c r="D16" s="202">
        <v>417</v>
      </c>
      <c r="E16" s="203">
        <f t="shared" si="2"/>
        <v>1651.855</v>
      </c>
      <c r="F16" s="204">
        <f t="shared" si="3"/>
        <v>12.245000000000001</v>
      </c>
      <c r="G16" s="205">
        <f t="shared" si="4"/>
        <v>56200</v>
      </c>
      <c r="H16" s="205">
        <v>20300</v>
      </c>
      <c r="I16" s="205"/>
      <c r="J16" s="246">
        <f t="shared" si="0"/>
        <v>76500</v>
      </c>
      <c r="K16" s="247">
        <f t="shared" si="1"/>
        <v>153000</v>
      </c>
    </row>
    <row r="17" spans="1:12" ht="16.5" customHeight="1">
      <c r="A17" s="237">
        <v>14</v>
      </c>
      <c r="B17" s="245" t="s">
        <v>230</v>
      </c>
      <c r="C17" s="245" t="s">
        <v>232</v>
      </c>
      <c r="D17" s="202"/>
      <c r="E17" s="203"/>
      <c r="F17" s="204"/>
      <c r="G17" s="205"/>
      <c r="H17" s="205"/>
      <c r="I17" s="205">
        <f>13200+2600</f>
        <v>15800</v>
      </c>
      <c r="J17" s="246">
        <f t="shared" si="0"/>
        <v>15800</v>
      </c>
      <c r="K17" s="247">
        <f t="shared" si="1"/>
        <v>31000</v>
      </c>
    </row>
    <row r="18" spans="1:12" ht="16.5" customHeight="1">
      <c r="A18" s="237">
        <v>15</v>
      </c>
      <c r="B18" s="245" t="s">
        <v>230</v>
      </c>
      <c r="C18" s="245" t="s">
        <v>233</v>
      </c>
      <c r="D18" s="202">
        <v>120.23</v>
      </c>
      <c r="E18" s="203">
        <f>$C$43</f>
        <v>1651.855</v>
      </c>
      <c r="F18" s="204">
        <f>$D$43</f>
        <v>12.245000000000001</v>
      </c>
      <c r="G18" s="205">
        <f t="shared" si="4"/>
        <v>16200</v>
      </c>
      <c r="H18" s="205">
        <v>6300</v>
      </c>
      <c r="I18" s="205"/>
      <c r="J18" s="246">
        <f t="shared" si="0"/>
        <v>22500</v>
      </c>
      <c r="K18" s="247">
        <f t="shared" si="1"/>
        <v>45000</v>
      </c>
    </row>
    <row r="19" spans="1:12" ht="16.5" customHeight="1">
      <c r="A19" s="237">
        <v>16</v>
      </c>
      <c r="B19" s="245" t="s">
        <v>230</v>
      </c>
      <c r="C19" s="245" t="s">
        <v>234</v>
      </c>
      <c r="D19" s="202"/>
      <c r="E19" s="203"/>
      <c r="F19" s="204"/>
      <c r="G19" s="205"/>
      <c r="H19" s="205"/>
      <c r="I19" s="205">
        <f>39500+2600</f>
        <v>42100</v>
      </c>
      <c r="J19" s="246">
        <f t="shared" si="0"/>
        <v>42100</v>
      </c>
      <c r="K19" s="247">
        <f t="shared" si="1"/>
        <v>84000</v>
      </c>
    </row>
    <row r="20" spans="1:12" ht="16.5" customHeight="1">
      <c r="A20" s="237">
        <v>17</v>
      </c>
      <c r="B20" s="245" t="s">
        <v>230</v>
      </c>
      <c r="C20" s="245" t="s">
        <v>235</v>
      </c>
      <c r="D20" s="202"/>
      <c r="E20" s="203"/>
      <c r="F20" s="204"/>
      <c r="G20" s="205"/>
      <c r="H20" s="205"/>
      <c r="I20" s="205">
        <f>34700+2600</f>
        <v>37300</v>
      </c>
      <c r="J20" s="246">
        <f t="shared" si="0"/>
        <v>37300</v>
      </c>
      <c r="K20" s="247">
        <f t="shared" si="1"/>
        <v>74000</v>
      </c>
    </row>
    <row r="21" spans="1:12" ht="16.5" customHeight="1">
      <c r="A21" s="237">
        <v>18</v>
      </c>
      <c r="B21" s="245" t="s">
        <v>230</v>
      </c>
      <c r="C21" s="245" t="s">
        <v>236</v>
      </c>
      <c r="D21" s="202"/>
      <c r="E21" s="203"/>
      <c r="F21" s="204"/>
      <c r="G21" s="205"/>
      <c r="H21" s="205"/>
      <c r="I21" s="205">
        <f>59100+2600</f>
        <v>61700</v>
      </c>
      <c r="J21" s="246">
        <f t="shared" si="0"/>
        <v>61700</v>
      </c>
      <c r="K21" s="247">
        <f t="shared" si="1"/>
        <v>123000</v>
      </c>
    </row>
    <row r="22" spans="1:12" ht="16.5" customHeight="1">
      <c r="A22" s="237">
        <v>19</v>
      </c>
      <c r="B22" s="245" t="s">
        <v>232</v>
      </c>
      <c r="C22" s="245" t="s">
        <v>233</v>
      </c>
      <c r="D22" s="202">
        <v>89</v>
      </c>
      <c r="E22" s="203">
        <f t="shared" ref="E22:E23" si="5">$C$43</f>
        <v>1651.855</v>
      </c>
      <c r="F22" s="204">
        <f t="shared" ref="F22:F23" si="6">$D$43</f>
        <v>12.245000000000001</v>
      </c>
      <c r="G22" s="205">
        <f t="shared" si="4"/>
        <v>12000</v>
      </c>
      <c r="H22" s="205">
        <v>4400</v>
      </c>
      <c r="I22" s="205"/>
      <c r="J22" s="246">
        <f t="shared" si="0"/>
        <v>16400</v>
      </c>
      <c r="K22" s="247">
        <f t="shared" si="1"/>
        <v>32000</v>
      </c>
    </row>
    <row r="23" spans="1:12" ht="16.5" customHeight="1">
      <c r="A23" s="237">
        <v>20</v>
      </c>
      <c r="B23" s="245" t="s">
        <v>232</v>
      </c>
      <c r="C23" s="245" t="s">
        <v>234</v>
      </c>
      <c r="D23" s="202">
        <v>179</v>
      </c>
      <c r="E23" s="203">
        <f t="shared" si="5"/>
        <v>1651.855</v>
      </c>
      <c r="F23" s="204">
        <f t="shared" si="6"/>
        <v>12.245000000000001</v>
      </c>
      <c r="G23" s="205">
        <f t="shared" si="4"/>
        <v>24100</v>
      </c>
      <c r="H23" s="205">
        <v>8100</v>
      </c>
      <c r="I23" s="205"/>
      <c r="J23" s="246">
        <f t="shared" si="0"/>
        <v>32200</v>
      </c>
      <c r="K23" s="247">
        <f t="shared" si="1"/>
        <v>64000</v>
      </c>
    </row>
    <row r="24" spans="1:12" ht="16.5" customHeight="1">
      <c r="A24" s="237">
        <v>21</v>
      </c>
      <c r="B24" s="245" t="s">
        <v>232</v>
      </c>
      <c r="C24" s="245" t="s">
        <v>235</v>
      </c>
      <c r="D24" s="202"/>
      <c r="E24" s="203"/>
      <c r="F24" s="204"/>
      <c r="G24" s="205"/>
      <c r="H24" s="205"/>
      <c r="I24" s="205">
        <v>27600</v>
      </c>
      <c r="J24" s="246">
        <f t="shared" si="0"/>
        <v>27600</v>
      </c>
      <c r="K24" s="247">
        <f t="shared" si="1"/>
        <v>55000</v>
      </c>
    </row>
    <row r="25" spans="1:12" ht="16.5" customHeight="1">
      <c r="A25" s="237">
        <v>22</v>
      </c>
      <c r="B25" s="245" t="s">
        <v>232</v>
      </c>
      <c r="C25" s="245" t="s">
        <v>236</v>
      </c>
      <c r="D25" s="202"/>
      <c r="E25" s="203"/>
      <c r="F25" s="204"/>
      <c r="G25" s="205"/>
      <c r="H25" s="205"/>
      <c r="I25" s="205">
        <v>50700</v>
      </c>
      <c r="J25" s="246">
        <f t="shared" si="0"/>
        <v>50700</v>
      </c>
      <c r="K25" s="247">
        <f t="shared" si="1"/>
        <v>101000</v>
      </c>
    </row>
    <row r="26" spans="1:12" ht="16.5" customHeight="1">
      <c r="A26" s="237">
        <v>23</v>
      </c>
      <c r="B26" s="301" t="s">
        <v>233</v>
      </c>
      <c r="C26" s="301" t="s">
        <v>234</v>
      </c>
      <c r="D26" s="202"/>
      <c r="E26" s="203"/>
      <c r="F26" s="204"/>
      <c r="G26" s="205"/>
      <c r="H26" s="205"/>
      <c r="I26" s="205">
        <f>19900+13200</f>
        <v>33100</v>
      </c>
      <c r="J26" s="246">
        <f t="shared" si="0"/>
        <v>33100</v>
      </c>
      <c r="K26" s="247">
        <f t="shared" si="1"/>
        <v>66000</v>
      </c>
      <c r="L26" s="200" t="s">
        <v>231</v>
      </c>
    </row>
    <row r="27" spans="1:12" ht="16.5" customHeight="1">
      <c r="A27" s="237">
        <v>24</v>
      </c>
      <c r="B27" s="245" t="s">
        <v>233</v>
      </c>
      <c r="C27" s="245" t="s">
        <v>235</v>
      </c>
      <c r="D27" s="202">
        <v>188</v>
      </c>
      <c r="E27" s="203">
        <f>$C$43</f>
        <v>1651.855</v>
      </c>
      <c r="F27" s="204">
        <f>$D$43</f>
        <v>12.245000000000001</v>
      </c>
      <c r="G27" s="205">
        <f>ROUNDDOWN(D27*E27/F27,-2)</f>
        <v>25300</v>
      </c>
      <c r="H27" s="205">
        <v>8200</v>
      </c>
      <c r="I27" s="205"/>
      <c r="J27" s="246">
        <f t="shared" si="0"/>
        <v>33500</v>
      </c>
      <c r="K27" s="247">
        <f t="shared" si="1"/>
        <v>67000</v>
      </c>
    </row>
    <row r="28" spans="1:12" ht="16.5" customHeight="1">
      <c r="A28" s="238">
        <v>25</v>
      </c>
      <c r="B28" s="245" t="s">
        <v>233</v>
      </c>
      <c r="C28" s="245" t="s">
        <v>236</v>
      </c>
      <c r="D28" s="202">
        <v>252</v>
      </c>
      <c r="E28" s="203">
        <f>$C$43</f>
        <v>1651.855</v>
      </c>
      <c r="F28" s="204">
        <f>$D$43</f>
        <v>12.245000000000001</v>
      </c>
      <c r="G28" s="205">
        <f>ROUNDDOWN(D28*E28/F28,-2)</f>
        <v>33900</v>
      </c>
      <c r="H28" s="205">
        <v>13500</v>
      </c>
      <c r="I28" s="205"/>
      <c r="J28" s="246">
        <f t="shared" si="0"/>
        <v>47400</v>
      </c>
      <c r="K28" s="247">
        <f t="shared" si="1"/>
        <v>94000</v>
      </c>
    </row>
    <row r="29" spans="1:12" ht="16.5" customHeight="1">
      <c r="A29" s="238">
        <v>26</v>
      </c>
      <c r="B29" s="245" t="s">
        <v>238</v>
      </c>
      <c r="C29" s="245" t="s">
        <v>239</v>
      </c>
      <c r="D29" s="202">
        <v>210</v>
      </c>
      <c r="E29" s="203">
        <f>$C$43</f>
        <v>1651.855</v>
      </c>
      <c r="F29" s="204">
        <f>$D$43</f>
        <v>12.245000000000001</v>
      </c>
      <c r="G29" s="205">
        <f>ROUNDDOWN(D29*E29/F29,-2)</f>
        <v>28300</v>
      </c>
      <c r="H29" s="205">
        <v>9300</v>
      </c>
      <c r="I29" s="205"/>
      <c r="J29" s="246">
        <f t="shared" si="0"/>
        <v>37600</v>
      </c>
      <c r="K29" s="247">
        <f t="shared" si="1"/>
        <v>75000</v>
      </c>
    </row>
    <row r="30" spans="1:12" ht="16.5" customHeight="1">
      <c r="A30" s="238">
        <v>27</v>
      </c>
      <c r="B30" s="245" t="s">
        <v>238</v>
      </c>
      <c r="C30" s="245" t="s">
        <v>236</v>
      </c>
      <c r="D30" s="202">
        <v>261</v>
      </c>
      <c r="E30" s="203">
        <f>$C$43</f>
        <v>1651.855</v>
      </c>
      <c r="F30" s="204">
        <f>$D$43</f>
        <v>12.245000000000001</v>
      </c>
      <c r="G30" s="205">
        <f>ROUNDDOWN(D30*E30/F30,-2)</f>
        <v>35200</v>
      </c>
      <c r="H30" s="205">
        <v>14000</v>
      </c>
      <c r="I30" s="205"/>
      <c r="J30" s="246">
        <f t="shared" si="0"/>
        <v>49200</v>
      </c>
      <c r="K30" s="247">
        <f t="shared" si="1"/>
        <v>98000</v>
      </c>
    </row>
    <row r="31" spans="1:12" ht="16.5" customHeight="1" thickBot="1">
      <c r="A31" s="239">
        <v>28</v>
      </c>
      <c r="B31" s="248" t="s">
        <v>235</v>
      </c>
      <c r="C31" s="248" t="s">
        <v>236</v>
      </c>
      <c r="D31" s="249"/>
      <c r="E31" s="250"/>
      <c r="F31" s="251"/>
      <c r="G31" s="252"/>
      <c r="H31" s="252"/>
      <c r="I31" s="252">
        <v>23900</v>
      </c>
      <c r="J31" s="253">
        <f t="shared" si="0"/>
        <v>23900</v>
      </c>
      <c r="K31" s="254">
        <f t="shared" si="1"/>
        <v>47000</v>
      </c>
    </row>
    <row r="32" spans="1:12" ht="17.25" customHeight="1">
      <c r="H32" s="212"/>
      <c r="I32" s="212"/>
      <c r="J32" s="213"/>
      <c r="K32" s="214"/>
    </row>
    <row r="33" spans="1:7" s="358" customFormat="1" ht="15.75" customHeight="1">
      <c r="A33" s="352"/>
      <c r="B33" s="353" t="s">
        <v>365</v>
      </c>
      <c r="C33" s="354"/>
      <c r="D33" s="355"/>
      <c r="E33" s="356"/>
      <c r="F33" s="357"/>
      <c r="G33" s="212"/>
    </row>
    <row r="34" spans="1:7" s="358" customFormat="1" ht="15.75" customHeight="1">
      <c r="A34" s="359"/>
      <c r="B34" s="353" t="s">
        <v>366</v>
      </c>
      <c r="G34" s="353"/>
    </row>
    <row r="35" spans="1:7" s="358" customFormat="1" ht="15.75" customHeight="1">
      <c r="A35" s="359"/>
      <c r="B35" s="360" t="s">
        <v>367</v>
      </c>
    </row>
    <row r="36" spans="1:7" s="358" customFormat="1" ht="15.75" customHeight="1">
      <c r="A36" s="352"/>
      <c r="B36" s="353" t="s">
        <v>368</v>
      </c>
      <c r="G36" s="353"/>
    </row>
    <row r="37" spans="1:7" s="358" customFormat="1" ht="15.75" customHeight="1">
      <c r="A37" s="352"/>
      <c r="B37" s="353" t="s">
        <v>369</v>
      </c>
      <c r="G37" s="353"/>
    </row>
    <row r="38" spans="1:7" s="358" customFormat="1" ht="15.75" customHeight="1">
      <c r="A38" s="359"/>
      <c r="B38" s="353" t="s">
        <v>397</v>
      </c>
      <c r="G38" s="353"/>
    </row>
    <row r="39" spans="1:7" s="358" customFormat="1" ht="15.75" customHeight="1">
      <c r="A39" s="359"/>
      <c r="B39" s="353" t="s">
        <v>370</v>
      </c>
      <c r="G39" s="353"/>
    </row>
    <row r="40" spans="1:7" s="358" customFormat="1" ht="15.75" customHeight="1">
      <c r="A40" s="359"/>
      <c r="B40" s="361" t="s">
        <v>247</v>
      </c>
      <c r="C40" s="361" t="s">
        <v>398</v>
      </c>
      <c r="D40" s="361" t="s">
        <v>416</v>
      </c>
      <c r="E40" s="361" t="s">
        <v>248</v>
      </c>
    </row>
    <row r="41" spans="1:7" s="358" customFormat="1" ht="15.75" customHeight="1">
      <c r="A41" s="359"/>
      <c r="B41" s="361" t="s">
        <v>249</v>
      </c>
      <c r="C41" s="362">
        <v>1721.26</v>
      </c>
      <c r="D41" s="363">
        <v>11.97</v>
      </c>
      <c r="E41" s="362"/>
    </row>
    <row r="42" spans="1:7" s="358" customFormat="1" ht="15.75" customHeight="1">
      <c r="A42" s="359"/>
      <c r="B42" s="361" t="s">
        <v>250</v>
      </c>
      <c r="C42" s="362">
        <v>1582.45</v>
      </c>
      <c r="D42" s="363">
        <v>12.52</v>
      </c>
      <c r="E42" s="362"/>
    </row>
    <row r="43" spans="1:7" s="358" customFormat="1" ht="15.75" customHeight="1">
      <c r="A43" s="359"/>
      <c r="B43" s="361" t="s">
        <v>251</v>
      </c>
      <c r="C43" s="362">
        <f>(C41+C42)/2</f>
        <v>1651.855</v>
      </c>
      <c r="D43" s="362">
        <f>(D41+D42)/2</f>
        <v>12.245000000000001</v>
      </c>
      <c r="E43" s="362"/>
    </row>
    <row r="45" spans="1:7">
      <c r="D45" s="213" t="s">
        <v>231</v>
      </c>
    </row>
    <row r="46" spans="1:7">
      <c r="D46" s="213" t="s">
        <v>231</v>
      </c>
    </row>
  </sheetData>
  <mergeCells count="24">
    <mergeCell ref="U7:U8"/>
    <mergeCell ref="N13:U13"/>
    <mergeCell ref="T2:T3"/>
    <mergeCell ref="U2:U3"/>
    <mergeCell ref="V2:V3"/>
    <mergeCell ref="N7:N8"/>
    <mergeCell ref="O7:O8"/>
    <mergeCell ref="P7:P8"/>
    <mergeCell ref="Q7:Q8"/>
    <mergeCell ref="R7:R8"/>
    <mergeCell ref="S7:S8"/>
    <mergeCell ref="T7:T8"/>
    <mergeCell ref="S2:S3"/>
    <mergeCell ref="M2:M3"/>
    <mergeCell ref="N2:N3"/>
    <mergeCell ref="O2:O3"/>
    <mergeCell ref="P2:P3"/>
    <mergeCell ref="R2:R3"/>
    <mergeCell ref="A1:K1"/>
    <mergeCell ref="A2:A3"/>
    <mergeCell ref="B2:C2"/>
    <mergeCell ref="D2:H2"/>
    <mergeCell ref="J2:J3"/>
    <mergeCell ref="K2:K3"/>
  </mergeCells>
  <phoneticPr fontId="3" type="noConversion"/>
  <printOptions horizontalCentered="1"/>
  <pageMargins left="0.19685039370078741" right="0.19685039370078741" top="0.39370078740157483" bottom="0.39370078740157483" header="0.31496062992125984" footer="0.31496062992125984"/>
  <pageSetup paperSize="9" scale="65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46"/>
  <sheetViews>
    <sheetView view="pageBreakPreview" zoomScale="85" zoomScaleNormal="85" zoomScaleSheetLayoutView="85" workbookViewId="0">
      <selection activeCell="J24" sqref="J24"/>
    </sheetView>
  </sheetViews>
  <sheetFormatPr defaultRowHeight="14.25"/>
  <cols>
    <col min="1" max="1" width="5.5" style="211" customWidth="1"/>
    <col min="2" max="2" width="19.5" style="200" customWidth="1"/>
    <col min="3" max="3" width="21.5" style="200" customWidth="1"/>
    <col min="4" max="8" width="10.375" style="200" customWidth="1"/>
    <col min="9" max="11" width="11.5" style="200" customWidth="1"/>
    <col min="12" max="16384" width="9" style="200"/>
  </cols>
  <sheetData>
    <row r="1" spans="1:16" ht="40.5" customHeight="1" thickBot="1">
      <c r="A1" s="551" t="s">
        <v>310</v>
      </c>
      <c r="B1" s="551"/>
      <c r="C1" s="551"/>
      <c r="D1" s="551"/>
      <c r="E1" s="551"/>
      <c r="F1" s="551"/>
      <c r="G1" s="551"/>
      <c r="H1" s="551"/>
      <c r="I1" s="551"/>
      <c r="J1" s="551"/>
      <c r="K1" s="552"/>
    </row>
    <row r="2" spans="1:16" ht="26.25" customHeight="1">
      <c r="A2" s="555" t="s">
        <v>214</v>
      </c>
      <c r="B2" s="557" t="s">
        <v>215</v>
      </c>
      <c r="C2" s="557"/>
      <c r="D2" s="557" t="s">
        <v>216</v>
      </c>
      <c r="E2" s="557"/>
      <c r="F2" s="557"/>
      <c r="G2" s="557"/>
      <c r="H2" s="558"/>
      <c r="I2" s="240" t="s">
        <v>217</v>
      </c>
      <c r="J2" s="559" t="s">
        <v>218</v>
      </c>
      <c r="K2" s="553" t="s">
        <v>219</v>
      </c>
    </row>
    <row r="3" spans="1:16" ht="26.25" customHeight="1">
      <c r="A3" s="556"/>
      <c r="B3" s="241" t="s">
        <v>220</v>
      </c>
      <c r="C3" s="241" t="s">
        <v>221</v>
      </c>
      <c r="D3" s="241" t="s">
        <v>222</v>
      </c>
      <c r="E3" s="241" t="s">
        <v>223</v>
      </c>
      <c r="F3" s="241" t="s">
        <v>224</v>
      </c>
      <c r="G3" s="241" t="s">
        <v>225</v>
      </c>
      <c r="H3" s="241" t="s">
        <v>226</v>
      </c>
      <c r="I3" s="242" t="s">
        <v>227</v>
      </c>
      <c r="J3" s="560"/>
      <c r="K3" s="554"/>
    </row>
    <row r="4" spans="1:16" ht="21.75" customHeight="1">
      <c r="A4" s="237">
        <v>1</v>
      </c>
      <c r="B4" s="201" t="s">
        <v>228</v>
      </c>
      <c r="C4" s="201" t="s">
        <v>229</v>
      </c>
      <c r="D4" s="202"/>
      <c r="E4" s="203"/>
      <c r="F4" s="204"/>
      <c r="G4" s="205"/>
      <c r="H4" s="205"/>
      <c r="I4" s="206">
        <v>16900</v>
      </c>
      <c r="J4" s="207">
        <f>SUM(G4:I4)</f>
        <v>16900</v>
      </c>
      <c r="K4" s="243">
        <f>ROUNDDOWN((J4*2),-3)</f>
        <v>33000</v>
      </c>
    </row>
    <row r="5" spans="1:16" ht="21.75" customHeight="1">
      <c r="A5" s="237">
        <v>2</v>
      </c>
      <c r="B5" s="245" t="s">
        <v>228</v>
      </c>
      <c r="C5" s="245" t="s">
        <v>230</v>
      </c>
      <c r="D5" s="202"/>
      <c r="E5" s="203"/>
      <c r="F5" s="204"/>
      <c r="G5" s="205"/>
      <c r="H5" s="205"/>
      <c r="I5" s="282">
        <f>25800+400</f>
        <v>26200</v>
      </c>
      <c r="J5" s="246">
        <f t="shared" ref="J5:J31" si="0">SUM(G5:I5)</f>
        <v>26200</v>
      </c>
      <c r="K5" s="247">
        <f t="shared" ref="K5:K31" si="1">ROUNDDOWN((J5*2),-3)</f>
        <v>52000</v>
      </c>
      <c r="M5" s="200" t="s">
        <v>231</v>
      </c>
      <c r="P5" s="200" t="s">
        <v>231</v>
      </c>
    </row>
    <row r="6" spans="1:16" ht="21.75" customHeight="1">
      <c r="A6" s="237">
        <v>3</v>
      </c>
      <c r="B6" s="201" t="s">
        <v>228</v>
      </c>
      <c r="C6" s="201" t="s">
        <v>232</v>
      </c>
      <c r="D6" s="202"/>
      <c r="E6" s="203"/>
      <c r="F6" s="204"/>
      <c r="G6" s="205"/>
      <c r="H6" s="205"/>
      <c r="I6" s="206">
        <v>33200</v>
      </c>
      <c r="J6" s="207">
        <f t="shared" si="0"/>
        <v>33200</v>
      </c>
      <c r="K6" s="243">
        <f t="shared" si="1"/>
        <v>66000</v>
      </c>
    </row>
    <row r="7" spans="1:16" ht="21.75" customHeight="1">
      <c r="A7" s="237">
        <v>4</v>
      </c>
      <c r="B7" s="201" t="s">
        <v>228</v>
      </c>
      <c r="C7" s="201" t="s">
        <v>233</v>
      </c>
      <c r="D7" s="202"/>
      <c r="E7" s="203"/>
      <c r="F7" s="204"/>
      <c r="G7" s="205"/>
      <c r="H7" s="205"/>
      <c r="I7" s="206">
        <v>48400</v>
      </c>
      <c r="J7" s="207">
        <f t="shared" si="0"/>
        <v>48400</v>
      </c>
      <c r="K7" s="243">
        <f t="shared" si="1"/>
        <v>96000</v>
      </c>
    </row>
    <row r="8" spans="1:16" ht="21.75" customHeight="1" thickBot="1">
      <c r="A8" s="237">
        <v>5</v>
      </c>
      <c r="B8" s="201" t="s">
        <v>228</v>
      </c>
      <c r="C8" s="201" t="s">
        <v>234</v>
      </c>
      <c r="D8" s="202"/>
      <c r="E8" s="203"/>
      <c r="F8" s="204"/>
      <c r="G8" s="205"/>
      <c r="H8" s="205"/>
      <c r="I8" s="206">
        <v>65900</v>
      </c>
      <c r="J8" s="207">
        <f t="shared" si="0"/>
        <v>65900</v>
      </c>
      <c r="K8" s="243">
        <f t="shared" si="1"/>
        <v>131000</v>
      </c>
    </row>
    <row r="9" spans="1:16" ht="21.75" customHeight="1" thickBot="1">
      <c r="A9" s="237">
        <v>6</v>
      </c>
      <c r="B9" s="201" t="s">
        <v>228</v>
      </c>
      <c r="C9" s="201" t="s">
        <v>235</v>
      </c>
      <c r="D9" s="202"/>
      <c r="E9" s="203"/>
      <c r="F9" s="204"/>
      <c r="G9" s="205"/>
      <c r="H9" s="205"/>
      <c r="I9" s="206">
        <v>60900</v>
      </c>
      <c r="J9" s="207">
        <f t="shared" si="0"/>
        <v>60900</v>
      </c>
      <c r="K9" s="243">
        <f t="shared" si="1"/>
        <v>121000</v>
      </c>
      <c r="O9" s="236"/>
    </row>
    <row r="10" spans="1:16" ht="21.75" customHeight="1">
      <c r="A10" s="237">
        <v>7</v>
      </c>
      <c r="B10" s="201" t="s">
        <v>228</v>
      </c>
      <c r="C10" s="201" t="s">
        <v>236</v>
      </c>
      <c r="D10" s="202"/>
      <c r="E10" s="203"/>
      <c r="F10" s="204"/>
      <c r="G10" s="205"/>
      <c r="H10" s="205"/>
      <c r="I10" s="206">
        <v>83700</v>
      </c>
      <c r="J10" s="207">
        <f t="shared" si="0"/>
        <v>83700</v>
      </c>
      <c r="K10" s="243">
        <f t="shared" si="1"/>
        <v>167000</v>
      </c>
    </row>
    <row r="11" spans="1:16" ht="21.75" customHeight="1">
      <c r="A11" s="238">
        <v>8</v>
      </c>
      <c r="B11" s="201" t="s">
        <v>237</v>
      </c>
      <c r="C11" s="201" t="s">
        <v>230</v>
      </c>
      <c r="D11" s="208">
        <v>198.58</v>
      </c>
      <c r="E11" s="209">
        <f t="shared" ref="E11:E16" si="2">$C$42</f>
        <v>1573.7449999999999</v>
      </c>
      <c r="F11" s="210">
        <f t="shared" ref="F11:F16" si="3">$D$42</f>
        <v>10.11</v>
      </c>
      <c r="G11" s="206">
        <f>ROUNDDOWN(D11*E11/F11,-2)</f>
        <v>30900</v>
      </c>
      <c r="H11" s="206">
        <v>9400</v>
      </c>
      <c r="I11" s="206"/>
      <c r="J11" s="207">
        <f>SUM(G11:I11)</f>
        <v>40300</v>
      </c>
      <c r="K11" s="243">
        <f t="shared" si="1"/>
        <v>80000</v>
      </c>
    </row>
    <row r="12" spans="1:16" ht="21.75" customHeight="1">
      <c r="A12" s="238">
        <v>9</v>
      </c>
      <c r="B12" s="201" t="s">
        <v>237</v>
      </c>
      <c r="C12" s="201" t="s">
        <v>232</v>
      </c>
      <c r="D12" s="208">
        <v>234.47</v>
      </c>
      <c r="E12" s="209">
        <f t="shared" si="2"/>
        <v>1573.7449999999999</v>
      </c>
      <c r="F12" s="210">
        <f t="shared" si="3"/>
        <v>10.11</v>
      </c>
      <c r="G12" s="206">
        <f t="shared" ref="G12:G18" si="4">ROUNDDOWN(D12*E12/F12,-2)</f>
        <v>36400</v>
      </c>
      <c r="H12" s="206">
        <v>11200</v>
      </c>
      <c r="I12" s="206"/>
      <c r="J12" s="207">
        <f t="shared" si="0"/>
        <v>47600</v>
      </c>
      <c r="K12" s="243">
        <f t="shared" si="1"/>
        <v>95000</v>
      </c>
    </row>
    <row r="13" spans="1:16" ht="21.75" customHeight="1">
      <c r="A13" s="238">
        <v>10</v>
      </c>
      <c r="B13" s="201" t="s">
        <v>237</v>
      </c>
      <c r="C13" s="201" t="s">
        <v>233</v>
      </c>
      <c r="D13" s="208">
        <v>311</v>
      </c>
      <c r="E13" s="209">
        <f t="shared" si="2"/>
        <v>1573.7449999999999</v>
      </c>
      <c r="F13" s="210">
        <f t="shared" si="3"/>
        <v>10.11</v>
      </c>
      <c r="G13" s="206">
        <f t="shared" si="4"/>
        <v>48400</v>
      </c>
      <c r="H13" s="205">
        <v>17900</v>
      </c>
      <c r="I13" s="206"/>
      <c r="J13" s="207">
        <f t="shared" si="0"/>
        <v>66300</v>
      </c>
      <c r="K13" s="243">
        <f t="shared" si="1"/>
        <v>132000</v>
      </c>
    </row>
    <row r="14" spans="1:16" ht="21.75" customHeight="1">
      <c r="A14" s="238">
        <v>11</v>
      </c>
      <c r="B14" s="201" t="s">
        <v>237</v>
      </c>
      <c r="C14" s="201" t="s">
        <v>238</v>
      </c>
      <c r="D14" s="208">
        <v>397.7</v>
      </c>
      <c r="E14" s="209">
        <f t="shared" si="2"/>
        <v>1573.7449999999999</v>
      </c>
      <c r="F14" s="210">
        <f t="shared" si="3"/>
        <v>10.11</v>
      </c>
      <c r="G14" s="206">
        <f t="shared" si="4"/>
        <v>61900</v>
      </c>
      <c r="H14" s="206">
        <v>18200</v>
      </c>
      <c r="I14" s="206"/>
      <c r="J14" s="207">
        <f t="shared" si="0"/>
        <v>80100</v>
      </c>
      <c r="K14" s="243">
        <f t="shared" si="1"/>
        <v>160000</v>
      </c>
    </row>
    <row r="15" spans="1:16" ht="21.75" customHeight="1">
      <c r="A15" s="238">
        <v>12</v>
      </c>
      <c r="B15" s="201" t="s">
        <v>237</v>
      </c>
      <c r="C15" s="201" t="s">
        <v>239</v>
      </c>
      <c r="D15" s="208">
        <v>290.01</v>
      </c>
      <c r="E15" s="209">
        <f t="shared" si="2"/>
        <v>1573.7449999999999</v>
      </c>
      <c r="F15" s="210">
        <f t="shared" si="3"/>
        <v>10.11</v>
      </c>
      <c r="G15" s="206">
        <f t="shared" si="4"/>
        <v>45100</v>
      </c>
      <c r="H15" s="206">
        <v>13500</v>
      </c>
      <c r="I15" s="206"/>
      <c r="J15" s="207">
        <f t="shared" si="0"/>
        <v>58600</v>
      </c>
      <c r="K15" s="243">
        <f t="shared" si="1"/>
        <v>117000</v>
      </c>
    </row>
    <row r="16" spans="1:16" ht="21.75" customHeight="1">
      <c r="A16" s="238">
        <v>13</v>
      </c>
      <c r="B16" s="201" t="s">
        <v>237</v>
      </c>
      <c r="C16" s="201" t="s">
        <v>236</v>
      </c>
      <c r="D16" s="208">
        <v>404.71</v>
      </c>
      <c r="E16" s="209">
        <f t="shared" si="2"/>
        <v>1573.7449999999999</v>
      </c>
      <c r="F16" s="210">
        <f t="shared" si="3"/>
        <v>10.11</v>
      </c>
      <c r="G16" s="206">
        <f t="shared" si="4"/>
        <v>62900</v>
      </c>
      <c r="H16" s="205">
        <v>21200</v>
      </c>
      <c r="I16" s="206"/>
      <c r="J16" s="207">
        <f t="shared" si="0"/>
        <v>84100</v>
      </c>
      <c r="K16" s="243">
        <f t="shared" si="1"/>
        <v>168000</v>
      </c>
    </row>
    <row r="17" spans="1:12" ht="21.75" customHeight="1">
      <c r="A17" s="237">
        <v>14</v>
      </c>
      <c r="B17" s="245" t="s">
        <v>230</v>
      </c>
      <c r="C17" s="245" t="s">
        <v>232</v>
      </c>
      <c r="D17" s="202"/>
      <c r="E17" s="203"/>
      <c r="F17" s="204"/>
      <c r="G17" s="205"/>
      <c r="H17" s="205"/>
      <c r="I17" s="205">
        <f>12600+600</f>
        <v>13200</v>
      </c>
      <c r="J17" s="246">
        <f t="shared" si="0"/>
        <v>13200</v>
      </c>
      <c r="K17" s="247">
        <f t="shared" si="1"/>
        <v>26000</v>
      </c>
    </row>
    <row r="18" spans="1:12" ht="21.75" customHeight="1">
      <c r="A18" s="238">
        <v>15</v>
      </c>
      <c r="B18" s="245" t="s">
        <v>230</v>
      </c>
      <c r="C18" s="245" t="s">
        <v>233</v>
      </c>
      <c r="D18" s="202">
        <v>120.23</v>
      </c>
      <c r="E18" s="203">
        <f>$C$42</f>
        <v>1573.7449999999999</v>
      </c>
      <c r="F18" s="204">
        <f>$D$42</f>
        <v>10.11</v>
      </c>
      <c r="G18" s="205">
        <f t="shared" si="4"/>
        <v>18700</v>
      </c>
      <c r="H18" s="205">
        <v>6300</v>
      </c>
      <c r="I18" s="205"/>
      <c r="J18" s="246">
        <f t="shared" si="0"/>
        <v>25000</v>
      </c>
      <c r="K18" s="247">
        <f t="shared" si="1"/>
        <v>50000</v>
      </c>
    </row>
    <row r="19" spans="1:12" ht="21.75" customHeight="1">
      <c r="A19" s="237">
        <v>16</v>
      </c>
      <c r="B19" s="245" t="s">
        <v>230</v>
      </c>
      <c r="C19" s="245" t="s">
        <v>234</v>
      </c>
      <c r="D19" s="202"/>
      <c r="E19" s="203"/>
      <c r="F19" s="204"/>
      <c r="G19" s="205"/>
      <c r="H19" s="205"/>
      <c r="I19" s="205">
        <f>39400+400</f>
        <v>39800</v>
      </c>
      <c r="J19" s="246">
        <f t="shared" si="0"/>
        <v>39800</v>
      </c>
      <c r="K19" s="247">
        <f t="shared" si="1"/>
        <v>79000</v>
      </c>
    </row>
    <row r="20" spans="1:12" ht="21.75" customHeight="1">
      <c r="A20" s="237">
        <v>17</v>
      </c>
      <c r="B20" s="245" t="s">
        <v>230</v>
      </c>
      <c r="C20" s="245" t="s">
        <v>235</v>
      </c>
      <c r="D20" s="202"/>
      <c r="E20" s="203"/>
      <c r="F20" s="204"/>
      <c r="G20" s="205"/>
      <c r="H20" s="205"/>
      <c r="I20" s="205">
        <f>34600+400</f>
        <v>35000</v>
      </c>
      <c r="J20" s="246">
        <f t="shared" si="0"/>
        <v>35000</v>
      </c>
      <c r="K20" s="247">
        <f t="shared" si="1"/>
        <v>70000</v>
      </c>
    </row>
    <row r="21" spans="1:12" ht="21.75" customHeight="1">
      <c r="A21" s="237">
        <v>18</v>
      </c>
      <c r="B21" s="245" t="s">
        <v>230</v>
      </c>
      <c r="C21" s="245" t="s">
        <v>236</v>
      </c>
      <c r="D21" s="202"/>
      <c r="E21" s="203"/>
      <c r="F21" s="204"/>
      <c r="G21" s="205"/>
      <c r="H21" s="205"/>
      <c r="I21" s="205">
        <f>59000+400</f>
        <v>59400</v>
      </c>
      <c r="J21" s="246">
        <f t="shared" si="0"/>
        <v>59400</v>
      </c>
      <c r="K21" s="247">
        <f t="shared" si="1"/>
        <v>118000</v>
      </c>
    </row>
    <row r="22" spans="1:12" ht="21.75" customHeight="1">
      <c r="A22" s="237">
        <v>19</v>
      </c>
      <c r="B22" s="245" t="s">
        <v>240</v>
      </c>
      <c r="C22" s="245" t="s">
        <v>233</v>
      </c>
      <c r="D22" s="202"/>
      <c r="E22" s="203"/>
      <c r="F22" s="204"/>
      <c r="G22" s="205"/>
      <c r="H22" s="205"/>
      <c r="I22" s="205">
        <v>16000</v>
      </c>
      <c r="J22" s="246">
        <f t="shared" si="0"/>
        <v>16000</v>
      </c>
      <c r="K22" s="247">
        <f t="shared" si="1"/>
        <v>32000</v>
      </c>
    </row>
    <row r="23" spans="1:12" ht="21.75" customHeight="1">
      <c r="A23" s="237">
        <v>20</v>
      </c>
      <c r="B23" s="245" t="s">
        <v>240</v>
      </c>
      <c r="C23" s="245" t="s">
        <v>234</v>
      </c>
      <c r="D23" s="202"/>
      <c r="E23" s="203"/>
      <c r="F23" s="204"/>
      <c r="G23" s="205"/>
      <c r="H23" s="205"/>
      <c r="I23" s="205">
        <v>31800</v>
      </c>
      <c r="J23" s="246">
        <f t="shared" si="0"/>
        <v>31800</v>
      </c>
      <c r="K23" s="247">
        <f t="shared" si="1"/>
        <v>63000</v>
      </c>
    </row>
    <row r="24" spans="1:12" ht="21.75" customHeight="1">
      <c r="A24" s="237">
        <v>21</v>
      </c>
      <c r="B24" s="245" t="s">
        <v>232</v>
      </c>
      <c r="C24" s="245" t="s">
        <v>235</v>
      </c>
      <c r="D24" s="202"/>
      <c r="E24" s="203"/>
      <c r="F24" s="204"/>
      <c r="G24" s="205"/>
      <c r="H24" s="205"/>
      <c r="I24" s="205">
        <v>27600</v>
      </c>
      <c r="J24" s="246">
        <f t="shared" si="0"/>
        <v>27600</v>
      </c>
      <c r="K24" s="247">
        <f t="shared" si="1"/>
        <v>55000</v>
      </c>
    </row>
    <row r="25" spans="1:12" ht="21.75" customHeight="1">
      <c r="A25" s="237">
        <v>22</v>
      </c>
      <c r="B25" s="245" t="s">
        <v>232</v>
      </c>
      <c r="C25" s="245" t="s">
        <v>236</v>
      </c>
      <c r="D25" s="202"/>
      <c r="E25" s="203"/>
      <c r="F25" s="204"/>
      <c r="G25" s="205"/>
      <c r="H25" s="205"/>
      <c r="I25" s="205">
        <v>50700</v>
      </c>
      <c r="J25" s="246">
        <f t="shared" si="0"/>
        <v>50700</v>
      </c>
      <c r="K25" s="247">
        <f t="shared" si="1"/>
        <v>101000</v>
      </c>
    </row>
    <row r="26" spans="1:12" ht="21.75" customHeight="1">
      <c r="A26" s="237">
        <v>23</v>
      </c>
      <c r="B26" s="245" t="s">
        <v>233</v>
      </c>
      <c r="C26" s="245" t="s">
        <v>238</v>
      </c>
      <c r="D26" s="202"/>
      <c r="E26" s="203"/>
      <c r="F26" s="204"/>
      <c r="G26" s="205"/>
      <c r="H26" s="205"/>
      <c r="I26" s="205">
        <f>4800+10500</f>
        <v>15300</v>
      </c>
      <c r="J26" s="246">
        <f t="shared" si="0"/>
        <v>15300</v>
      </c>
      <c r="K26" s="247">
        <f t="shared" si="1"/>
        <v>30000</v>
      </c>
      <c r="L26" s="200" t="s">
        <v>231</v>
      </c>
    </row>
    <row r="27" spans="1:12" ht="21.75" customHeight="1">
      <c r="A27" s="237">
        <v>24</v>
      </c>
      <c r="B27" s="245" t="s">
        <v>233</v>
      </c>
      <c r="C27" s="245" t="s">
        <v>235</v>
      </c>
      <c r="D27" s="202"/>
      <c r="E27" s="203"/>
      <c r="F27" s="204"/>
      <c r="G27" s="205"/>
      <c r="H27" s="205"/>
      <c r="I27" s="205">
        <v>57900</v>
      </c>
      <c r="J27" s="246">
        <f t="shared" si="0"/>
        <v>57900</v>
      </c>
      <c r="K27" s="247">
        <f t="shared" si="1"/>
        <v>115000</v>
      </c>
    </row>
    <row r="28" spans="1:12" ht="21.75" customHeight="1">
      <c r="A28" s="238">
        <v>25</v>
      </c>
      <c r="B28" s="245" t="s">
        <v>233</v>
      </c>
      <c r="C28" s="245" t="s">
        <v>236</v>
      </c>
      <c r="D28" s="202">
        <v>253.11</v>
      </c>
      <c r="E28" s="203">
        <f>$C$42</f>
        <v>1573.7449999999999</v>
      </c>
      <c r="F28" s="204">
        <f>$D$42</f>
        <v>10.11</v>
      </c>
      <c r="G28" s="205">
        <f>ROUNDDOWN(D28*E28/F28,-2)</f>
        <v>39300</v>
      </c>
      <c r="H28" s="205">
        <v>11700</v>
      </c>
      <c r="I28" s="205"/>
      <c r="J28" s="246">
        <f t="shared" si="0"/>
        <v>51000</v>
      </c>
      <c r="K28" s="247">
        <f t="shared" si="1"/>
        <v>102000</v>
      </c>
    </row>
    <row r="29" spans="1:12" ht="21.75" customHeight="1">
      <c r="A29" s="238">
        <v>26</v>
      </c>
      <c r="B29" s="245" t="s">
        <v>238</v>
      </c>
      <c r="C29" s="245" t="s">
        <v>239</v>
      </c>
      <c r="D29" s="202">
        <v>204.97</v>
      </c>
      <c r="E29" s="203">
        <f>$C$42</f>
        <v>1573.7449999999999</v>
      </c>
      <c r="F29" s="204">
        <f>$D$42</f>
        <v>10.11</v>
      </c>
      <c r="G29" s="205">
        <f>ROUNDDOWN(D29*E29/F29,-2)</f>
        <v>31900</v>
      </c>
      <c r="H29" s="205">
        <v>9300</v>
      </c>
      <c r="I29" s="205"/>
      <c r="J29" s="246">
        <f t="shared" si="0"/>
        <v>41200</v>
      </c>
      <c r="K29" s="247">
        <f t="shared" si="1"/>
        <v>82000</v>
      </c>
    </row>
    <row r="30" spans="1:12" ht="21.75" customHeight="1">
      <c r="A30" s="238">
        <v>27</v>
      </c>
      <c r="B30" s="245" t="s">
        <v>238</v>
      </c>
      <c r="C30" s="245" t="s">
        <v>236</v>
      </c>
      <c r="D30" s="202">
        <v>261.81</v>
      </c>
      <c r="E30" s="203">
        <f>$C$42</f>
        <v>1573.7449999999999</v>
      </c>
      <c r="F30" s="204">
        <f>$D$42</f>
        <v>10.11</v>
      </c>
      <c r="G30" s="205">
        <f>ROUNDDOWN(D30*E30/F30,-2)</f>
        <v>40700</v>
      </c>
      <c r="H30" s="205">
        <v>12200</v>
      </c>
      <c r="I30" s="205"/>
      <c r="J30" s="246">
        <f t="shared" si="0"/>
        <v>52900</v>
      </c>
      <c r="K30" s="247">
        <f t="shared" si="1"/>
        <v>105000</v>
      </c>
    </row>
    <row r="31" spans="1:12" ht="21.75" customHeight="1" thickBot="1">
      <c r="A31" s="239">
        <v>28</v>
      </c>
      <c r="B31" s="248" t="s">
        <v>235</v>
      </c>
      <c r="C31" s="248" t="s">
        <v>236</v>
      </c>
      <c r="D31" s="249"/>
      <c r="E31" s="250"/>
      <c r="F31" s="251"/>
      <c r="G31" s="252"/>
      <c r="H31" s="252"/>
      <c r="I31" s="252">
        <v>23900</v>
      </c>
      <c r="J31" s="253">
        <f t="shared" si="0"/>
        <v>23900</v>
      </c>
      <c r="K31" s="254">
        <f t="shared" si="1"/>
        <v>47000</v>
      </c>
    </row>
    <row r="32" spans="1:12" ht="17.25" customHeight="1">
      <c r="H32" s="212"/>
      <c r="I32" s="212"/>
      <c r="J32" s="213"/>
      <c r="K32" s="214"/>
    </row>
    <row r="33" spans="1:8" ht="20.25">
      <c r="A33" s="265"/>
      <c r="B33" s="266" t="s">
        <v>241</v>
      </c>
      <c r="C33" s="267"/>
      <c r="D33" s="268"/>
      <c r="E33" s="269"/>
      <c r="F33" s="270"/>
      <c r="G33" s="271"/>
    </row>
    <row r="34" spans="1:8" ht="20.25">
      <c r="A34" s="265"/>
      <c r="B34" s="266" t="s">
        <v>242</v>
      </c>
      <c r="C34" s="272"/>
      <c r="D34" s="272"/>
      <c r="E34" s="272"/>
      <c r="F34" s="272"/>
      <c r="G34" s="266"/>
    </row>
    <row r="35" spans="1:8" ht="20.25">
      <c r="A35" s="265"/>
      <c r="B35" s="266" t="s">
        <v>243</v>
      </c>
      <c r="C35" s="272"/>
      <c r="D35" s="272"/>
      <c r="E35" s="272"/>
      <c r="F35" s="272"/>
      <c r="G35" s="266"/>
    </row>
    <row r="36" spans="1:8" ht="20.25">
      <c r="A36" s="273"/>
      <c r="B36" s="266" t="s">
        <v>244</v>
      </c>
      <c r="C36" s="272"/>
      <c r="D36" s="272"/>
      <c r="E36" s="272"/>
      <c r="F36" s="272"/>
      <c r="G36" s="266"/>
    </row>
    <row r="37" spans="1:8" ht="20.25">
      <c r="A37" s="273"/>
      <c r="B37" s="266" t="s">
        <v>245</v>
      </c>
      <c r="C37" s="272"/>
      <c r="D37" s="272"/>
      <c r="E37" s="272"/>
      <c r="F37" s="272"/>
      <c r="G37" s="266"/>
    </row>
    <row r="38" spans="1:8" ht="20.25">
      <c r="A38" s="273"/>
      <c r="B38" s="266" t="s">
        <v>246</v>
      </c>
      <c r="C38" s="272"/>
      <c r="D38" s="272"/>
      <c r="E38" s="272"/>
      <c r="F38" s="272"/>
      <c r="G38" s="266"/>
    </row>
    <row r="39" spans="1:8" ht="20.25">
      <c r="A39" s="273"/>
      <c r="B39" s="274" t="s">
        <v>247</v>
      </c>
      <c r="C39" s="274" t="s">
        <v>311</v>
      </c>
      <c r="D39" s="274" t="s">
        <v>300</v>
      </c>
      <c r="E39" s="274" t="s">
        <v>248</v>
      </c>
      <c r="F39" s="272"/>
      <c r="G39" s="272"/>
    </row>
    <row r="40" spans="1:8" ht="20.25">
      <c r="A40" s="273"/>
      <c r="B40" s="274" t="s">
        <v>249</v>
      </c>
      <c r="C40" s="275">
        <v>1581</v>
      </c>
      <c r="D40" s="276">
        <v>10.06</v>
      </c>
      <c r="E40" s="275"/>
      <c r="F40" s="272"/>
      <c r="G40" s="272"/>
    </row>
    <row r="41" spans="1:8" ht="20.25">
      <c r="A41" s="273"/>
      <c r="B41" s="274" t="s">
        <v>250</v>
      </c>
      <c r="C41" s="275">
        <v>1566.49</v>
      </c>
      <c r="D41" s="276">
        <v>10.16</v>
      </c>
      <c r="E41" s="275"/>
      <c r="F41" s="272"/>
      <c r="G41" s="272"/>
    </row>
    <row r="42" spans="1:8" ht="20.25">
      <c r="A42" s="273"/>
      <c r="B42" s="277" t="s">
        <v>251</v>
      </c>
      <c r="C42" s="278">
        <f>(C40+C41)/2</f>
        <v>1573.7449999999999</v>
      </c>
      <c r="D42" s="278">
        <f>(D40+D41)/2</f>
        <v>10.11</v>
      </c>
      <c r="E42" s="278"/>
      <c r="F42" s="272"/>
      <c r="G42" s="272"/>
    </row>
    <row r="43" spans="1:8" ht="20.25">
      <c r="A43" s="273"/>
      <c r="B43" s="279" t="s">
        <v>288</v>
      </c>
      <c r="C43" s="280"/>
      <c r="D43" s="280"/>
      <c r="E43" s="280"/>
      <c r="F43" s="280"/>
      <c r="G43" s="280"/>
      <c r="H43" s="281"/>
    </row>
    <row r="45" spans="1:8">
      <c r="D45" s="213" t="s">
        <v>231</v>
      </c>
    </row>
    <row r="46" spans="1:8">
      <c r="D46" s="213" t="s">
        <v>231</v>
      </c>
    </row>
  </sheetData>
  <mergeCells count="6">
    <mergeCell ref="A1:K1"/>
    <mergeCell ref="K2:K3"/>
    <mergeCell ref="A2:A3"/>
    <mergeCell ref="B2:C2"/>
    <mergeCell ref="D2:H2"/>
    <mergeCell ref="J2:J3"/>
  </mergeCells>
  <phoneticPr fontId="3" type="noConversion"/>
  <printOptions horizontalCentered="1"/>
  <pageMargins left="0.19685039370078741" right="0.19685039370078741" top="0.39370078740157483" bottom="0.39370078740157483" header="0.31496062992125984" footer="0.31496062992125984"/>
  <pageSetup paperSize="9" scale="6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B1:Y35"/>
  <sheetViews>
    <sheetView view="pageBreakPreview" zoomScale="85" zoomScaleNormal="85" zoomScaleSheetLayoutView="85" workbookViewId="0">
      <selection activeCell="F10" sqref="F10"/>
    </sheetView>
  </sheetViews>
  <sheetFormatPr defaultRowHeight="16.5"/>
  <cols>
    <col min="2" max="2" width="7.125" customWidth="1"/>
    <col min="3" max="3" width="7.125" bestFit="1" customWidth="1"/>
    <col min="4" max="4" width="13" bestFit="1" customWidth="1"/>
    <col min="5" max="5" width="23.6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04" t="s">
        <v>277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58" t="s">
        <v>4</v>
      </c>
      <c r="C3" s="59" t="s">
        <v>3</v>
      </c>
      <c r="D3" s="408" t="s">
        <v>5</v>
      </c>
      <c r="E3" s="418" t="s">
        <v>5</v>
      </c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1"/>
      <c r="Q3" s="1"/>
    </row>
    <row r="4" spans="2:25" ht="24.95" customHeight="1" thickTop="1">
      <c r="B4" s="414" t="s">
        <v>8</v>
      </c>
      <c r="C4" s="61"/>
      <c r="D4" s="433" t="s">
        <v>124</v>
      </c>
      <c r="E4" s="417"/>
      <c r="F4" s="62">
        <f>SUM(F5:F8)</f>
        <v>5964713</v>
      </c>
      <c r="G4" s="411" t="str">
        <f>'리더교육(1일 6시간)'!G4:O4</f>
        <v>2023년 학술연구용역인건비 기준단가 적용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388"/>
      <c r="C5" s="474" t="s">
        <v>1</v>
      </c>
      <c r="D5" s="390" t="s">
        <v>0</v>
      </c>
      <c r="E5" s="391"/>
      <c r="F5" s="54">
        <f>ROUND(G5*I5*K5,0)</f>
        <v>2681226</v>
      </c>
      <c r="G5" s="55">
        <v>2681226</v>
      </c>
      <c r="H5" s="63" t="s">
        <v>13</v>
      </c>
      <c r="I5" s="64">
        <v>1</v>
      </c>
      <c r="J5" s="63" t="s">
        <v>13</v>
      </c>
      <c r="K5" s="65">
        <v>1</v>
      </c>
      <c r="L5" s="63"/>
      <c r="M5" s="66"/>
      <c r="N5" s="66"/>
      <c r="O5" s="67"/>
      <c r="P5" s="244"/>
      <c r="Q5" s="1"/>
    </row>
    <row r="6" spans="2:25" ht="24.95" customHeight="1">
      <c r="B6" s="388"/>
      <c r="C6" s="474"/>
      <c r="D6" s="390" t="s">
        <v>11</v>
      </c>
      <c r="E6" s="391"/>
      <c r="F6" s="54">
        <f>ROUND(G6*I6*K6,0)</f>
        <v>1792309</v>
      </c>
      <c r="G6" s="55">
        <v>1792309</v>
      </c>
      <c r="H6" s="63" t="s">
        <v>15</v>
      </c>
      <c r="I6" s="64">
        <v>1</v>
      </c>
      <c r="J6" s="63" t="s">
        <v>13</v>
      </c>
      <c r="K6" s="65">
        <v>1</v>
      </c>
      <c r="L6" s="63"/>
      <c r="M6" s="66"/>
      <c r="N6" s="66"/>
      <c r="O6" s="67"/>
      <c r="Q6" s="1"/>
    </row>
    <row r="7" spans="2:25" ht="24.95" customHeight="1">
      <c r="B7" s="388"/>
      <c r="C7" s="474" t="s">
        <v>33</v>
      </c>
      <c r="D7" s="390" t="s">
        <v>0</v>
      </c>
      <c r="E7" s="391"/>
      <c r="F7" s="54">
        <f>ROUND(G7*I7/K7*M7*O7,0)</f>
        <v>893742</v>
      </c>
      <c r="G7" s="55">
        <f>G5</f>
        <v>2681226</v>
      </c>
      <c r="H7" s="63" t="s">
        <v>15</v>
      </c>
      <c r="I7" s="68">
        <v>4</v>
      </c>
      <c r="J7" s="69" t="s">
        <v>25</v>
      </c>
      <c r="K7" s="120">
        <v>12</v>
      </c>
      <c r="L7" s="63" t="s">
        <v>13</v>
      </c>
      <c r="M7" s="64">
        <v>1</v>
      </c>
      <c r="N7" s="63" t="s">
        <v>13</v>
      </c>
      <c r="O7" s="72">
        <v>1</v>
      </c>
      <c r="Q7" s="1"/>
      <c r="Y7" s="7"/>
    </row>
    <row r="8" spans="2:25" ht="24.95" customHeight="1">
      <c r="B8" s="388"/>
      <c r="C8" s="475"/>
      <c r="D8" s="390" t="s">
        <v>11</v>
      </c>
      <c r="E8" s="391"/>
      <c r="F8" s="73">
        <f>ROUND(G8*I8/K8*M8*O8,0)</f>
        <v>597436</v>
      </c>
      <c r="G8" s="55">
        <f>G6</f>
        <v>1792309</v>
      </c>
      <c r="H8" s="74" t="s">
        <v>15</v>
      </c>
      <c r="I8" s="75">
        <v>4</v>
      </c>
      <c r="J8" s="76" t="s">
        <v>25</v>
      </c>
      <c r="K8" s="121">
        <v>12</v>
      </c>
      <c r="L8" s="74" t="s">
        <v>13</v>
      </c>
      <c r="M8" s="79">
        <v>1</v>
      </c>
      <c r="N8" s="74" t="s">
        <v>13</v>
      </c>
      <c r="O8" s="80">
        <v>1</v>
      </c>
      <c r="Q8" s="1"/>
      <c r="Y8" s="7"/>
    </row>
    <row r="9" spans="2:25" ht="24.95" customHeight="1">
      <c r="B9" s="388" t="s">
        <v>9</v>
      </c>
      <c r="C9" s="81"/>
      <c r="D9" s="479" t="s">
        <v>2</v>
      </c>
      <c r="E9" s="436"/>
      <c r="F9" s="82">
        <f>SUM(F10:F13)</f>
        <v>3700000</v>
      </c>
      <c r="G9" s="83" t="s">
        <v>96</v>
      </c>
      <c r="H9" s="84"/>
      <c r="I9" s="84"/>
      <c r="J9" s="84"/>
      <c r="K9" s="84"/>
      <c r="L9" s="84"/>
      <c r="M9" s="85"/>
      <c r="N9" s="85"/>
      <c r="O9" s="86"/>
      <c r="Q9" s="1"/>
      <c r="Y9" s="6"/>
    </row>
    <row r="10" spans="2:25" ht="24.95" customHeight="1">
      <c r="B10" s="388"/>
      <c r="C10" s="474" t="s">
        <v>34</v>
      </c>
      <c r="D10" s="390" t="s">
        <v>66</v>
      </c>
      <c r="E10" s="391"/>
      <c r="F10" s="54">
        <f>(25000*18)+(25000*18)+(50000*18)</f>
        <v>1800000</v>
      </c>
      <c r="G10" s="87" t="s">
        <v>328</v>
      </c>
      <c r="H10" s="63"/>
      <c r="I10" s="63"/>
      <c r="J10" s="63"/>
      <c r="K10" s="63"/>
      <c r="L10" s="63"/>
      <c r="M10" s="66"/>
      <c r="N10" s="66"/>
      <c r="O10" s="67"/>
      <c r="Q10" s="1"/>
      <c r="Y10" s="7"/>
    </row>
    <row r="11" spans="2:25" ht="24.95" customHeight="1">
      <c r="B11" s="388"/>
      <c r="C11" s="474"/>
      <c r="D11" s="390" t="s">
        <v>0</v>
      </c>
      <c r="E11" s="391"/>
      <c r="F11" s="54">
        <f>(25000*18)+(25000*18)+(50000*18)</f>
        <v>1800000</v>
      </c>
      <c r="G11" s="87" t="s">
        <v>328</v>
      </c>
      <c r="H11" s="63"/>
      <c r="I11" s="63"/>
      <c r="J11" s="63"/>
      <c r="K11" s="63"/>
      <c r="L11" s="63"/>
      <c r="M11" s="66"/>
      <c r="N11" s="66"/>
      <c r="O11" s="67"/>
      <c r="Q11" s="1"/>
      <c r="Y11" s="6"/>
    </row>
    <row r="12" spans="2:25" ht="24.95" customHeight="1">
      <c r="B12" s="388"/>
      <c r="C12" s="474" t="s">
        <v>35</v>
      </c>
      <c r="D12" s="390" t="s">
        <v>16</v>
      </c>
      <c r="E12" s="391"/>
      <c r="F12" s="54">
        <f>ROUND(G12*I12,0)</f>
        <v>60000</v>
      </c>
      <c r="G12" s="55">
        <v>30000</v>
      </c>
      <c r="H12" s="63" t="s">
        <v>15</v>
      </c>
      <c r="I12" s="64">
        <v>2</v>
      </c>
      <c r="J12" s="63"/>
      <c r="K12" s="65"/>
      <c r="L12" s="63"/>
      <c r="M12" s="66"/>
      <c r="N12" s="66"/>
      <c r="O12" s="67"/>
      <c r="Q12" s="1"/>
    </row>
    <row r="13" spans="2:25" ht="24.95" customHeight="1">
      <c r="B13" s="388"/>
      <c r="C13" s="475"/>
      <c r="D13" s="390" t="s">
        <v>17</v>
      </c>
      <c r="E13" s="391"/>
      <c r="F13" s="73">
        <f>ROUND(G13*I13,0)</f>
        <v>40000</v>
      </c>
      <c r="G13" s="88">
        <v>20000</v>
      </c>
      <c r="H13" s="74" t="s">
        <v>15</v>
      </c>
      <c r="I13" s="79">
        <v>2</v>
      </c>
      <c r="J13" s="74"/>
      <c r="K13" s="89"/>
      <c r="L13" s="74"/>
      <c r="M13" s="90"/>
      <c r="N13" s="90"/>
      <c r="O13" s="91"/>
      <c r="P13" s="1"/>
      <c r="Q13" s="1"/>
    </row>
    <row r="14" spans="2:25" ht="24.95" customHeight="1">
      <c r="B14" s="480" t="s">
        <v>7</v>
      </c>
      <c r="C14" s="81"/>
      <c r="D14" s="479" t="s">
        <v>2</v>
      </c>
      <c r="E14" s="436"/>
      <c r="F14" s="82">
        <f>SUM(F15:F19)</f>
        <v>8190000</v>
      </c>
      <c r="G14" s="92"/>
      <c r="H14" s="84"/>
      <c r="I14" s="84"/>
      <c r="J14" s="84"/>
      <c r="K14" s="84"/>
      <c r="L14" s="84"/>
      <c r="M14" s="85"/>
      <c r="N14" s="85"/>
      <c r="O14" s="86"/>
      <c r="P14" s="1"/>
      <c r="Q14" s="1"/>
    </row>
    <row r="15" spans="2:25" ht="24.95" customHeight="1">
      <c r="B15" s="481"/>
      <c r="C15" s="389" t="s">
        <v>36</v>
      </c>
      <c r="D15" s="93" t="s">
        <v>18</v>
      </c>
      <c r="E15" s="56" t="s">
        <v>112</v>
      </c>
      <c r="F15" s="54">
        <f>ROUND(G15*I15,0)</f>
        <v>1800000</v>
      </c>
      <c r="G15" s="55">
        <f>'리더교육(1일 6시간)'!G15</f>
        <v>150000</v>
      </c>
      <c r="H15" s="63" t="s">
        <v>15</v>
      </c>
      <c r="I15" s="95">
        <v>12</v>
      </c>
      <c r="J15" s="419" t="s">
        <v>273</v>
      </c>
      <c r="K15" s="425"/>
      <c r="L15" s="425"/>
      <c r="M15" s="425"/>
      <c r="N15" s="425"/>
      <c r="O15" s="426"/>
      <c r="P15" s="1"/>
      <c r="Q15" s="1"/>
    </row>
    <row r="16" spans="2:25" ht="24.95" customHeight="1">
      <c r="B16" s="481"/>
      <c r="C16" s="389"/>
      <c r="D16" s="93" t="s">
        <v>108</v>
      </c>
      <c r="E16" s="231" t="str">
        <f>'리더교육(1일 6시간)'!E16</f>
        <v>편도120km, 왕복 기준</v>
      </c>
      <c r="F16" s="54">
        <f>ROUND(G16*I16,0)</f>
        <v>300000</v>
      </c>
      <c r="G16" s="55">
        <f>'리더교육(1일 6시간)'!G16</f>
        <v>50000</v>
      </c>
      <c r="H16" s="63" t="s">
        <v>15</v>
      </c>
      <c r="I16" s="96">
        <v>6</v>
      </c>
      <c r="J16" s="419" t="s">
        <v>257</v>
      </c>
      <c r="K16" s="425"/>
      <c r="L16" s="425"/>
      <c r="M16" s="425"/>
      <c r="N16" s="425"/>
      <c r="O16" s="426"/>
      <c r="P16" s="1"/>
      <c r="Q16" s="1"/>
    </row>
    <row r="17" spans="2:17" ht="24.95" customHeight="1">
      <c r="B17" s="481"/>
      <c r="C17" s="142" t="s">
        <v>37</v>
      </c>
      <c r="D17" s="93" t="s">
        <v>20</v>
      </c>
      <c r="E17" s="56" t="s">
        <v>180</v>
      </c>
      <c r="F17" s="54">
        <f>ROUND(G17*I17,0)</f>
        <v>40000</v>
      </c>
      <c r="G17" s="55">
        <v>4000</v>
      </c>
      <c r="H17" s="63" t="s">
        <v>15</v>
      </c>
      <c r="I17" s="65">
        <v>10</v>
      </c>
      <c r="J17" s="63"/>
      <c r="K17" s="65"/>
      <c r="L17" s="63"/>
      <c r="M17" s="66"/>
      <c r="N17" s="66"/>
      <c r="O17" s="67"/>
      <c r="P17" s="1"/>
      <c r="Q17" s="1"/>
    </row>
    <row r="18" spans="2:17" ht="24.95" customHeight="1">
      <c r="B18" s="481"/>
      <c r="C18" s="44" t="s">
        <v>274</v>
      </c>
      <c r="D18" s="561" t="s">
        <v>275</v>
      </c>
      <c r="E18" s="490"/>
      <c r="F18" s="54">
        <f>ROUND(G18*I18*K18,0)</f>
        <v>6000000</v>
      </c>
      <c r="G18" s="55">
        <v>25000</v>
      </c>
      <c r="H18" s="63" t="s">
        <v>15</v>
      </c>
      <c r="I18" s="65">
        <v>10</v>
      </c>
      <c r="J18" s="63" t="s">
        <v>13</v>
      </c>
      <c r="K18" s="96">
        <v>24</v>
      </c>
      <c r="L18" s="562" t="s">
        <v>286</v>
      </c>
      <c r="M18" s="425"/>
      <c r="N18" s="425"/>
      <c r="O18" s="426"/>
      <c r="P18" s="2"/>
      <c r="Q18" s="1"/>
    </row>
    <row r="19" spans="2:17" ht="24.95" customHeight="1">
      <c r="B19" s="521"/>
      <c r="C19" s="50" t="s">
        <v>23</v>
      </c>
      <c r="D19" s="229" t="s">
        <v>276</v>
      </c>
      <c r="E19" s="224" t="s">
        <v>212</v>
      </c>
      <c r="F19" s="167">
        <f>ROUND(G19*I19,0)</f>
        <v>50000</v>
      </c>
      <c r="G19" s="215">
        <v>50000</v>
      </c>
      <c r="H19" s="153" t="s">
        <v>13</v>
      </c>
      <c r="I19" s="228">
        <v>1</v>
      </c>
      <c r="J19" s="153"/>
      <c r="K19" s="225"/>
      <c r="L19" s="153"/>
      <c r="M19" s="226"/>
      <c r="N19" s="153"/>
      <c r="O19" s="227"/>
      <c r="P19" s="2"/>
      <c r="Q19" s="1"/>
    </row>
    <row r="20" spans="2:17" ht="24.95" customHeight="1">
      <c r="B20" s="396" t="s">
        <v>2</v>
      </c>
      <c r="C20" s="397"/>
      <c r="D20" s="397"/>
      <c r="E20" s="398"/>
      <c r="F20" s="103">
        <f>SUM(F4,F9,F14)</f>
        <v>17854713</v>
      </c>
      <c r="G20" s="104"/>
      <c r="H20" s="105"/>
      <c r="I20" s="105"/>
      <c r="J20" s="105"/>
      <c r="K20" s="105"/>
      <c r="L20" s="105"/>
      <c r="M20" s="106"/>
      <c r="N20" s="106"/>
      <c r="O20" s="107"/>
      <c r="P20" s="1"/>
      <c r="Q20" s="1"/>
    </row>
    <row r="21" spans="2:17" ht="24.95" customHeight="1">
      <c r="B21" s="402" t="s">
        <v>26</v>
      </c>
      <c r="C21" s="403"/>
      <c r="D21" s="403"/>
      <c r="E21" s="398"/>
      <c r="F21" s="108">
        <f>TRUNC(F20*0.06,0)</f>
        <v>1071282</v>
      </c>
      <c r="G21" s="109" t="s">
        <v>313</v>
      </c>
      <c r="H21" s="110"/>
      <c r="I21" s="110"/>
      <c r="J21" s="110"/>
      <c r="K21" s="110"/>
      <c r="L21" s="110"/>
      <c r="M21" s="111"/>
      <c r="N21" s="111"/>
      <c r="O21" s="112"/>
      <c r="P21" s="1"/>
      <c r="Q21" s="1"/>
    </row>
    <row r="22" spans="2:17" ht="24.95" customHeight="1">
      <c r="B22" s="402" t="s">
        <v>27</v>
      </c>
      <c r="C22" s="403" t="s">
        <v>27</v>
      </c>
      <c r="D22" s="403"/>
      <c r="E22" s="398"/>
      <c r="F22" s="108">
        <f>TRUNC((F20+F21)*0.1,0)</f>
        <v>1892599</v>
      </c>
      <c r="G22" s="109" t="s">
        <v>164</v>
      </c>
      <c r="H22" s="110"/>
      <c r="I22" s="110"/>
      <c r="J22" s="110"/>
      <c r="K22" s="110"/>
      <c r="L22" s="110"/>
      <c r="M22" s="111"/>
      <c r="N22" s="111"/>
      <c r="O22" s="112"/>
      <c r="P22" s="1"/>
      <c r="Q22" s="1"/>
    </row>
    <row r="23" spans="2:17" ht="24.95" customHeight="1">
      <c r="B23" s="396" t="s">
        <v>28</v>
      </c>
      <c r="C23" s="397"/>
      <c r="D23" s="397"/>
      <c r="E23" s="398"/>
      <c r="F23" s="103">
        <f>TRUNC(SUM(F20:F22),-4)</f>
        <v>20810000</v>
      </c>
      <c r="G23" s="104"/>
      <c r="H23" s="105"/>
      <c r="I23" s="105"/>
      <c r="J23" s="105"/>
      <c r="K23" s="105"/>
      <c r="L23" s="105"/>
      <c r="M23" s="106"/>
      <c r="N23" s="106"/>
      <c r="O23" s="107"/>
      <c r="P23" s="1"/>
      <c r="Q23" s="1"/>
    </row>
    <row r="24" spans="2:17" ht="24.95" customHeight="1">
      <c r="B24" s="402" t="s">
        <v>29</v>
      </c>
      <c r="C24" s="403"/>
      <c r="D24" s="403"/>
      <c r="E24" s="398"/>
      <c r="F24" s="108">
        <f>F23*0.1</f>
        <v>2081000</v>
      </c>
      <c r="G24" s="113"/>
      <c r="H24" s="110"/>
      <c r="I24" s="110"/>
      <c r="J24" s="110"/>
      <c r="K24" s="110"/>
      <c r="L24" s="110"/>
      <c r="M24" s="111"/>
      <c r="N24" s="111"/>
      <c r="O24" s="112"/>
      <c r="P24" s="1"/>
      <c r="Q24" s="1"/>
    </row>
    <row r="25" spans="2:17" ht="24.95" customHeight="1" thickBot="1">
      <c r="B25" s="399" t="s">
        <v>30</v>
      </c>
      <c r="C25" s="400"/>
      <c r="D25" s="400"/>
      <c r="E25" s="401"/>
      <c r="F25" s="114">
        <f>F23+F24</f>
        <v>22891000</v>
      </c>
      <c r="G25" s="115"/>
      <c r="H25" s="116"/>
      <c r="I25" s="116"/>
      <c r="J25" s="116"/>
      <c r="K25" s="116"/>
      <c r="L25" s="116"/>
      <c r="M25" s="117"/>
      <c r="N25" s="117"/>
      <c r="O25" s="118"/>
      <c r="P25" s="1"/>
      <c r="Q25" s="1"/>
    </row>
    <row r="26" spans="2:17" ht="24.95" customHeight="1">
      <c r="B26" s="1"/>
      <c r="C26" s="1"/>
      <c r="D26" s="1"/>
      <c r="E26" s="1"/>
      <c r="F26" s="19"/>
      <c r="G26" s="1"/>
      <c r="H26" s="1"/>
      <c r="I26" s="1"/>
      <c r="J26" s="1"/>
      <c r="K26" s="1"/>
      <c r="L26" s="1"/>
      <c r="M26" s="2"/>
      <c r="N26" s="2"/>
      <c r="O26" s="2"/>
      <c r="P26" s="1"/>
      <c r="Q26" s="1"/>
    </row>
    <row r="27" spans="2:17" ht="24.95" customHeight="1">
      <c r="B27" s="1"/>
      <c r="C27" s="1"/>
      <c r="D27" s="1"/>
      <c r="E27" s="1"/>
      <c r="F27" s="19"/>
      <c r="G27" s="1"/>
      <c r="H27" s="1"/>
      <c r="I27" s="1"/>
      <c r="J27" s="1"/>
      <c r="K27" s="1"/>
      <c r="L27" s="1"/>
      <c r="M27" s="2"/>
      <c r="N27" s="2"/>
      <c r="O27" s="2"/>
      <c r="P27" s="1"/>
      <c r="Q27" s="1"/>
    </row>
    <row r="28" spans="2:17" ht="24.95" customHeight="1">
      <c r="B28" s="1"/>
      <c r="C28" s="1"/>
      <c r="D28" s="1"/>
      <c r="E28" s="1"/>
      <c r="F28" s="19"/>
      <c r="G28" s="1"/>
      <c r="H28" s="1"/>
      <c r="I28" s="1"/>
      <c r="J28" s="1"/>
      <c r="K28" s="1"/>
      <c r="L28" s="1"/>
      <c r="M28" s="2"/>
      <c r="N28" s="2"/>
      <c r="O28" s="2"/>
      <c r="P28" s="1"/>
      <c r="Q28" s="1"/>
    </row>
    <row r="29" spans="2:17" ht="24.95" customHeight="1">
      <c r="B29" s="1"/>
      <c r="C29" s="1"/>
      <c r="D29" s="1"/>
      <c r="E29" s="1"/>
      <c r="F29" s="1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2:17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17" ht="24.95" customHeight="1">
      <c r="B31" s="1"/>
      <c r="C31" s="1"/>
      <c r="D31" s="1"/>
      <c r="E31" s="1"/>
      <c r="F31" s="1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17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20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>
        <f>22/22</f>
        <v>1</v>
      </c>
      <c r="S33" s="1"/>
      <c r="T33" s="1">
        <f>22/22</f>
        <v>1</v>
      </c>
    </row>
    <row r="34" spans="2:20">
      <c r="B34" s="1"/>
      <c r="C34" s="1"/>
      <c r="D34" s="1"/>
      <c r="E34" s="1"/>
      <c r="F34" s="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>
        <f>ROUND(R33,1)</f>
        <v>1</v>
      </c>
      <c r="S34" s="1"/>
      <c r="T34" s="1">
        <f>ROUND(T33,1)</f>
        <v>1</v>
      </c>
    </row>
    <row r="35" spans="2:20">
      <c r="B35" s="1"/>
      <c r="C35" s="1"/>
      <c r="D35" s="1"/>
      <c r="E35" s="1"/>
      <c r="F35" s="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</sheetData>
  <mergeCells count="33">
    <mergeCell ref="B23:E23"/>
    <mergeCell ref="B24:E24"/>
    <mergeCell ref="B25:E25"/>
    <mergeCell ref="C15:C16"/>
    <mergeCell ref="J15:O15"/>
    <mergeCell ref="J16:O16"/>
    <mergeCell ref="D18:E18"/>
    <mergeCell ref="L18:O18"/>
    <mergeCell ref="D14:E14"/>
    <mergeCell ref="B20:E20"/>
    <mergeCell ref="B21:E21"/>
    <mergeCell ref="B22:E22"/>
    <mergeCell ref="B14:B19"/>
    <mergeCell ref="B9:B13"/>
    <mergeCell ref="D9:E9"/>
    <mergeCell ref="C10:C11"/>
    <mergeCell ref="D10:E10"/>
    <mergeCell ref="D11:E11"/>
    <mergeCell ref="C12:C13"/>
    <mergeCell ref="D12:E12"/>
    <mergeCell ref="D13:E13"/>
    <mergeCell ref="B1:O1"/>
    <mergeCell ref="D3:E3"/>
    <mergeCell ref="G3:O3"/>
    <mergeCell ref="B4:B8"/>
    <mergeCell ref="D4:E4"/>
    <mergeCell ref="G4:O4"/>
    <mergeCell ref="C5:C6"/>
    <mergeCell ref="D5:E5"/>
    <mergeCell ref="D6:E6"/>
    <mergeCell ref="C7:C8"/>
    <mergeCell ref="D7:E7"/>
    <mergeCell ref="D8:E8"/>
  </mergeCells>
  <phoneticPr fontId="3" type="noConversion"/>
  <pageMargins left="0.7" right="0.7" top="0.75" bottom="0.75" header="0.3" footer="0.3"/>
  <pageSetup paperSize="9" scale="56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B1:Y37"/>
  <sheetViews>
    <sheetView view="pageBreakPreview" zoomScale="85" zoomScaleNormal="85" zoomScaleSheetLayoutView="85" workbookViewId="0">
      <selection activeCell="F10" sqref="F10"/>
    </sheetView>
  </sheetViews>
  <sheetFormatPr defaultRowHeight="16.5"/>
  <cols>
    <col min="2" max="2" width="7.125" customWidth="1"/>
    <col min="3" max="3" width="7.125" bestFit="1" customWidth="1"/>
    <col min="4" max="4" width="13" bestFit="1" customWidth="1"/>
    <col min="5" max="5" width="23.62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04" t="s">
        <v>289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58" t="s">
        <v>4</v>
      </c>
      <c r="C3" s="59" t="s">
        <v>3</v>
      </c>
      <c r="D3" s="408" t="s">
        <v>5</v>
      </c>
      <c r="E3" s="418" t="s">
        <v>5</v>
      </c>
      <c r="F3" s="60" t="s">
        <v>6</v>
      </c>
      <c r="G3" s="431" t="s">
        <v>14</v>
      </c>
      <c r="H3" s="431"/>
      <c r="I3" s="431"/>
      <c r="J3" s="431"/>
      <c r="K3" s="431"/>
      <c r="L3" s="431"/>
      <c r="M3" s="431"/>
      <c r="N3" s="431"/>
      <c r="O3" s="432"/>
      <c r="P3" s="1"/>
      <c r="Q3" s="1"/>
    </row>
    <row r="4" spans="2:25" ht="24.95" customHeight="1" thickTop="1">
      <c r="B4" s="414" t="s">
        <v>8</v>
      </c>
      <c r="C4" s="61"/>
      <c r="D4" s="433" t="s">
        <v>124</v>
      </c>
      <c r="E4" s="417"/>
      <c r="F4" s="62">
        <f>SUM(F5:F8)</f>
        <v>2146911</v>
      </c>
      <c r="G4" s="411" t="str">
        <f>'리더교육(1일 6시간)'!G4:O4</f>
        <v>2023년 학술연구용역인건비 기준단가 적용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388"/>
      <c r="C5" s="474" t="s">
        <v>1</v>
      </c>
      <c r="D5" s="390" t="s">
        <v>0</v>
      </c>
      <c r="E5" s="391"/>
      <c r="F5" s="54">
        <f>ROUND(G5*I5*K5,0)</f>
        <v>1072490</v>
      </c>
      <c r="G5" s="55">
        <v>2681226</v>
      </c>
      <c r="H5" s="63" t="s">
        <v>13</v>
      </c>
      <c r="I5" s="64">
        <v>0.4</v>
      </c>
      <c r="J5" s="63" t="s">
        <v>13</v>
      </c>
      <c r="K5" s="65">
        <v>1</v>
      </c>
      <c r="L5" s="63"/>
      <c r="M5" s="66"/>
      <c r="N5" s="66"/>
      <c r="O5" s="67"/>
      <c r="P5" s="244"/>
      <c r="Q5" s="1"/>
    </row>
    <row r="6" spans="2:25" ht="24.95" customHeight="1">
      <c r="B6" s="388"/>
      <c r="C6" s="474"/>
      <c r="D6" s="390" t="s">
        <v>11</v>
      </c>
      <c r="E6" s="391"/>
      <c r="F6" s="54">
        <f>ROUND(G6*I6*K6,0)</f>
        <v>537693</v>
      </c>
      <c r="G6" s="55">
        <v>1792309</v>
      </c>
      <c r="H6" s="63" t="s">
        <v>15</v>
      </c>
      <c r="I6" s="64">
        <v>0.3</v>
      </c>
      <c r="J6" s="63" t="s">
        <v>13</v>
      </c>
      <c r="K6" s="65">
        <v>1</v>
      </c>
      <c r="L6" s="63"/>
      <c r="M6" s="66"/>
      <c r="N6" s="66"/>
      <c r="O6" s="67"/>
      <c r="Q6" s="1"/>
    </row>
    <row r="7" spans="2:25" ht="24.95" customHeight="1">
      <c r="B7" s="388"/>
      <c r="C7" s="474" t="s">
        <v>33</v>
      </c>
      <c r="D7" s="390" t="s">
        <v>0</v>
      </c>
      <c r="E7" s="391"/>
      <c r="F7" s="54">
        <f>ROUND(G7*I7/K7*M7*O7,0)</f>
        <v>357497</v>
      </c>
      <c r="G7" s="55">
        <f>G5</f>
        <v>2681226</v>
      </c>
      <c r="H7" s="63" t="s">
        <v>15</v>
      </c>
      <c r="I7" s="68">
        <v>4</v>
      </c>
      <c r="J7" s="69" t="s">
        <v>25</v>
      </c>
      <c r="K7" s="120">
        <v>12</v>
      </c>
      <c r="L7" s="63" t="s">
        <v>13</v>
      </c>
      <c r="M7" s="64">
        <v>0.4</v>
      </c>
      <c r="N7" s="63" t="s">
        <v>13</v>
      </c>
      <c r="O7" s="72">
        <v>1</v>
      </c>
      <c r="Q7" s="1"/>
      <c r="Y7" s="7"/>
    </row>
    <row r="8" spans="2:25" ht="24.95" customHeight="1">
      <c r="B8" s="388"/>
      <c r="C8" s="475"/>
      <c r="D8" s="390" t="s">
        <v>11</v>
      </c>
      <c r="E8" s="391"/>
      <c r="F8" s="73">
        <f>ROUND(G8*I8/K8*M8*O8,0)</f>
        <v>179231</v>
      </c>
      <c r="G8" s="55">
        <f>G6</f>
        <v>1792309</v>
      </c>
      <c r="H8" s="74" t="s">
        <v>15</v>
      </c>
      <c r="I8" s="75">
        <v>4</v>
      </c>
      <c r="J8" s="76" t="s">
        <v>25</v>
      </c>
      <c r="K8" s="121">
        <v>12</v>
      </c>
      <c r="L8" s="74" t="s">
        <v>13</v>
      </c>
      <c r="M8" s="79">
        <v>0.3</v>
      </c>
      <c r="N8" s="74" t="s">
        <v>13</v>
      </c>
      <c r="O8" s="80">
        <v>1</v>
      </c>
      <c r="Q8" s="1"/>
      <c r="Y8" s="7"/>
    </row>
    <row r="9" spans="2:25" ht="24.95" customHeight="1">
      <c r="B9" s="388" t="s">
        <v>9</v>
      </c>
      <c r="C9" s="81"/>
      <c r="D9" s="479" t="s">
        <v>2</v>
      </c>
      <c r="E9" s="436"/>
      <c r="F9" s="82">
        <f>SUM(F10:F13)</f>
        <v>410000</v>
      </c>
      <c r="G9" s="83" t="s">
        <v>96</v>
      </c>
      <c r="H9" s="84"/>
      <c r="I9" s="84"/>
      <c r="J9" s="84"/>
      <c r="K9" s="84"/>
      <c r="L9" s="84"/>
      <c r="M9" s="85"/>
      <c r="N9" s="85"/>
      <c r="O9" s="86"/>
      <c r="Q9" s="1"/>
      <c r="Y9" s="6"/>
    </row>
    <row r="10" spans="2:25" ht="24.95" customHeight="1">
      <c r="B10" s="388"/>
      <c r="C10" s="474" t="s">
        <v>34</v>
      </c>
      <c r="D10" s="390" t="s">
        <v>0</v>
      </c>
      <c r="E10" s="391"/>
      <c r="F10" s="54">
        <f>(25000*2)+(25000*2)+(50000*2)</f>
        <v>200000</v>
      </c>
      <c r="G10" s="87" t="s">
        <v>318</v>
      </c>
      <c r="H10" s="63"/>
      <c r="I10" s="63"/>
      <c r="J10" s="63"/>
      <c r="K10" s="63"/>
      <c r="L10" s="63"/>
      <c r="M10" s="66"/>
      <c r="N10" s="66"/>
      <c r="O10" s="67"/>
      <c r="Q10" s="1"/>
      <c r="Y10" s="7"/>
    </row>
    <row r="11" spans="2:25" ht="24.95" customHeight="1">
      <c r="B11" s="388"/>
      <c r="C11" s="474"/>
      <c r="D11" s="390" t="s">
        <v>11</v>
      </c>
      <c r="E11" s="391"/>
      <c r="F11" s="54">
        <f>(25000*2)+(25000*2)+(50000*2)</f>
        <v>200000</v>
      </c>
      <c r="G11" s="87" t="s">
        <v>318</v>
      </c>
      <c r="H11" s="63"/>
      <c r="I11" s="63"/>
      <c r="J11" s="63"/>
      <c r="K11" s="63"/>
      <c r="L11" s="63"/>
      <c r="M11" s="66"/>
      <c r="N11" s="66"/>
      <c r="O11" s="67"/>
      <c r="Q11" s="1"/>
      <c r="Y11" s="6"/>
    </row>
    <row r="12" spans="2:25" ht="24.95" customHeight="1">
      <c r="B12" s="388"/>
      <c r="C12" s="474" t="s">
        <v>35</v>
      </c>
      <c r="D12" s="390" t="s">
        <v>16</v>
      </c>
      <c r="E12" s="391"/>
      <c r="F12" s="54">
        <f>ROUND(G12*I12,0)</f>
        <v>6000</v>
      </c>
      <c r="G12" s="55">
        <v>30000</v>
      </c>
      <c r="H12" s="63" t="s">
        <v>15</v>
      </c>
      <c r="I12" s="64">
        <v>0.2</v>
      </c>
      <c r="J12" s="63"/>
      <c r="K12" s="65"/>
      <c r="L12" s="63"/>
      <c r="M12" s="66"/>
      <c r="N12" s="66"/>
      <c r="O12" s="67"/>
      <c r="Q12" s="1"/>
    </row>
    <row r="13" spans="2:25" ht="24.95" customHeight="1">
      <c r="B13" s="388"/>
      <c r="C13" s="475"/>
      <c r="D13" s="390" t="s">
        <v>17</v>
      </c>
      <c r="E13" s="391"/>
      <c r="F13" s="73">
        <f>ROUND(G13*I13,0)</f>
        <v>4000</v>
      </c>
      <c r="G13" s="88">
        <v>20000</v>
      </c>
      <c r="H13" s="74" t="s">
        <v>15</v>
      </c>
      <c r="I13" s="79">
        <v>0.2</v>
      </c>
      <c r="J13" s="74"/>
      <c r="K13" s="89"/>
      <c r="L13" s="74"/>
      <c r="M13" s="90"/>
      <c r="N13" s="90"/>
      <c r="O13" s="91"/>
      <c r="P13" s="1"/>
      <c r="Q13" s="1"/>
    </row>
    <row r="14" spans="2:25" ht="24.95" customHeight="1">
      <c r="B14" s="480" t="s">
        <v>7</v>
      </c>
      <c r="C14" s="81"/>
      <c r="D14" s="479" t="s">
        <v>2</v>
      </c>
      <c r="E14" s="436"/>
      <c r="F14" s="82">
        <f>SUM(F15:F21)</f>
        <v>5236000</v>
      </c>
      <c r="G14" s="92"/>
      <c r="H14" s="84"/>
      <c r="I14" s="84"/>
      <c r="J14" s="84"/>
      <c r="K14" s="84"/>
      <c r="L14" s="84"/>
      <c r="M14" s="85"/>
      <c r="N14" s="85"/>
      <c r="O14" s="86"/>
      <c r="P14" s="1"/>
      <c r="Q14" s="1"/>
    </row>
    <row r="15" spans="2:25" ht="24.95" customHeight="1">
      <c r="B15" s="514"/>
      <c r="C15" s="256" t="s">
        <v>295</v>
      </c>
      <c r="D15" s="93" t="s">
        <v>296</v>
      </c>
      <c r="E15" s="231" t="str">
        <f>'리더교육(1일 6시간)'!E16</f>
        <v>편도120km, 왕복 기준</v>
      </c>
      <c r="F15" s="54">
        <f t="shared" ref="F15:F21" si="0">ROUND(G15*I15,0)</f>
        <v>300000</v>
      </c>
      <c r="G15" s="55">
        <v>50000</v>
      </c>
      <c r="H15" s="63" t="s">
        <v>15</v>
      </c>
      <c r="I15" s="96">
        <v>6</v>
      </c>
      <c r="J15" s="419" t="s">
        <v>257</v>
      </c>
      <c r="K15" s="425"/>
      <c r="L15" s="425"/>
      <c r="M15" s="425"/>
      <c r="N15" s="425"/>
      <c r="O15" s="426"/>
      <c r="P15" s="1"/>
      <c r="Q15" s="1"/>
    </row>
    <row r="16" spans="2:25" ht="24.95" customHeight="1">
      <c r="B16" s="514"/>
      <c r="C16" s="405" t="s">
        <v>290</v>
      </c>
      <c r="D16" s="258" t="s">
        <v>290</v>
      </c>
      <c r="E16" s="125" t="s">
        <v>303</v>
      </c>
      <c r="F16" s="54">
        <f t="shared" si="0"/>
        <v>40000</v>
      </c>
      <c r="G16" s="55">
        <v>10000</v>
      </c>
      <c r="H16" s="63" t="s">
        <v>15</v>
      </c>
      <c r="I16" s="65">
        <v>4</v>
      </c>
      <c r="J16" s="163"/>
      <c r="K16" s="163"/>
      <c r="L16" s="163"/>
      <c r="M16" s="164"/>
      <c r="N16" s="164"/>
      <c r="O16" s="165"/>
      <c r="P16" s="244"/>
      <c r="Q16" s="1"/>
    </row>
    <row r="17" spans="2:20" ht="24.95" customHeight="1">
      <c r="B17" s="514"/>
      <c r="C17" s="429"/>
      <c r="D17" s="258" t="s">
        <v>291</v>
      </c>
      <c r="E17" s="94" t="s">
        <v>180</v>
      </c>
      <c r="F17" s="54">
        <f t="shared" si="0"/>
        <v>16000</v>
      </c>
      <c r="G17" s="55">
        <v>4000</v>
      </c>
      <c r="H17" s="63" t="s">
        <v>15</v>
      </c>
      <c r="I17" s="65">
        <v>4</v>
      </c>
      <c r="J17" s="163"/>
      <c r="K17" s="163"/>
      <c r="L17" s="163"/>
      <c r="M17" s="164"/>
      <c r="N17" s="164"/>
      <c r="O17" s="165"/>
      <c r="Q17" s="1"/>
    </row>
    <row r="18" spans="2:20" ht="24.95" customHeight="1">
      <c r="B18" s="481"/>
      <c r="C18" s="493" t="s">
        <v>274</v>
      </c>
      <c r="D18" s="259" t="s">
        <v>292</v>
      </c>
      <c r="E18" s="56" t="s">
        <v>299</v>
      </c>
      <c r="F18" s="54">
        <f t="shared" si="0"/>
        <v>2000000</v>
      </c>
      <c r="G18" s="55">
        <v>250000</v>
      </c>
      <c r="H18" s="63" t="s">
        <v>15</v>
      </c>
      <c r="I18" s="96">
        <v>8</v>
      </c>
      <c r="J18" s="419" t="s">
        <v>304</v>
      </c>
      <c r="K18" s="419"/>
      <c r="L18" s="419"/>
      <c r="M18" s="419"/>
      <c r="N18" s="419"/>
      <c r="O18" s="565"/>
      <c r="Q18" s="1"/>
    </row>
    <row r="19" spans="2:20" ht="24.95" customHeight="1">
      <c r="B19" s="481"/>
      <c r="C19" s="494"/>
      <c r="D19" s="259" t="s">
        <v>293</v>
      </c>
      <c r="E19" s="218" t="s">
        <v>301</v>
      </c>
      <c r="F19" s="54">
        <f t="shared" si="0"/>
        <v>960000</v>
      </c>
      <c r="G19" s="55">
        <v>120000</v>
      </c>
      <c r="H19" s="63" t="s">
        <v>15</v>
      </c>
      <c r="I19" s="96">
        <v>8</v>
      </c>
      <c r="J19" s="255"/>
      <c r="K19" s="255"/>
      <c r="L19" s="255"/>
      <c r="M19" s="255"/>
      <c r="N19" s="255"/>
      <c r="O19" s="263"/>
      <c r="Q19" s="1"/>
    </row>
    <row r="20" spans="2:20" ht="24.95" customHeight="1">
      <c r="B20" s="481"/>
      <c r="C20" s="494"/>
      <c r="D20" s="259" t="s">
        <v>302</v>
      </c>
      <c r="E20" s="261" t="s">
        <v>297</v>
      </c>
      <c r="F20" s="54">
        <f t="shared" si="0"/>
        <v>960000</v>
      </c>
      <c r="G20" s="55">
        <v>120000</v>
      </c>
      <c r="H20" s="63" t="s">
        <v>15</v>
      </c>
      <c r="I20" s="96">
        <v>8</v>
      </c>
      <c r="J20" s="255"/>
      <c r="K20" s="255"/>
      <c r="L20" s="255"/>
      <c r="M20" s="255"/>
      <c r="N20" s="255"/>
      <c r="O20" s="263"/>
      <c r="Q20" s="1"/>
    </row>
    <row r="21" spans="2:20" ht="24.95" customHeight="1">
      <c r="B21" s="481"/>
      <c r="C21" s="494"/>
      <c r="D21" s="260" t="s">
        <v>294</v>
      </c>
      <c r="E21" s="262" t="s">
        <v>298</v>
      </c>
      <c r="F21" s="54">
        <f t="shared" si="0"/>
        <v>960000</v>
      </c>
      <c r="G21" s="55">
        <v>120000</v>
      </c>
      <c r="H21" s="63" t="s">
        <v>15</v>
      </c>
      <c r="I21" s="96">
        <v>8</v>
      </c>
      <c r="J21" s="257"/>
      <c r="K21" s="257"/>
      <c r="L21" s="257"/>
      <c r="M21" s="257"/>
      <c r="N21" s="257"/>
      <c r="O21" s="264"/>
      <c r="Q21" s="1"/>
    </row>
    <row r="22" spans="2:20" ht="24.95" customHeight="1">
      <c r="B22" s="396" t="s">
        <v>2</v>
      </c>
      <c r="C22" s="397"/>
      <c r="D22" s="397"/>
      <c r="E22" s="398"/>
      <c r="F22" s="103">
        <f>SUM(F4,F9,F14)</f>
        <v>7792911</v>
      </c>
      <c r="G22" s="104"/>
      <c r="H22" s="105"/>
      <c r="I22" s="105"/>
      <c r="J22" s="105"/>
      <c r="K22" s="105"/>
      <c r="L22" s="105"/>
      <c r="M22" s="106"/>
      <c r="N22" s="106"/>
      <c r="O22" s="107"/>
      <c r="Q22" s="1"/>
      <c r="T22" s="244"/>
    </row>
    <row r="23" spans="2:20" ht="24.95" customHeight="1">
      <c r="B23" s="402" t="s">
        <v>26</v>
      </c>
      <c r="C23" s="403"/>
      <c r="D23" s="403"/>
      <c r="E23" s="398"/>
      <c r="F23" s="108">
        <f>TRUNC(F22*0.06,0)</f>
        <v>467574</v>
      </c>
      <c r="G23" s="109" t="s">
        <v>313</v>
      </c>
      <c r="H23" s="110"/>
      <c r="I23" s="110"/>
      <c r="J23" s="110"/>
      <c r="K23" s="110"/>
      <c r="L23" s="110"/>
      <c r="M23" s="111"/>
      <c r="N23" s="111"/>
      <c r="O23" s="112"/>
      <c r="Q23" s="1"/>
    </row>
    <row r="24" spans="2:20" ht="24.95" customHeight="1">
      <c r="B24" s="402" t="s">
        <v>27</v>
      </c>
      <c r="C24" s="403" t="s">
        <v>27</v>
      </c>
      <c r="D24" s="403"/>
      <c r="E24" s="398"/>
      <c r="F24" s="108">
        <f>TRUNC((F22+F23)*0.1,0)</f>
        <v>826048</v>
      </c>
      <c r="G24" s="109" t="s">
        <v>164</v>
      </c>
      <c r="H24" s="110"/>
      <c r="I24" s="110"/>
      <c r="J24" s="110"/>
      <c r="K24" s="110"/>
      <c r="L24" s="110"/>
      <c r="M24" s="111"/>
      <c r="N24" s="111"/>
      <c r="O24" s="112"/>
      <c r="P24" s="1"/>
      <c r="Q24" s="1"/>
    </row>
    <row r="25" spans="2:20" ht="24.95" customHeight="1">
      <c r="B25" s="396" t="s">
        <v>28</v>
      </c>
      <c r="C25" s="397"/>
      <c r="D25" s="397"/>
      <c r="E25" s="398"/>
      <c r="F25" s="103">
        <f>TRUNC(SUM(F22:F24),-4)</f>
        <v>9080000</v>
      </c>
      <c r="G25" s="104"/>
      <c r="H25" s="105"/>
      <c r="I25" s="105"/>
      <c r="J25" s="105"/>
      <c r="K25" s="105"/>
      <c r="L25" s="105"/>
      <c r="M25" s="106"/>
      <c r="N25" s="106"/>
      <c r="O25" s="107"/>
      <c r="P25" s="1"/>
      <c r="Q25" s="1"/>
    </row>
    <row r="26" spans="2:20" ht="24.95" customHeight="1">
      <c r="B26" s="402" t="s">
        <v>29</v>
      </c>
      <c r="C26" s="403"/>
      <c r="D26" s="403"/>
      <c r="E26" s="398"/>
      <c r="F26" s="108">
        <f>F25*0.1</f>
        <v>908000</v>
      </c>
      <c r="G26" s="113"/>
      <c r="H26" s="110"/>
      <c r="I26" s="110"/>
      <c r="J26" s="110"/>
      <c r="K26" s="110"/>
      <c r="L26" s="110"/>
      <c r="M26" s="111"/>
      <c r="N26" s="111"/>
      <c r="O26" s="112"/>
      <c r="P26" s="1"/>
      <c r="Q26" s="1"/>
    </row>
    <row r="27" spans="2:20" ht="24.95" customHeight="1" thickBot="1">
      <c r="B27" s="399" t="s">
        <v>30</v>
      </c>
      <c r="C27" s="400"/>
      <c r="D27" s="400"/>
      <c r="E27" s="401"/>
      <c r="F27" s="114">
        <f>F25+F26</f>
        <v>9988000</v>
      </c>
      <c r="G27" s="115"/>
      <c r="H27" s="116"/>
      <c r="I27" s="116"/>
      <c r="J27" s="116"/>
      <c r="K27" s="116"/>
      <c r="L27" s="116"/>
      <c r="M27" s="117"/>
      <c r="N27" s="117"/>
      <c r="O27" s="118"/>
      <c r="P27" s="1"/>
      <c r="Q27" s="1"/>
    </row>
    <row r="28" spans="2:20" ht="24.95" customHeight="1">
      <c r="B28" s="563" t="s">
        <v>309</v>
      </c>
      <c r="C28" s="563"/>
      <c r="D28" s="563"/>
      <c r="E28" s="563"/>
      <c r="F28" s="563"/>
      <c r="G28" s="563"/>
      <c r="H28" s="563"/>
      <c r="I28" s="563"/>
      <c r="J28" s="563"/>
      <c r="K28" s="563"/>
      <c r="L28" s="563"/>
      <c r="M28" s="563"/>
      <c r="N28" s="563"/>
      <c r="O28" s="563"/>
      <c r="P28" s="1"/>
      <c r="Q28" s="1"/>
    </row>
    <row r="29" spans="2:20" ht="24.95" customHeight="1"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1"/>
      <c r="Q29" s="1"/>
    </row>
    <row r="30" spans="2:20" ht="24.95" customHeight="1">
      <c r="B30" s="564"/>
      <c r="C30" s="564"/>
      <c r="D30" s="564"/>
      <c r="E30" s="564"/>
      <c r="F30" s="564"/>
      <c r="G30" s="564"/>
      <c r="H30" s="564"/>
      <c r="I30" s="564"/>
      <c r="J30" s="564"/>
      <c r="K30" s="564"/>
      <c r="L30" s="564"/>
      <c r="M30" s="564"/>
      <c r="N30" s="564"/>
      <c r="O30" s="564"/>
      <c r="P30" s="1"/>
      <c r="Q30" s="1"/>
    </row>
    <row r="31" spans="2:20" ht="24.95" customHeight="1">
      <c r="B31" s="564"/>
      <c r="C31" s="564"/>
      <c r="D31" s="564"/>
      <c r="E31" s="564"/>
      <c r="F31" s="564"/>
      <c r="G31" s="564"/>
      <c r="H31" s="564"/>
      <c r="I31" s="564"/>
      <c r="J31" s="564"/>
      <c r="K31" s="564"/>
      <c r="L31" s="564"/>
      <c r="M31" s="564"/>
      <c r="N31" s="564"/>
      <c r="O31" s="564"/>
      <c r="P31" s="1"/>
      <c r="Q31" s="1"/>
    </row>
    <row r="32" spans="2:20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20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20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20" ht="24.95" customHeight="1">
      <c r="B35" s="1"/>
      <c r="C35" s="1"/>
      <c r="D35" s="1"/>
      <c r="E35" s="1"/>
      <c r="F35" s="1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>
        <f>9/22</f>
        <v>0.40909090909090912</v>
      </c>
      <c r="S35" s="1"/>
      <c r="T35" s="1">
        <f>6.5/22</f>
        <v>0.29545454545454547</v>
      </c>
    </row>
    <row r="36" spans="2:20">
      <c r="B36" s="1"/>
      <c r="C36" s="1"/>
      <c r="D36" s="1"/>
      <c r="E36" s="1"/>
      <c r="F36" s="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>
        <f>ROUND(R35,1)</f>
        <v>0.4</v>
      </c>
      <c r="S36" s="1"/>
      <c r="T36" s="1">
        <f>ROUND(T35,1)</f>
        <v>0.3</v>
      </c>
    </row>
    <row r="37" spans="2:20">
      <c r="B37" s="1"/>
      <c r="C37" s="1"/>
      <c r="D37" s="1"/>
      <c r="E37" s="1"/>
      <c r="F37" s="3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</sheetData>
  <mergeCells count="33">
    <mergeCell ref="B28:O31"/>
    <mergeCell ref="B27:E27"/>
    <mergeCell ref="B14:B21"/>
    <mergeCell ref="D14:E14"/>
    <mergeCell ref="J18:O18"/>
    <mergeCell ref="C18:C21"/>
    <mergeCell ref="C16:C17"/>
    <mergeCell ref="J15:O15"/>
    <mergeCell ref="B22:E22"/>
    <mergeCell ref="B23:E23"/>
    <mergeCell ref="B24:E24"/>
    <mergeCell ref="B25:E25"/>
    <mergeCell ref="B26:E26"/>
    <mergeCell ref="B9:B13"/>
    <mergeCell ref="D9:E9"/>
    <mergeCell ref="C10:C11"/>
    <mergeCell ref="D10:E10"/>
    <mergeCell ref="D11:E11"/>
    <mergeCell ref="C12:C13"/>
    <mergeCell ref="D12:E12"/>
    <mergeCell ref="D13:E13"/>
    <mergeCell ref="B1:O1"/>
    <mergeCell ref="D3:E3"/>
    <mergeCell ref="G3:O3"/>
    <mergeCell ref="B4:B8"/>
    <mergeCell ref="D4:E4"/>
    <mergeCell ref="G4:O4"/>
    <mergeCell ref="C5:C6"/>
    <mergeCell ref="D5:E5"/>
    <mergeCell ref="D6:E6"/>
    <mergeCell ref="C7:C8"/>
    <mergeCell ref="D7:E7"/>
    <mergeCell ref="D8:E8"/>
  </mergeCells>
  <phoneticPr fontId="3" type="noConversion"/>
  <pageMargins left="0.7" right="0.7" top="0.75" bottom="0.75" header="0.3" footer="0.3"/>
  <pageSetup paperSize="9" scale="56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B1:Y44"/>
  <sheetViews>
    <sheetView view="pageBreakPreview" zoomScale="85" zoomScaleNormal="85" zoomScaleSheetLayoutView="85" workbookViewId="0">
      <selection activeCell="F10" sqref="F10"/>
    </sheetView>
  </sheetViews>
  <sheetFormatPr defaultRowHeight="16.5"/>
  <cols>
    <col min="2" max="2" width="7.125" customWidth="1"/>
    <col min="3" max="3" width="7.125" bestFit="1" customWidth="1"/>
    <col min="4" max="4" width="16.5" bestFit="1" customWidth="1"/>
    <col min="5" max="5" width="12.375" bestFit="1" customWidth="1"/>
    <col min="6" max="6" width="15.125" style="4" customWidth="1"/>
    <col min="7" max="7" width="14.25" customWidth="1"/>
    <col min="8" max="10" width="7.625" customWidth="1"/>
    <col min="11" max="11" width="9.125" bestFit="1" customWidth="1"/>
    <col min="12" max="15" width="7.625" customWidth="1"/>
    <col min="16" max="16" width="49.125" customWidth="1"/>
  </cols>
  <sheetData>
    <row r="1" spans="2:25" ht="32.25" thickBot="1">
      <c r="B1" s="404" t="s">
        <v>175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30"/>
      <c r="O1" s="430"/>
    </row>
    <row r="2" spans="2:25" ht="24.95" customHeight="1" thickTop="1" thickBot="1">
      <c r="F2" s="20"/>
    </row>
    <row r="3" spans="2:25" ht="30" customHeight="1" thickBot="1">
      <c r="B3" s="16" t="s">
        <v>4</v>
      </c>
      <c r="C3" s="35" t="s">
        <v>115</v>
      </c>
      <c r="D3" s="467" t="s">
        <v>99</v>
      </c>
      <c r="E3" s="446" t="s">
        <v>126</v>
      </c>
      <c r="F3" s="15" t="s">
        <v>6</v>
      </c>
      <c r="G3" s="468" t="s">
        <v>14</v>
      </c>
      <c r="H3" s="468"/>
      <c r="I3" s="468"/>
      <c r="J3" s="468"/>
      <c r="K3" s="468"/>
      <c r="L3" s="468"/>
      <c r="M3" s="468"/>
      <c r="N3" s="468"/>
      <c r="O3" s="469"/>
      <c r="P3" s="1"/>
      <c r="Q3" s="1"/>
    </row>
    <row r="4" spans="2:25" ht="24.95" customHeight="1" thickTop="1">
      <c r="B4" s="470" t="s">
        <v>8</v>
      </c>
      <c r="C4" s="25"/>
      <c r="D4" s="472" t="s">
        <v>124</v>
      </c>
      <c r="E4" s="447"/>
      <c r="F4" s="173">
        <f>SUM(F5:F8)</f>
        <v>15092027</v>
      </c>
      <c r="G4" s="473" t="s">
        <v>315</v>
      </c>
      <c r="H4" s="442"/>
      <c r="I4" s="442"/>
      <c r="J4" s="442"/>
      <c r="K4" s="442"/>
      <c r="L4" s="442"/>
      <c r="M4" s="442"/>
      <c r="N4" s="442"/>
      <c r="O4" s="443"/>
      <c r="P4" s="1"/>
      <c r="Q4" s="1"/>
    </row>
    <row r="5" spans="2:25" ht="24.95" customHeight="1">
      <c r="B5" s="471"/>
      <c r="C5" s="500" t="s">
        <v>130</v>
      </c>
      <c r="D5" s="462" t="s">
        <v>143</v>
      </c>
      <c r="E5" s="448"/>
      <c r="F5" s="54">
        <f>ROUND(G5*I5*K5,0)</f>
        <v>6817920</v>
      </c>
      <c r="G5" s="55">
        <f>254590*20.6</f>
        <v>5244554</v>
      </c>
      <c r="H5" s="63" t="s">
        <v>13</v>
      </c>
      <c r="I5" s="64">
        <v>1.3</v>
      </c>
      <c r="J5" s="63" t="s">
        <v>13</v>
      </c>
      <c r="K5" s="65">
        <v>1</v>
      </c>
      <c r="L5" s="63"/>
      <c r="M5" s="66"/>
      <c r="N5" s="66"/>
      <c r="O5" s="67"/>
      <c r="P5" s="1"/>
      <c r="Q5" s="1"/>
    </row>
    <row r="6" spans="2:25" ht="24.95" customHeight="1">
      <c r="B6" s="471"/>
      <c r="C6" s="500"/>
      <c r="D6" s="462" t="s">
        <v>144</v>
      </c>
      <c r="E6" s="448"/>
      <c r="F6" s="54">
        <f>ROUND(G6*I6*K6,0)</f>
        <v>4501100</v>
      </c>
      <c r="G6" s="55">
        <f>218500*20.6</f>
        <v>4501100</v>
      </c>
      <c r="H6" s="63" t="s">
        <v>15</v>
      </c>
      <c r="I6" s="64">
        <v>1</v>
      </c>
      <c r="J6" s="63" t="s">
        <v>13</v>
      </c>
      <c r="K6" s="65">
        <v>1</v>
      </c>
      <c r="L6" s="63"/>
      <c r="M6" s="66"/>
      <c r="N6" s="66"/>
      <c r="O6" s="67"/>
      <c r="P6" s="1"/>
      <c r="Q6" s="1"/>
    </row>
    <row r="7" spans="2:25" ht="24.95" customHeight="1">
      <c r="B7" s="471"/>
      <c r="C7" s="500" t="s">
        <v>131</v>
      </c>
      <c r="D7" s="462" t="s">
        <v>143</v>
      </c>
      <c r="E7" s="448"/>
      <c r="F7" s="54">
        <f>ROUND(G7*I7/K7*M7*O7,0)</f>
        <v>2272640</v>
      </c>
      <c r="G7" s="55">
        <f>G5</f>
        <v>5244554</v>
      </c>
      <c r="H7" s="63" t="s">
        <v>15</v>
      </c>
      <c r="I7" s="186">
        <v>4</v>
      </c>
      <c r="J7" s="187" t="s">
        <v>25</v>
      </c>
      <c r="K7" s="188">
        <v>12</v>
      </c>
      <c r="L7" s="63" t="s">
        <v>13</v>
      </c>
      <c r="M7" s="64">
        <v>1.3</v>
      </c>
      <c r="N7" s="63" t="s">
        <v>13</v>
      </c>
      <c r="O7" s="72">
        <v>1</v>
      </c>
      <c r="P7" s="1"/>
      <c r="Q7" s="1"/>
      <c r="W7" s="244"/>
      <c r="Y7" s="7"/>
    </row>
    <row r="8" spans="2:25" ht="24.95" customHeight="1">
      <c r="B8" s="471"/>
      <c r="C8" s="501"/>
      <c r="D8" s="502" t="s">
        <v>144</v>
      </c>
      <c r="E8" s="449"/>
      <c r="F8" s="73">
        <f>ROUND(G8*I8/K8*M8*O8,0)</f>
        <v>1500367</v>
      </c>
      <c r="G8" s="55">
        <f>G6</f>
        <v>4501100</v>
      </c>
      <c r="H8" s="74" t="s">
        <v>15</v>
      </c>
      <c r="I8" s="143">
        <v>4</v>
      </c>
      <c r="J8" s="144" t="s">
        <v>25</v>
      </c>
      <c r="K8" s="189">
        <v>12</v>
      </c>
      <c r="L8" s="74" t="s">
        <v>13</v>
      </c>
      <c r="M8" s="64">
        <v>1</v>
      </c>
      <c r="N8" s="74" t="s">
        <v>13</v>
      </c>
      <c r="O8" s="80">
        <v>1</v>
      </c>
      <c r="P8" s="1"/>
      <c r="Q8" s="1"/>
      <c r="Y8" s="7"/>
    </row>
    <row r="9" spans="2:25" ht="24.95" customHeight="1">
      <c r="B9" s="471" t="s">
        <v>9</v>
      </c>
      <c r="C9" s="38"/>
      <c r="D9" s="518" t="s">
        <v>124</v>
      </c>
      <c r="E9" s="519"/>
      <c r="F9" s="82">
        <f>SUM(F10:F13)</f>
        <v>880000</v>
      </c>
      <c r="G9" s="83" t="s">
        <v>96</v>
      </c>
      <c r="H9" s="84"/>
      <c r="I9" s="84"/>
      <c r="J9" s="84"/>
      <c r="K9" s="84"/>
      <c r="L9" s="84"/>
      <c r="M9" s="85"/>
      <c r="N9" s="85"/>
      <c r="O9" s="86"/>
      <c r="P9" s="1"/>
      <c r="Q9" s="1"/>
      <c r="Y9" s="6"/>
    </row>
    <row r="10" spans="2:25" ht="24.95" customHeight="1">
      <c r="B10" s="471"/>
      <c r="C10" s="500" t="s">
        <v>132</v>
      </c>
      <c r="D10" s="462" t="s">
        <v>101</v>
      </c>
      <c r="E10" s="448"/>
      <c r="F10" s="57">
        <f>(25000*4)+(25000*4)+(50000*4)</f>
        <v>400000</v>
      </c>
      <c r="G10" s="87" t="s">
        <v>327</v>
      </c>
      <c r="H10" s="63"/>
      <c r="I10" s="63"/>
      <c r="J10" s="63"/>
      <c r="K10" s="63"/>
      <c r="L10" s="63"/>
      <c r="M10" s="66"/>
      <c r="N10" s="66"/>
      <c r="O10" s="67"/>
      <c r="P10" s="1"/>
      <c r="Q10" s="1"/>
      <c r="Y10" s="7"/>
    </row>
    <row r="11" spans="2:25" ht="24.95" customHeight="1">
      <c r="B11" s="471"/>
      <c r="C11" s="500"/>
      <c r="D11" s="462" t="s">
        <v>100</v>
      </c>
      <c r="E11" s="448"/>
      <c r="F11" s="57">
        <f>(25000*4)+(25000*4)+(50000*4)</f>
        <v>400000</v>
      </c>
      <c r="G11" s="87" t="s">
        <v>327</v>
      </c>
      <c r="H11" s="63"/>
      <c r="I11" s="63"/>
      <c r="J11" s="63"/>
      <c r="K11" s="63"/>
      <c r="L11" s="63"/>
      <c r="M11" s="66"/>
      <c r="N11" s="66"/>
      <c r="O11" s="67"/>
      <c r="P11" s="1"/>
      <c r="Q11" s="1"/>
      <c r="Y11" s="6"/>
    </row>
    <row r="12" spans="2:25" ht="24.95" customHeight="1">
      <c r="B12" s="471"/>
      <c r="C12" s="500" t="s">
        <v>133</v>
      </c>
      <c r="D12" s="462" t="s">
        <v>103</v>
      </c>
      <c r="E12" s="448"/>
      <c r="F12" s="54">
        <f>ROUND(G12*I12,0)</f>
        <v>60000</v>
      </c>
      <c r="G12" s="55">
        <v>30000</v>
      </c>
      <c r="H12" s="63" t="s">
        <v>15</v>
      </c>
      <c r="I12" s="64">
        <v>2</v>
      </c>
      <c r="J12" s="63"/>
      <c r="K12" s="65"/>
      <c r="L12" s="63"/>
      <c r="M12" s="66"/>
      <c r="N12" s="66"/>
      <c r="O12" s="67"/>
      <c r="P12" s="1"/>
      <c r="Q12" s="1"/>
    </row>
    <row r="13" spans="2:25" ht="24.95" customHeight="1">
      <c r="B13" s="471"/>
      <c r="C13" s="501"/>
      <c r="D13" s="502" t="s">
        <v>104</v>
      </c>
      <c r="E13" s="449"/>
      <c r="F13" s="73">
        <f>ROUND(G13*I13,0)</f>
        <v>20000</v>
      </c>
      <c r="G13" s="88">
        <v>20000</v>
      </c>
      <c r="H13" s="63" t="s">
        <v>15</v>
      </c>
      <c r="I13" s="79">
        <v>1</v>
      </c>
      <c r="J13" s="74"/>
      <c r="K13" s="89"/>
      <c r="L13" s="74"/>
      <c r="M13" s="90"/>
      <c r="N13" s="90"/>
      <c r="O13" s="91"/>
      <c r="P13" s="1"/>
      <c r="Q13" s="1"/>
    </row>
    <row r="14" spans="2:25" ht="24.95" customHeight="1">
      <c r="B14" s="520" t="s">
        <v>7</v>
      </c>
      <c r="C14" s="38"/>
      <c r="D14" s="518" t="s">
        <v>124</v>
      </c>
      <c r="E14" s="519"/>
      <c r="F14" s="82">
        <f>SUM(F15:F23)</f>
        <v>1583600</v>
      </c>
      <c r="G14" s="92"/>
      <c r="H14" s="84"/>
      <c r="I14" s="84"/>
      <c r="J14" s="84"/>
      <c r="K14" s="84"/>
      <c r="L14" s="84"/>
      <c r="M14" s="85"/>
      <c r="N14" s="85"/>
      <c r="O14" s="86"/>
      <c r="P14" s="1"/>
      <c r="Q14" s="1"/>
    </row>
    <row r="15" spans="2:25" ht="24.95" customHeight="1">
      <c r="B15" s="481"/>
      <c r="C15" s="566" t="s">
        <v>177</v>
      </c>
      <c r="D15" s="33" t="s">
        <v>78</v>
      </c>
      <c r="E15" s="40" t="s">
        <v>180</v>
      </c>
      <c r="F15" s="57">
        <f>ROUND(G15*I15,0)</f>
        <v>60000</v>
      </c>
      <c r="G15" s="55">
        <v>4000</v>
      </c>
      <c r="H15" s="63" t="s">
        <v>15</v>
      </c>
      <c r="I15" s="65">
        <v>15</v>
      </c>
      <c r="J15" s="163"/>
      <c r="K15" s="163"/>
      <c r="L15" s="163"/>
      <c r="M15" s="164"/>
      <c r="N15" s="164"/>
      <c r="O15" s="165"/>
      <c r="P15" s="1"/>
      <c r="Q15" s="1"/>
    </row>
    <row r="16" spans="2:25" ht="24.95" customHeight="1">
      <c r="B16" s="481"/>
      <c r="C16" s="566"/>
      <c r="D16" s="36" t="s">
        <v>79</v>
      </c>
      <c r="E16" s="40" t="s">
        <v>180</v>
      </c>
      <c r="F16" s="57">
        <f>ROUND(G16*I16,0)</f>
        <v>60000</v>
      </c>
      <c r="G16" s="55">
        <v>4000</v>
      </c>
      <c r="H16" s="63" t="s">
        <v>15</v>
      </c>
      <c r="I16" s="65">
        <v>15</v>
      </c>
      <c r="J16" s="163"/>
      <c r="K16" s="163"/>
      <c r="L16" s="163"/>
      <c r="M16" s="164"/>
      <c r="N16" s="164"/>
      <c r="O16" s="165"/>
      <c r="P16" s="1"/>
      <c r="Q16" s="1"/>
    </row>
    <row r="17" spans="2:17" ht="24.95" customHeight="1">
      <c r="B17" s="481"/>
      <c r="C17" s="566" t="s">
        <v>87</v>
      </c>
      <c r="D17" s="33" t="s">
        <v>80</v>
      </c>
      <c r="E17" s="37" t="s">
        <v>156</v>
      </c>
      <c r="F17" s="57">
        <v>39600</v>
      </c>
      <c r="G17" s="190" t="s">
        <v>159</v>
      </c>
      <c r="H17" s="63"/>
      <c r="I17" s="185"/>
      <c r="J17" s="63"/>
      <c r="K17" s="96"/>
      <c r="L17" s="63"/>
      <c r="M17" s="65"/>
      <c r="N17" s="65"/>
      <c r="O17" s="72"/>
      <c r="P17" s="2"/>
      <c r="Q17" s="1"/>
    </row>
    <row r="18" spans="2:17" ht="24.95" customHeight="1">
      <c r="B18" s="481"/>
      <c r="C18" s="566"/>
      <c r="D18" s="33" t="s">
        <v>81</v>
      </c>
      <c r="E18" s="37" t="s">
        <v>156</v>
      </c>
      <c r="F18" s="57">
        <v>22000</v>
      </c>
      <c r="G18" s="190" t="s">
        <v>160</v>
      </c>
      <c r="H18" s="63"/>
      <c r="I18" s="185"/>
      <c r="J18" s="63"/>
      <c r="K18" s="96"/>
      <c r="L18" s="63"/>
      <c r="M18" s="65"/>
      <c r="N18" s="65"/>
      <c r="O18" s="72"/>
      <c r="P18" s="2"/>
      <c r="Q18" s="1"/>
    </row>
    <row r="19" spans="2:17" ht="24.95" customHeight="1">
      <c r="B19" s="481"/>
      <c r="C19" s="566"/>
      <c r="D19" s="33" t="s">
        <v>82</v>
      </c>
      <c r="E19" s="37" t="s">
        <v>156</v>
      </c>
      <c r="F19" s="57">
        <v>440000</v>
      </c>
      <c r="G19" s="190" t="s">
        <v>88</v>
      </c>
      <c r="H19" s="63"/>
      <c r="I19" s="185"/>
      <c r="J19" s="63"/>
      <c r="K19" s="96"/>
      <c r="L19" s="63"/>
      <c r="M19" s="65"/>
      <c r="N19" s="65"/>
      <c r="O19" s="72"/>
      <c r="P19" s="2"/>
      <c r="Q19" s="1"/>
    </row>
    <row r="20" spans="2:17" ht="24.95" customHeight="1">
      <c r="B20" s="481"/>
      <c r="C20" s="566"/>
      <c r="D20" s="33" t="s">
        <v>83</v>
      </c>
      <c r="E20" s="37" t="s">
        <v>156</v>
      </c>
      <c r="F20" s="57">
        <v>544500</v>
      </c>
      <c r="G20" s="190" t="s">
        <v>89</v>
      </c>
      <c r="H20" s="63"/>
      <c r="I20" s="185"/>
      <c r="J20" s="63"/>
      <c r="K20" s="96"/>
      <c r="L20" s="63"/>
      <c r="M20" s="65"/>
      <c r="N20" s="65"/>
      <c r="O20" s="72"/>
      <c r="P20" s="2"/>
      <c r="Q20" s="1"/>
    </row>
    <row r="21" spans="2:17" ht="24.95" customHeight="1">
      <c r="B21" s="481"/>
      <c r="C21" s="566" t="s">
        <v>86</v>
      </c>
      <c r="D21" s="33" t="s">
        <v>84</v>
      </c>
      <c r="E21" s="43" t="s">
        <v>97</v>
      </c>
      <c r="F21" s="136">
        <f>ROUND(G21*I21,0)</f>
        <v>80000</v>
      </c>
      <c r="G21" s="55">
        <v>8000</v>
      </c>
      <c r="H21" s="63" t="s">
        <v>15</v>
      </c>
      <c r="I21" s="98">
        <v>10</v>
      </c>
      <c r="J21" s="63"/>
      <c r="K21" s="96"/>
      <c r="L21" s="63"/>
      <c r="M21" s="65"/>
      <c r="N21" s="65"/>
      <c r="O21" s="72"/>
      <c r="P21" s="2"/>
      <c r="Q21" s="1"/>
    </row>
    <row r="22" spans="2:17" ht="24.95" customHeight="1">
      <c r="B22" s="481"/>
      <c r="C22" s="566"/>
      <c r="D22" s="33" t="s">
        <v>78</v>
      </c>
      <c r="E22" s="43" t="s">
        <v>97</v>
      </c>
      <c r="F22" s="57">
        <f>ROUND(G22*I22,0)</f>
        <v>112500</v>
      </c>
      <c r="G22" s="55">
        <v>7500</v>
      </c>
      <c r="H22" s="63" t="s">
        <v>15</v>
      </c>
      <c r="I22" s="98">
        <v>15</v>
      </c>
      <c r="J22" s="63"/>
      <c r="K22" s="96"/>
      <c r="L22" s="63"/>
      <c r="M22" s="65"/>
      <c r="N22" s="65"/>
      <c r="O22" s="72"/>
      <c r="P22" s="2"/>
      <c r="Q22" s="1"/>
    </row>
    <row r="23" spans="2:17" ht="24.95" customHeight="1">
      <c r="B23" s="481"/>
      <c r="C23" s="567"/>
      <c r="D23" s="34" t="s">
        <v>85</v>
      </c>
      <c r="E23" s="43" t="s">
        <v>97</v>
      </c>
      <c r="F23" s="57">
        <f>ROUND(G23*I23,0)</f>
        <v>225000</v>
      </c>
      <c r="G23" s="55">
        <v>15000</v>
      </c>
      <c r="H23" s="63" t="s">
        <v>15</v>
      </c>
      <c r="I23" s="98">
        <v>15</v>
      </c>
      <c r="J23" s="63"/>
      <c r="K23" s="63"/>
      <c r="L23" s="63"/>
      <c r="M23" s="66"/>
      <c r="N23" s="66"/>
      <c r="O23" s="67"/>
      <c r="P23" s="2"/>
      <c r="Q23" s="1"/>
    </row>
    <row r="24" spans="2:17" ht="24.95" customHeight="1">
      <c r="B24" s="463" t="s">
        <v>102</v>
      </c>
      <c r="C24" s="464"/>
      <c r="D24" s="464"/>
      <c r="E24" s="450"/>
      <c r="F24" s="103">
        <f>SUM(F4,F9,F14)</f>
        <v>17555627</v>
      </c>
      <c r="G24" s="104"/>
      <c r="H24" s="105"/>
      <c r="I24" s="105"/>
      <c r="J24" s="105"/>
      <c r="K24" s="105"/>
      <c r="L24" s="105"/>
      <c r="M24" s="106"/>
      <c r="N24" s="106"/>
      <c r="O24" s="107"/>
      <c r="P24" s="1"/>
      <c r="Q24" s="1"/>
    </row>
    <row r="25" spans="2:17" ht="24.95" customHeight="1">
      <c r="B25" s="454" t="s">
        <v>123</v>
      </c>
      <c r="C25" s="455"/>
      <c r="D25" s="455"/>
      <c r="E25" s="450"/>
      <c r="F25" s="108">
        <f>TRUNC(F24*0.06,0)</f>
        <v>1053337</v>
      </c>
      <c r="G25" s="109" t="s">
        <v>313</v>
      </c>
      <c r="H25" s="110"/>
      <c r="I25" s="110"/>
      <c r="J25" s="110"/>
      <c r="K25" s="110"/>
      <c r="L25" s="110"/>
      <c r="M25" s="111"/>
      <c r="N25" s="111"/>
      <c r="O25" s="112"/>
      <c r="P25" s="1"/>
      <c r="Q25" s="1"/>
    </row>
    <row r="26" spans="2:17" ht="24.95" customHeight="1">
      <c r="B26" s="454" t="s">
        <v>121</v>
      </c>
      <c r="C26" s="455" t="s">
        <v>121</v>
      </c>
      <c r="D26" s="455"/>
      <c r="E26" s="450"/>
      <c r="F26" s="108">
        <f>TRUNC((F24+F25)*0.1,0)</f>
        <v>1860896</v>
      </c>
      <c r="G26" s="109" t="s">
        <v>164</v>
      </c>
      <c r="H26" s="110"/>
      <c r="I26" s="110"/>
      <c r="J26" s="110"/>
      <c r="K26" s="110"/>
      <c r="L26" s="110"/>
      <c r="M26" s="111"/>
      <c r="N26" s="111"/>
      <c r="O26" s="112"/>
      <c r="P26" s="1"/>
      <c r="Q26" s="1"/>
    </row>
    <row r="27" spans="2:17" ht="24.95" customHeight="1">
      <c r="B27" s="463" t="s">
        <v>119</v>
      </c>
      <c r="C27" s="464"/>
      <c r="D27" s="464"/>
      <c r="E27" s="450"/>
      <c r="F27" s="103">
        <f>TRUNC(SUM(F24:F26),-4)</f>
        <v>20460000</v>
      </c>
      <c r="G27" s="104"/>
      <c r="H27" s="105"/>
      <c r="I27" s="105"/>
      <c r="J27" s="105"/>
      <c r="K27" s="105"/>
      <c r="L27" s="105"/>
      <c r="M27" s="106"/>
      <c r="N27" s="106"/>
      <c r="O27" s="107"/>
      <c r="P27" s="1"/>
      <c r="Q27" s="1"/>
    </row>
    <row r="28" spans="2:17" ht="24.95" customHeight="1">
      <c r="B28" s="454" t="s">
        <v>122</v>
      </c>
      <c r="C28" s="455"/>
      <c r="D28" s="455"/>
      <c r="E28" s="450"/>
      <c r="F28" s="5">
        <f>F27*0.1</f>
        <v>2046000</v>
      </c>
      <c r="G28" s="28"/>
      <c r="H28" s="31"/>
      <c r="I28" s="31"/>
      <c r="J28" s="31"/>
      <c r="K28" s="31"/>
      <c r="L28" s="31"/>
      <c r="M28" s="17"/>
      <c r="N28" s="17"/>
      <c r="O28" s="18"/>
      <c r="P28" s="1"/>
      <c r="Q28" s="1"/>
    </row>
    <row r="29" spans="2:17" ht="24.95" customHeight="1" thickBot="1">
      <c r="B29" s="456" t="s">
        <v>120</v>
      </c>
      <c r="C29" s="457"/>
      <c r="D29" s="457"/>
      <c r="E29" s="451"/>
      <c r="F29" s="10">
        <f>F27+F28</f>
        <v>22506000</v>
      </c>
      <c r="G29" s="29"/>
      <c r="H29" s="32"/>
      <c r="I29" s="32"/>
      <c r="J29" s="32"/>
      <c r="K29" s="32"/>
      <c r="L29" s="32"/>
      <c r="M29" s="9"/>
      <c r="N29" s="9"/>
      <c r="O29" s="8"/>
      <c r="P29" s="1"/>
      <c r="Q29" s="1"/>
    </row>
    <row r="30" spans="2:17" ht="24.95" customHeight="1">
      <c r="B30" s="1"/>
      <c r="C30" s="1"/>
      <c r="D30" s="1"/>
      <c r="E30" s="1"/>
      <c r="F30" s="19"/>
      <c r="G30" s="1"/>
      <c r="H30" s="1"/>
      <c r="I30" s="1"/>
      <c r="J30" s="1"/>
      <c r="K30" s="1"/>
      <c r="L30" s="1"/>
      <c r="M30" s="2"/>
      <c r="N30" s="2"/>
      <c r="O30" s="2"/>
      <c r="P30" s="1"/>
      <c r="Q30" s="1"/>
    </row>
    <row r="31" spans="2:17" ht="24.95" customHeight="1">
      <c r="B31" s="2"/>
      <c r="C31" s="1"/>
      <c r="D31" s="1"/>
      <c r="E31" s="1"/>
      <c r="F31" s="19"/>
      <c r="G31" s="1"/>
      <c r="H31" s="1"/>
      <c r="I31" s="1"/>
      <c r="J31" s="1"/>
      <c r="K31" s="1"/>
      <c r="L31" s="1"/>
      <c r="M31" s="2"/>
      <c r="N31" s="2"/>
      <c r="O31" s="2"/>
      <c r="P31" s="1"/>
      <c r="Q31" s="1"/>
    </row>
    <row r="32" spans="2:17" ht="24.95" customHeight="1">
      <c r="B32" s="1"/>
      <c r="C32" s="1"/>
      <c r="D32" s="1"/>
      <c r="E32" s="1"/>
      <c r="F32" s="19"/>
      <c r="G32" s="1"/>
      <c r="H32" s="1"/>
      <c r="I32" s="1"/>
      <c r="J32" s="1"/>
      <c r="K32" s="1"/>
      <c r="L32" s="1"/>
      <c r="M32" s="2"/>
      <c r="N32" s="2"/>
      <c r="O32" s="2"/>
      <c r="P32" s="1"/>
      <c r="Q32" s="1"/>
    </row>
    <row r="33" spans="2:18" ht="24.95" customHeight="1">
      <c r="B33" s="1"/>
      <c r="C33" s="1"/>
      <c r="D33" s="1"/>
      <c r="E33" s="1"/>
      <c r="F33" s="1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18" ht="24.95" customHeight="1">
      <c r="B34" s="1"/>
      <c r="C34" s="1"/>
      <c r="D34" s="1"/>
      <c r="E34" s="1"/>
      <c r="F34" s="1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18" ht="24.95" customHeight="1">
      <c r="B35" s="1"/>
      <c r="C35" s="1"/>
      <c r="D35" s="1"/>
      <c r="E35" s="1"/>
      <c r="F35" s="1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2:18" ht="24.95" customHeight="1">
      <c r="B36" s="1"/>
      <c r="C36" s="1"/>
      <c r="D36" s="1"/>
      <c r="E36" s="1"/>
      <c r="F36" s="1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2:18" ht="24.95" customHeight="1">
      <c r="B37" s="1"/>
      <c r="C37" s="1"/>
      <c r="D37" s="1"/>
      <c r="E37" s="1"/>
      <c r="F37" s="1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2:18">
      <c r="B38" s="1"/>
      <c r="C38" s="1"/>
      <c r="D38" s="1"/>
      <c r="E38" s="1"/>
      <c r="F38" s="3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2:18">
      <c r="B39" s="1"/>
      <c r="C39" s="1"/>
      <c r="D39" s="1"/>
      <c r="E39" s="1"/>
      <c r="F39" s="3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3" spans="2:18">
      <c r="Q43">
        <f>28/22</f>
        <v>1.2727272727272727</v>
      </c>
      <c r="R43">
        <f>21.5/22</f>
        <v>0.97727272727272729</v>
      </c>
    </row>
    <row r="44" spans="2:18">
      <c r="Q44">
        <f>ROUND(Q43,1)</f>
        <v>1.3</v>
      </c>
      <c r="R44">
        <f>ROUND(R43,1)</f>
        <v>1</v>
      </c>
    </row>
  </sheetData>
  <mergeCells count="31">
    <mergeCell ref="D9:E9"/>
    <mergeCell ref="B1:O1"/>
    <mergeCell ref="G3:O3"/>
    <mergeCell ref="B4:B8"/>
    <mergeCell ref="G4:O4"/>
    <mergeCell ref="C5:C6"/>
    <mergeCell ref="C7:C8"/>
    <mergeCell ref="D3:E3"/>
    <mergeCell ref="D4:E4"/>
    <mergeCell ref="D5:E5"/>
    <mergeCell ref="D6:E6"/>
    <mergeCell ref="D7:E7"/>
    <mergeCell ref="D8:E8"/>
    <mergeCell ref="B9:B13"/>
    <mergeCell ref="C10:C11"/>
    <mergeCell ref="C12:C13"/>
    <mergeCell ref="B14:B23"/>
    <mergeCell ref="C15:C16"/>
    <mergeCell ref="C21:C23"/>
    <mergeCell ref="C17:C20"/>
    <mergeCell ref="D10:E10"/>
    <mergeCell ref="D11:E11"/>
    <mergeCell ref="D12:E12"/>
    <mergeCell ref="D13:E13"/>
    <mergeCell ref="D14:E14"/>
    <mergeCell ref="B29:E29"/>
    <mergeCell ref="B24:E24"/>
    <mergeCell ref="B25:E25"/>
    <mergeCell ref="B26:E26"/>
    <mergeCell ref="B27:E27"/>
    <mergeCell ref="B28:E28"/>
  </mergeCells>
  <phoneticPr fontId="3" type="noConversion"/>
  <pageMargins left="0.7" right="0.7" top="0.75" bottom="0.75" header="0.3" footer="0.3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33</vt:i4>
      </vt:variant>
      <vt:variant>
        <vt:lpstr>이름 지정된 범위</vt:lpstr>
      </vt:variant>
      <vt:variant>
        <vt:i4>33</vt:i4>
      </vt:variant>
    </vt:vector>
  </HeadingPairs>
  <TitlesOfParts>
    <vt:vector size="66" baseType="lpstr">
      <vt:lpstr>표지 (2)</vt:lpstr>
      <vt:lpstr>리더교육(1일 6시간)</vt:lpstr>
      <vt:lpstr>리더교육(1박2일)</vt:lpstr>
      <vt:lpstr>리더교육(2일 10시간)</vt:lpstr>
      <vt:lpstr>리더교육(2박3일)</vt:lpstr>
      <vt:lpstr>위탁교육(인건비 외부위탁비 별도)</vt:lpstr>
      <vt:lpstr>주민교육(당일 2시간, 일회성)</vt:lpstr>
      <vt:lpstr>휴먼케어(장춘드론기능인양성-11인기준)</vt:lpstr>
      <vt:lpstr>휴먼케어(사업성과물 동영상제작)</vt:lpstr>
      <vt:lpstr>휴먼케어(장춘 화합의날)</vt:lpstr>
      <vt:lpstr>주민교육(1일 4시간, 일회성)</vt:lpstr>
      <vt:lpstr>주민워크습(주민50인)</vt:lpstr>
      <vt:lpstr>선진지견학(국내 1박2일)</vt:lpstr>
      <vt:lpstr>선진지견학(국내 2박3일)</vt:lpstr>
      <vt:lpstr>선진지견학(국외 4박5일)</vt:lpstr>
      <vt:lpstr>선진지견학(국외 6박8일)</vt:lpstr>
      <vt:lpstr>컨설팅(전문분야 상급)</vt:lpstr>
      <vt:lpstr>컨설팅(전문분야 중급)</vt:lpstr>
      <vt:lpstr>컨설팅(일반분야 중급)</vt:lpstr>
      <vt:lpstr>홍보마케팅(브랜드개발)</vt:lpstr>
      <vt:lpstr>홍보마케팅(도시민초청행사)</vt:lpstr>
      <vt:lpstr>마을가꾸기 문패달기활동</vt:lpstr>
      <vt:lpstr>전문가초청교육</vt:lpstr>
      <vt:lpstr>마을발전워크숍</vt:lpstr>
      <vt:lpstr>총괄표</vt:lpstr>
      <vt:lpstr>우수지구 선진지견학(국내 당일)</vt:lpstr>
      <vt:lpstr>운산리 마을발전 공감교육</vt:lpstr>
      <vt:lpstr>운산리 어울림교실(1일 2시간, 2식 연속10회)</vt:lpstr>
      <vt:lpstr>교통비산출 (3)</vt:lpstr>
      <vt:lpstr>교통비산출</vt:lpstr>
      <vt:lpstr>홍보마케팅(주민블로그유튜브기자단)</vt:lpstr>
      <vt:lpstr>홍보마케팅(인플루언서 콘텐츠 제작 및 운영)</vt:lpstr>
      <vt:lpstr>정보화 구축(홈페이지 개발)</vt:lpstr>
      <vt:lpstr>교통비산출!Print_Area</vt:lpstr>
      <vt:lpstr>'교통비산출 (3)'!Print_Area</vt:lpstr>
      <vt:lpstr>'리더교육(1박2일)'!Print_Area</vt:lpstr>
      <vt:lpstr>'리더교육(1일 6시간)'!Print_Area</vt:lpstr>
      <vt:lpstr>'리더교육(2박3일)'!Print_Area</vt:lpstr>
      <vt:lpstr>'리더교육(2일 10시간)'!Print_Area</vt:lpstr>
      <vt:lpstr>'마을가꾸기 문패달기활동'!Print_Area</vt:lpstr>
      <vt:lpstr>마을발전워크숍!Print_Area</vt:lpstr>
      <vt:lpstr>'선진지견학(국내 1박2일)'!Print_Area</vt:lpstr>
      <vt:lpstr>'선진지견학(국내 2박3일)'!Print_Area</vt:lpstr>
      <vt:lpstr>'선진지견학(국외 4박5일)'!Print_Area</vt:lpstr>
      <vt:lpstr>'선진지견학(국외 6박8일)'!Print_Area</vt:lpstr>
      <vt:lpstr>'우수지구 선진지견학(국내 당일)'!Print_Area</vt:lpstr>
      <vt:lpstr>'운산리 마을발전 공감교육'!Print_Area</vt:lpstr>
      <vt:lpstr>'운산리 어울림교실(1일 2시간, 2식 연속10회)'!Print_Area</vt:lpstr>
      <vt:lpstr>'위탁교육(인건비 외부위탁비 별도)'!Print_Area</vt:lpstr>
      <vt:lpstr>전문가초청교육!Print_Area</vt:lpstr>
      <vt:lpstr>'정보화 구축(홈페이지 개발)'!Print_Area</vt:lpstr>
      <vt:lpstr>'주민교육(1일 4시간, 일회성)'!Print_Area</vt:lpstr>
      <vt:lpstr>'주민교육(당일 2시간, 일회성)'!Print_Area</vt:lpstr>
      <vt:lpstr>'주민워크습(주민50인)'!Print_Area</vt:lpstr>
      <vt:lpstr>총괄표!Print_Area</vt:lpstr>
      <vt:lpstr>'컨설팅(일반분야 중급)'!Print_Area</vt:lpstr>
      <vt:lpstr>'컨설팅(전문분야 상급)'!Print_Area</vt:lpstr>
      <vt:lpstr>'컨설팅(전문분야 중급)'!Print_Area</vt:lpstr>
      <vt:lpstr>'표지 (2)'!Print_Area</vt:lpstr>
      <vt:lpstr>'홍보마케팅(도시민초청행사)'!Print_Area</vt:lpstr>
      <vt:lpstr>'홍보마케팅(브랜드개발)'!Print_Area</vt:lpstr>
      <vt:lpstr>'홍보마케팅(인플루언서 콘텐츠 제작 및 운영)'!Print_Area</vt:lpstr>
      <vt:lpstr>'홍보마케팅(주민블로그유튜브기자단)'!Print_Area</vt:lpstr>
      <vt:lpstr>'휴먼케어(사업성과물 동영상제작)'!Print_Area</vt:lpstr>
      <vt:lpstr>'휴먼케어(장춘 화합의날)'!Print_Area</vt:lpstr>
      <vt:lpstr>'휴먼케어(장춘드론기능인양성-11인기준)'!Print_Area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2060175</dc:creator>
  <cp:lastModifiedBy>EKR</cp:lastModifiedBy>
  <cp:lastPrinted>2026-08-21T02:14:47Z</cp:lastPrinted>
  <dcterms:created xsi:type="dcterms:W3CDTF">2019-04-16T01:47:42Z</dcterms:created>
  <dcterms:modified xsi:type="dcterms:W3CDTF">2026-09-07T23:56:02Z</dcterms:modified>
</cp:coreProperties>
</file>