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X:\19.  2026\00. 관급\032. 청라201호(옥계리 산113-2) 도로사면 보수공사 외 2건 실시설계용역\00.납품\01. 청라201호(옥계리 산113-2) 도로사면 복구공사\01.설계서\"/>
    </mc:Choice>
  </mc:AlternateContent>
  <xr:revisionPtr revIDLastSave="0" documentId="13_ncr:1_{1214B774-F5CE-49D8-AA54-01EEC05173D0}" xr6:coauthVersionLast="36" xr6:coauthVersionMax="36" xr10:uidLastSave="{00000000-0000-0000-0000-000000000000}"/>
  <bookViews>
    <workbookView xWindow="0" yWindow="0" windowWidth="28800" windowHeight="12180" tabRatio="856" xr2:uid="{00000000-000D-0000-FFFF-FFFF00000000}"/>
  </bookViews>
  <sheets>
    <sheet name="예정공정표" sheetId="22" r:id="rId1"/>
    <sheet name="공사기간산정표" sheetId="14" r:id="rId2"/>
    <sheet name="공사기간산출(작업량기준)" sheetId="15" r:id="rId3"/>
    <sheet name="별표1-법정공휴일수" sheetId="16" state="hidden" r:id="rId4"/>
    <sheet name="별표2-기상상태(서산)적용" sheetId="17" state="hidden" r:id="rId5"/>
  </sheets>
  <definedNames>
    <definedName name="_xlnm.Print_Area" localSheetId="1">공사기간산정표!$A$1:$O$15</definedName>
    <definedName name="_xlnm.Print_Area" localSheetId="2">'공사기간산출(작업량기준)'!$A$1:$F$39</definedName>
    <definedName name="_xlnm.Print_Area" localSheetId="0">예정공정표!$A$1:$J$24</definedName>
    <definedName name="_xlnm.Print_Titles" localSheetId="4">'별표2-기상상태(서산)적용'!$1:$8</definedName>
  </definedNames>
  <calcPr calcId="191029"/>
</workbook>
</file>

<file path=xl/calcChain.xml><?xml version="1.0" encoding="utf-8"?>
<calcChain xmlns="http://schemas.openxmlformats.org/spreadsheetml/2006/main">
  <c r="K10" i="14" l="1"/>
  <c r="K13" i="14" s="1"/>
  <c r="M12" i="14"/>
  <c r="L13" i="14"/>
  <c r="M13" i="14"/>
  <c r="K14" i="14"/>
  <c r="L14" i="14"/>
  <c r="M14" i="14"/>
  <c r="J7" i="22" l="1"/>
  <c r="C18" i="15"/>
  <c r="E18" i="15" s="1"/>
  <c r="E20" i="15"/>
  <c r="C20" i="15"/>
  <c r="C17" i="15" l="1"/>
  <c r="C16" i="15"/>
  <c r="C15" i="15"/>
  <c r="E15" i="15" s="1"/>
  <c r="E17" i="15"/>
  <c r="C24" i="15"/>
  <c r="E24" i="15" s="1"/>
  <c r="C23" i="15"/>
  <c r="D5" i="14"/>
  <c r="E5" i="14"/>
  <c r="F5" i="14"/>
  <c r="G5" i="14"/>
  <c r="H5" i="14"/>
  <c r="I5" i="14"/>
  <c r="J5" i="14"/>
  <c r="K5" i="14"/>
  <c r="L5" i="14"/>
  <c r="M5" i="14"/>
  <c r="N5" i="14"/>
  <c r="C5" i="14"/>
  <c r="E16" i="15" l="1"/>
  <c r="E23" i="15"/>
  <c r="C30" i="15" l="1"/>
  <c r="C31" i="15"/>
  <c r="E31" i="15" s="1"/>
  <c r="D13" i="14" l="1"/>
  <c r="C13" i="14"/>
  <c r="O11" i="14" l="1"/>
  <c r="C8" i="15" l="1"/>
  <c r="E8" i="15" s="1"/>
  <c r="J11" i="22" l="1"/>
  <c r="D4" i="14" l="1"/>
  <c r="E4" i="14"/>
  <c r="F4" i="14"/>
  <c r="G4" i="14"/>
  <c r="H4" i="14"/>
  <c r="I4" i="14"/>
  <c r="J4" i="14"/>
  <c r="K4" i="14"/>
  <c r="L4" i="14"/>
  <c r="M4" i="14"/>
  <c r="N4" i="14"/>
  <c r="C4" i="14"/>
  <c r="C9" i="15" l="1"/>
  <c r="E9" i="15" s="1"/>
  <c r="C13" i="15" l="1"/>
  <c r="C12" i="15"/>
  <c r="C11" i="15"/>
  <c r="C10" i="15"/>
  <c r="I17" i="22" l="1"/>
  <c r="H17" i="22"/>
  <c r="G17" i="22"/>
  <c r="F17" i="22"/>
  <c r="E17" i="22"/>
  <c r="D17" i="22"/>
  <c r="L17" i="22"/>
  <c r="M7" i="22" s="1"/>
  <c r="J9" i="22"/>
  <c r="J5" i="22"/>
  <c r="M11" i="22" l="1"/>
  <c r="E30" i="15"/>
  <c r="E13" i="15" l="1"/>
  <c r="E12" i="15"/>
  <c r="E11" i="15"/>
  <c r="E10" i="15"/>
  <c r="C7" i="15" l="1"/>
  <c r="C6" i="14" l="1"/>
  <c r="J13" i="22" l="1"/>
  <c r="J15" i="22"/>
  <c r="M21" i="22"/>
  <c r="M27" i="22" s="1"/>
  <c r="M22" i="22"/>
  <c r="M28" i="22" s="1"/>
  <c r="F22" i="22" s="1"/>
  <c r="J17" i="22" l="1"/>
  <c r="D22" i="22"/>
  <c r="H22" i="22"/>
  <c r="I21" i="22"/>
  <c r="G22" i="22"/>
  <c r="F21" i="22"/>
  <c r="F23" i="22" s="1"/>
  <c r="E21" i="22"/>
  <c r="M9" i="22"/>
  <c r="M5" i="22"/>
  <c r="G21" i="22"/>
  <c r="H21" i="22"/>
  <c r="E22" i="22"/>
  <c r="M15" i="22"/>
  <c r="D21" i="22"/>
  <c r="D19" i="22"/>
  <c r="E19" i="22" s="1"/>
  <c r="F19" i="22" s="1"/>
  <c r="G19" i="22" s="1"/>
  <c r="H19" i="22" s="1"/>
  <c r="I19" i="22" s="1"/>
  <c r="M13" i="22"/>
  <c r="I22" i="22"/>
  <c r="M17" i="22" l="1"/>
  <c r="H23" i="22"/>
  <c r="G23" i="22"/>
  <c r="I23" i="22"/>
  <c r="J22" i="22"/>
  <c r="J21" i="22"/>
  <c r="D23" i="22"/>
  <c r="D24" i="22" s="1"/>
  <c r="E23" i="22"/>
  <c r="J23" i="22" l="1"/>
  <c r="E24" i="22"/>
  <c r="F24" i="22" s="1"/>
  <c r="G24" i="22" s="1"/>
  <c r="H24" i="22" s="1"/>
  <c r="I24" i="22" s="1"/>
  <c r="O12" i="14" l="1"/>
  <c r="E7" i="15" l="1"/>
  <c r="E5" i="15" l="1"/>
  <c r="L6" i="14"/>
  <c r="O10" i="14" l="1"/>
  <c r="O18" i="14" s="1"/>
  <c r="I6" i="14"/>
  <c r="I7" i="14" s="1"/>
  <c r="F6" i="14"/>
  <c r="F7" i="14" s="1"/>
  <c r="G6" i="14"/>
  <c r="G7" i="14" s="1"/>
  <c r="D6" i="14"/>
  <c r="D7" i="14" s="1"/>
  <c r="H6" i="14"/>
  <c r="H7" i="14" s="1"/>
  <c r="J6" i="14"/>
  <c r="J7" i="14" s="1"/>
  <c r="E6" i="14"/>
  <c r="E7" i="14" s="1"/>
  <c r="K6" i="14"/>
  <c r="K7" i="14" s="1"/>
  <c r="C7" i="14"/>
  <c r="E36" i="15"/>
  <c r="L7" i="14"/>
  <c r="M6" i="14"/>
  <c r="N6" i="14"/>
  <c r="N7" i="14" s="1"/>
  <c r="F8" i="14" l="1"/>
  <c r="D8" i="14"/>
  <c r="E8" i="14"/>
  <c r="C8" i="14"/>
  <c r="H8" i="14"/>
  <c r="G8" i="14"/>
  <c r="N8" i="14"/>
  <c r="I8" i="14"/>
  <c r="J8" i="14"/>
  <c r="M7" i="14"/>
  <c r="E39" i="15"/>
  <c r="K8" i="14"/>
  <c r="L8" i="14"/>
  <c r="M8" i="14" l="1"/>
  <c r="O13" i="14"/>
  <c r="I2" i="22" s="1"/>
</calcChain>
</file>

<file path=xl/sharedStrings.xml><?xml version="1.0" encoding="utf-8"?>
<sst xmlns="http://schemas.openxmlformats.org/spreadsheetml/2006/main" count="1221" uniqueCount="254">
  <si>
    <t>공 사 기 간 산 출 집 계</t>
    <phoneticPr fontId="1" type="noConversion"/>
  </si>
  <si>
    <t>구    분</t>
    <phoneticPr fontId="1" type="noConversion"/>
  </si>
  <si>
    <t>비   고</t>
    <phoneticPr fontId="1" type="noConversion"/>
  </si>
  <si>
    <t>달력일수</t>
    <phoneticPr fontId="1" type="noConversion"/>
  </si>
  <si>
    <t>비작업일수
A + B - C</t>
    <phoneticPr fontId="1" type="noConversion"/>
  </si>
  <si>
    <t>기후여건(A)</t>
    <phoneticPr fontId="1" type="noConversion"/>
  </si>
  <si>
    <t xml:space="preserve">   - 혹서기(33˚C이상)
   - 동절기(일최고기온0˚C이하)
   - 강수량(일강수량5mm이상)
   - 신적설(5cm이상)
   - 바람(15m/sec이상)</t>
    <phoneticPr fontId="1" type="noConversion"/>
  </si>
  <si>
    <t>법정공휴일(B)</t>
    <phoneticPr fontId="1" type="noConversion"/>
  </si>
  <si>
    <t>중복일수(C)</t>
    <phoneticPr fontId="1" type="noConversion"/>
  </si>
  <si>
    <t>기후여건 * 법정공휴일 / 달력일수</t>
    <phoneticPr fontId="1" type="noConversion"/>
  </si>
  <si>
    <t>소계</t>
    <phoneticPr fontId="1" type="noConversion"/>
  </si>
  <si>
    <t>월별작업가능일수</t>
    <phoneticPr fontId="1" type="noConversion"/>
  </si>
  <si>
    <t>달력일수 - 비작업일수</t>
    <phoneticPr fontId="1" type="noConversion"/>
  </si>
  <si>
    <t>공사기간</t>
    <phoneticPr fontId="1" type="noConversion"/>
  </si>
  <si>
    <t>1]준비기간</t>
    <phoneticPr fontId="1" type="noConversion"/>
  </si>
  <si>
    <t>2]작업일수</t>
    <phoneticPr fontId="1" type="noConversion"/>
  </si>
  <si>
    <t>3]정리기간</t>
    <phoneticPr fontId="1" type="noConversion"/>
  </si>
  <si>
    <t>작업일수
(준비,정리기간포함)</t>
    <phoneticPr fontId="1" type="noConversion"/>
  </si>
  <si>
    <t>비작업일수</t>
    <phoneticPr fontId="1" type="noConversion"/>
  </si>
  <si>
    <t>※ 공사기간 = 준비기간 + 작업일수 + 비작업일수 + 정리기간</t>
    <phoneticPr fontId="1" type="noConversion"/>
  </si>
  <si>
    <t>공   사   기   간    산   출(내역서 작업량기준)</t>
    <phoneticPr fontId="1" type="noConversion"/>
  </si>
  <si>
    <t>구    분</t>
    <phoneticPr fontId="1" type="noConversion"/>
  </si>
  <si>
    <t>일작업량</t>
    <phoneticPr fontId="1" type="noConversion"/>
  </si>
  <si>
    <t>시공량</t>
    <phoneticPr fontId="1" type="noConversion"/>
  </si>
  <si>
    <t>작업일수</t>
    <phoneticPr fontId="1" type="noConversion"/>
  </si>
  <si>
    <t>1. 준비기간</t>
    <phoneticPr fontId="1" type="noConversion"/>
  </si>
  <si>
    <t>1] 각종서류및착수준비</t>
    <phoneticPr fontId="1" type="noConversion"/>
  </si>
  <si>
    <t>2] 각공종별준비기간</t>
    <phoneticPr fontId="1" type="noConversion"/>
  </si>
  <si>
    <t>소계</t>
    <phoneticPr fontId="1" type="noConversion"/>
  </si>
  <si>
    <t>2. 공종별작업일수</t>
    <phoneticPr fontId="1" type="noConversion"/>
  </si>
  <si>
    <t>(단가산출 작업량Q)</t>
    <phoneticPr fontId="1" type="noConversion"/>
  </si>
  <si>
    <t>기타</t>
    <phoneticPr fontId="1" type="noConversion"/>
  </si>
  <si>
    <t>기타공종및 현장여건감안</t>
    <phoneticPr fontId="1" type="noConversion"/>
  </si>
  <si>
    <t>운반 및 하차</t>
    <phoneticPr fontId="1" type="noConversion"/>
  </si>
  <si>
    <t>3. 정리기간</t>
    <phoneticPr fontId="1" type="noConversion"/>
  </si>
  <si>
    <t>1개월범위내계상(일반사항)</t>
    <phoneticPr fontId="1" type="noConversion"/>
  </si>
  <si>
    <t>총작업일수</t>
    <phoneticPr fontId="1" type="noConversion"/>
  </si>
  <si>
    <t>별표 1. 법정 공휴일수(2021-2030년)</t>
    <phoneticPr fontId="1" type="noConversion"/>
  </si>
  <si>
    <t>번호</t>
  </si>
  <si>
    <t>구분</t>
  </si>
  <si>
    <t>월간 법정공휴일</t>
  </si>
  <si>
    <t>소계</t>
  </si>
  <si>
    <t>1월</t>
  </si>
  <si>
    <t>2월</t>
  </si>
  <si>
    <t>3월</t>
  </si>
  <si>
    <t>4월</t>
  </si>
  <si>
    <t>5월</t>
  </si>
  <si>
    <t>6월</t>
  </si>
  <si>
    <t>7월</t>
  </si>
  <si>
    <t>8월</t>
  </si>
  <si>
    <t>9월</t>
  </si>
  <si>
    <t>10월</t>
  </si>
  <si>
    <t>11월</t>
  </si>
  <si>
    <t>12월</t>
  </si>
  <si>
    <t>2021년</t>
  </si>
  <si>
    <t>2022년</t>
  </si>
  <si>
    <t>2023년</t>
  </si>
  <si>
    <t>2024년</t>
  </si>
  <si>
    <t>2025년</t>
  </si>
  <si>
    <t>2026년</t>
  </si>
  <si>
    <t>2027년</t>
  </si>
  <si>
    <t>2028년</t>
  </si>
  <si>
    <t>2029년</t>
  </si>
  <si>
    <t>2030년</t>
  </si>
  <si>
    <t>※ 공휴일은 「관공서의 공휴일에 관한 규정」에 따른 관공서의 공휴일과 「근로기준법」에 따른 근로자의 날을 적용. 단, 공직선거법 제34조에 따른 임기만료에 따른 선거의 선거일과 기타 정부에서 수시 지정하는 날은 매년 불규칙하므로 비작업일수 산정에서 제외</t>
  </si>
  <si>
    <t>※ 관공서의 공휴일</t>
  </si>
  <si>
    <t>· 일요일(52일)</t>
  </si>
  <si>
    <t>· 명절(6일) : 설 연휴, 추석 연휴(대체공휴일 시행)</t>
  </si>
  <si>
    <t>· 국경일(4일) : 3·1절, 광복절, 개천절, 한글날</t>
  </si>
  <si>
    <t xml:space="preserve">· 기타(5일) : 1월 1일, 5월 5일(대체공휴일 시행), 6월 6일, 부처님 오신 날(음력 4월 8일), 12월 25일 </t>
  </si>
  <si>
    <t>· 공직선거법 제34조에 따른 임기만료에 따른 선거의 선거일</t>
  </si>
  <si>
    <t>· 기타 정부에서 수시 지정하는 날</t>
  </si>
  <si>
    <t>별표  2. 기상상태에 따른 지역별 비작업일수(2010년-2019년)</t>
    <phoneticPr fontId="1" type="noConversion"/>
  </si>
  <si>
    <r>
      <t xml:space="preserve">(1) </t>
    </r>
    <r>
      <rPr>
        <sz val="9.1999999999999993"/>
        <color rgb="FF000000"/>
        <rFont val="바탕"/>
        <family val="1"/>
        <charset val="129"/>
      </rPr>
      <t xml:space="preserve">혹서기 </t>
    </r>
    <r>
      <rPr>
        <sz val="9.1999999999999993"/>
        <color rgb="FF000000"/>
        <rFont val="한컴바탕"/>
        <family val="1"/>
        <charset val="129"/>
      </rPr>
      <t xml:space="preserve">: 33°C </t>
    </r>
    <r>
      <rPr>
        <sz val="9.1999999999999993"/>
        <color rgb="FF000000"/>
        <rFont val="바탕"/>
        <family val="1"/>
        <charset val="129"/>
      </rPr>
      <t>이상</t>
    </r>
    <phoneticPr fontId="1" type="noConversion"/>
  </si>
  <si>
    <r>
      <t xml:space="preserve">(2) </t>
    </r>
    <r>
      <rPr>
        <sz val="9.1999999999999993"/>
        <color rgb="FF000000"/>
        <rFont val="바탕"/>
        <family val="1"/>
        <charset val="129"/>
      </rPr>
      <t>동절기</t>
    </r>
    <r>
      <rPr>
        <sz val="9.1999999999999993"/>
        <color rgb="FF000000"/>
        <rFont val="한컴바탕"/>
        <family val="1"/>
        <charset val="129"/>
      </rPr>
      <t xml:space="preserve"> : </t>
    </r>
    <r>
      <rPr>
        <sz val="9.1999999999999993"/>
        <color rgb="FF000000"/>
        <rFont val="바탕"/>
        <family val="1"/>
        <charset val="129"/>
      </rPr>
      <t>일최고기온</t>
    </r>
    <r>
      <rPr>
        <sz val="9.1999999999999993"/>
        <color rgb="FF000000"/>
        <rFont val="한컴바탕"/>
        <family val="1"/>
        <charset val="129"/>
      </rPr>
      <t xml:space="preserve"> 0</t>
    </r>
    <r>
      <rPr>
        <sz val="9.1999999999999993"/>
        <color rgb="FF000000"/>
        <rFont val="바탕"/>
        <family val="1"/>
        <charset val="129"/>
      </rPr>
      <t>°</t>
    </r>
    <r>
      <rPr>
        <sz val="9.1999999999999993"/>
        <color rgb="FF000000"/>
        <rFont val="한컴바탕"/>
        <family val="1"/>
        <charset val="129"/>
      </rPr>
      <t xml:space="preserve">C </t>
    </r>
    <r>
      <rPr>
        <sz val="9.1999999999999993"/>
        <color rgb="FF000000"/>
        <rFont val="바탕"/>
        <family val="1"/>
        <charset val="129"/>
      </rPr>
      <t>이하</t>
    </r>
    <phoneticPr fontId="1" type="noConversion"/>
  </si>
  <si>
    <r>
      <t xml:space="preserve">(3) </t>
    </r>
    <r>
      <rPr>
        <sz val="9.1999999999999993"/>
        <color rgb="FF000000"/>
        <rFont val="바탕"/>
        <family val="1"/>
        <charset val="129"/>
      </rPr>
      <t>일강수량</t>
    </r>
    <r>
      <rPr>
        <sz val="9.1999999999999993"/>
        <color rgb="FF000000"/>
        <rFont val="한컴바탕"/>
        <family val="1"/>
        <charset val="129"/>
      </rPr>
      <t xml:space="preserve"> : 5</t>
    </r>
    <r>
      <rPr>
        <sz val="9.1999999999999993"/>
        <color rgb="FF000000"/>
        <rFont val="바탕"/>
        <family val="1"/>
        <charset val="129"/>
      </rPr>
      <t>㎜</t>
    </r>
    <r>
      <rPr>
        <sz val="9.1999999999999993"/>
        <color rgb="FF000000"/>
        <rFont val="한컴바탕"/>
        <family val="1"/>
        <charset val="129"/>
      </rPr>
      <t xml:space="preserve"> </t>
    </r>
    <r>
      <rPr>
        <sz val="9.1999999999999993"/>
        <color rgb="FF000000"/>
        <rFont val="바탕"/>
        <family val="1"/>
        <charset val="129"/>
      </rPr>
      <t>이상</t>
    </r>
    <phoneticPr fontId="1" type="noConversion"/>
  </si>
  <si>
    <r>
      <t xml:space="preserve">(4) </t>
    </r>
    <r>
      <rPr>
        <sz val="9.1999999999999993"/>
        <color rgb="FF000000"/>
        <rFont val="바탕"/>
        <family val="1"/>
        <charset val="129"/>
      </rPr>
      <t>일최대순간풍속</t>
    </r>
    <r>
      <rPr>
        <sz val="9.1999999999999993"/>
        <color rgb="FF000000"/>
        <rFont val="한컴바탕"/>
        <family val="1"/>
        <charset val="129"/>
      </rPr>
      <t xml:space="preserve"> : 15m/s </t>
    </r>
    <r>
      <rPr>
        <sz val="9.1999999999999993"/>
        <color rgb="FF000000"/>
        <rFont val="바탕"/>
        <family val="1"/>
        <charset val="129"/>
      </rPr>
      <t>이상</t>
    </r>
    <phoneticPr fontId="1" type="noConversion"/>
  </si>
  <si>
    <r>
      <t xml:space="preserve">(5) </t>
    </r>
    <r>
      <rPr>
        <sz val="9.1999999999999993"/>
        <color rgb="FF000000"/>
        <rFont val="바탕"/>
        <family val="1"/>
        <charset val="129"/>
      </rPr>
      <t>신적설</t>
    </r>
    <r>
      <rPr>
        <sz val="9.1999999999999993"/>
        <color rgb="FF000000"/>
        <rFont val="한컴바탕"/>
        <family val="1"/>
        <charset val="129"/>
      </rPr>
      <t xml:space="preserve"> 5</t>
    </r>
    <r>
      <rPr>
        <sz val="9.1999999999999993"/>
        <color rgb="FF000000"/>
        <rFont val="바탕"/>
        <family val="1"/>
        <charset val="129"/>
      </rPr>
      <t>㎝</t>
    </r>
    <r>
      <rPr>
        <sz val="9.1999999999999993"/>
        <color rgb="FF000000"/>
        <rFont val="한컴바탕"/>
        <family val="1"/>
        <charset val="129"/>
      </rPr>
      <t xml:space="preserve"> </t>
    </r>
    <r>
      <rPr>
        <sz val="9.1999999999999993"/>
        <color rgb="FF000000"/>
        <rFont val="바탕"/>
        <family val="1"/>
        <charset val="129"/>
      </rPr>
      <t>이상</t>
    </r>
    <phoneticPr fontId="1" type="noConversion"/>
  </si>
  <si>
    <t>행정</t>
  </si>
  <si>
    <t>지점</t>
  </si>
  <si>
    <t>지점명</t>
  </si>
  <si>
    <t>월평균 기상데이터</t>
  </si>
  <si>
    <t>구역</t>
  </si>
  <si>
    <t>코드</t>
  </si>
  <si>
    <t>(특별시·</t>
  </si>
  <si>
    <t>광역시·도)</t>
  </si>
  <si>
    <t>강원도</t>
  </si>
  <si>
    <t>강릉</t>
  </si>
  <si>
    <t>대관령</t>
  </si>
  <si>
    <t>동해</t>
  </si>
  <si>
    <t>북강릉</t>
  </si>
  <si>
    <t>북춘천</t>
  </si>
  <si>
    <t>속초</t>
  </si>
  <si>
    <t>영월</t>
  </si>
  <si>
    <t>원주</t>
  </si>
  <si>
    <t>인제</t>
  </si>
  <si>
    <t>정선군</t>
  </si>
  <si>
    <t>철원</t>
  </si>
  <si>
    <t>춘천</t>
  </si>
  <si>
    <t>태백</t>
  </si>
  <si>
    <t>홍천</t>
  </si>
  <si>
    <t>경기도</t>
  </si>
  <si>
    <t>동두천</t>
  </si>
  <si>
    <t>수원</t>
  </si>
  <si>
    <t>양평</t>
  </si>
  <si>
    <t>이천</t>
  </si>
  <si>
    <t>파주</t>
  </si>
  <si>
    <t>경상남도</t>
  </si>
  <si>
    <t>거제</t>
  </si>
  <si>
    <t>거창</t>
  </si>
  <si>
    <t>김해시</t>
  </si>
  <si>
    <t>남해</t>
  </si>
  <si>
    <t>밀양</t>
  </si>
  <si>
    <t>북창원</t>
  </si>
  <si>
    <t>산청</t>
  </si>
  <si>
    <t>양산시</t>
  </si>
  <si>
    <t>의령군</t>
  </si>
  <si>
    <t>진주</t>
  </si>
  <si>
    <t>창원</t>
  </si>
  <si>
    <t>통영</t>
  </si>
  <si>
    <t>함양군</t>
  </si>
  <si>
    <t>합천</t>
  </si>
  <si>
    <t>경상북도</t>
  </si>
  <si>
    <t>경주시</t>
  </si>
  <si>
    <t>구미</t>
  </si>
  <si>
    <t>문경</t>
  </si>
  <si>
    <t>봉화</t>
  </si>
  <si>
    <t>상주</t>
  </si>
  <si>
    <t>안동</t>
  </si>
  <si>
    <t>영덕</t>
  </si>
  <si>
    <t>영주</t>
  </si>
  <si>
    <t>영천</t>
  </si>
  <si>
    <t>울릉도</t>
  </si>
  <si>
    <t>울진</t>
  </si>
  <si>
    <t>의성</t>
  </si>
  <si>
    <t>청송군</t>
  </si>
  <si>
    <t>포항</t>
  </si>
  <si>
    <t>광주광역시</t>
  </si>
  <si>
    <t>광주</t>
  </si>
  <si>
    <t>대구광역시</t>
  </si>
  <si>
    <t>대구</t>
  </si>
  <si>
    <t>대전광역시</t>
  </si>
  <si>
    <t>대전</t>
  </si>
  <si>
    <t>부산광역시</t>
  </si>
  <si>
    <t>부산</t>
  </si>
  <si>
    <t>서울특별시</t>
  </si>
  <si>
    <t>서울</t>
  </si>
  <si>
    <t>세종특별시</t>
  </si>
  <si>
    <t>세종</t>
  </si>
  <si>
    <t>울산광역시</t>
  </si>
  <si>
    <t>울산</t>
  </si>
  <si>
    <t>인천광역시</t>
  </si>
  <si>
    <t>강화</t>
  </si>
  <si>
    <t>백령도</t>
  </si>
  <si>
    <t>인천</t>
  </si>
  <si>
    <t>전라남도</t>
  </si>
  <si>
    <t>강진군</t>
  </si>
  <si>
    <t>고흥</t>
  </si>
  <si>
    <t>광양시</t>
  </si>
  <si>
    <t>목포</t>
  </si>
  <si>
    <t>보성군</t>
  </si>
  <si>
    <t>순천</t>
  </si>
  <si>
    <t>여수</t>
  </si>
  <si>
    <t>영광군</t>
  </si>
  <si>
    <t>완도</t>
  </si>
  <si>
    <t>장흥</t>
  </si>
  <si>
    <t>진도(첨찰산)</t>
    <phoneticPr fontId="1" type="noConversion"/>
  </si>
  <si>
    <t>(첨찰산)</t>
    <phoneticPr fontId="1" type="noConversion"/>
  </si>
  <si>
    <t>(첨찰산)</t>
    <phoneticPr fontId="1" type="noConversion"/>
  </si>
  <si>
    <t>진도군</t>
  </si>
  <si>
    <t>해남</t>
  </si>
  <si>
    <t>흑산도</t>
  </si>
  <si>
    <t>전라북도</t>
  </si>
  <si>
    <t>고창</t>
  </si>
  <si>
    <t>고창군</t>
  </si>
  <si>
    <t>군산</t>
  </si>
  <si>
    <t>남원</t>
  </si>
  <si>
    <t>부안</t>
  </si>
  <si>
    <t>순창군</t>
  </si>
  <si>
    <t>임실</t>
  </si>
  <si>
    <t>장수</t>
  </si>
  <si>
    <t>전주</t>
  </si>
  <si>
    <t>정읍</t>
  </si>
  <si>
    <t>제주특별시</t>
  </si>
  <si>
    <t>고산</t>
  </si>
  <si>
    <t>서귀포</t>
  </si>
  <si>
    <t>성산</t>
  </si>
  <si>
    <t>제주</t>
  </si>
  <si>
    <t>충청남도</t>
  </si>
  <si>
    <t>금산</t>
  </si>
  <si>
    <t>보령</t>
  </si>
  <si>
    <t>부여</t>
  </si>
  <si>
    <t>서산</t>
  </si>
  <si>
    <t>천안</t>
  </si>
  <si>
    <t>홍성</t>
  </si>
  <si>
    <t>충청북도</t>
  </si>
  <si>
    <t>보은</t>
  </si>
  <si>
    <t>제천</t>
  </si>
  <si>
    <t>청주</t>
  </si>
  <si>
    <t>추풍령</t>
  </si>
  <si>
    <t>충주</t>
  </si>
  <si>
    <t>* 소규모 공사의 현장여건 및 민원발생 등의 상황에 대비한 적용율 적용(150%적용)</t>
    <phoneticPr fontId="1" type="noConversion"/>
  </si>
  <si>
    <t>* 현장답사, 이해관계인 면담 및 시공측량 등 현장확인, 관급자재수급기간 소요(6일 추가 적용)</t>
    <phoneticPr fontId="1" type="noConversion"/>
  </si>
  <si>
    <t>* 공사 완료 후 민원발생 대응 및 현장 확인 등 기간 소요(6일 추가 적용)</t>
    <phoneticPr fontId="1" type="noConversion"/>
  </si>
  <si>
    <t>※ 10월 착공 기준시 ≒ 2개월 소요</t>
    <phoneticPr fontId="1" type="noConversion"/>
  </si>
  <si>
    <t>누      계</t>
    <phoneticPr fontId="3" type="noConversion"/>
  </si>
  <si>
    <t>계</t>
    <phoneticPr fontId="3" type="noConversion"/>
  </si>
  <si>
    <t>특별인부 노임단가 나누기</t>
    <phoneticPr fontId="1" type="noConversion"/>
  </si>
  <si>
    <t>기술인부</t>
    <phoneticPr fontId="3" type="noConversion"/>
  </si>
  <si>
    <t>보통인부 노임단가 나누기</t>
    <phoneticPr fontId="1" type="noConversion"/>
  </si>
  <si>
    <t>보통인부</t>
    <phoneticPr fontId="3" type="noConversion"/>
  </si>
  <si>
    <t>동
원
인
원</t>
    <phoneticPr fontId="3" type="noConversion"/>
  </si>
  <si>
    <t>노 무 비</t>
    <phoneticPr fontId="3" type="noConversion"/>
  </si>
  <si>
    <t>누           계</t>
    <phoneticPr fontId="3" type="noConversion"/>
  </si>
  <si>
    <t>부대공</t>
    <phoneticPr fontId="3" type="noConversion"/>
  </si>
  <si>
    <t>교통안전시설공</t>
    <phoneticPr fontId="3" type="noConversion"/>
  </si>
  <si>
    <t>포장공</t>
    <phoneticPr fontId="3" type="noConversion"/>
  </si>
  <si>
    <t>요율</t>
    <phoneticPr fontId="3" type="noConversion"/>
  </si>
  <si>
    <t>공사금액</t>
    <phoneticPr fontId="3" type="noConversion"/>
  </si>
  <si>
    <t>보 할</t>
    <phoneticPr fontId="3" type="noConversion"/>
  </si>
  <si>
    <t>공       사      기      간</t>
    <phoneticPr fontId="3" type="noConversion"/>
  </si>
  <si>
    <t xml:space="preserve">                         월  별
   구  분</t>
    <phoneticPr fontId="3" type="noConversion"/>
  </si>
  <si>
    <t xml:space="preserve">▣ 공 사 명 : </t>
    <phoneticPr fontId="3" type="noConversion"/>
  </si>
  <si>
    <t>예정공정 및 동원인원 계획표</t>
    <phoneticPr fontId="3" type="noConversion"/>
  </si>
  <si>
    <t>예
정
공
정</t>
    <phoneticPr fontId="1" type="noConversion"/>
  </si>
  <si>
    <t>1)토공</t>
    <phoneticPr fontId="1" type="noConversion"/>
  </si>
  <si>
    <t>무근콘크리트깨기                 (T=30cm미만)</t>
    <phoneticPr fontId="1" type="noConversion"/>
  </si>
  <si>
    <t>아스팔트포장깨기</t>
    <phoneticPr fontId="1" type="noConversion"/>
  </si>
  <si>
    <t>폐기물상차</t>
    <phoneticPr fontId="1" type="noConversion"/>
  </si>
  <si>
    <t>아스팔트 표층</t>
    <phoneticPr fontId="1" type="noConversion"/>
  </si>
  <si>
    <t>아스팔트기층</t>
    <phoneticPr fontId="1" type="noConversion"/>
  </si>
  <si>
    <t>보조기층포설및다짐</t>
    <phoneticPr fontId="1" type="noConversion"/>
  </si>
  <si>
    <t>차선도색</t>
    <phoneticPr fontId="1" type="noConversion"/>
  </si>
  <si>
    <t>토공</t>
    <phoneticPr fontId="3" type="noConversion"/>
  </si>
  <si>
    <t>초류종자살포</t>
    <phoneticPr fontId="1" type="noConversion"/>
  </si>
  <si>
    <t>구조물공</t>
    <phoneticPr fontId="3" type="noConversion"/>
  </si>
  <si>
    <t>유로폼</t>
    <phoneticPr fontId="1" type="noConversion"/>
  </si>
  <si>
    <t>레미콘타설(펌프차)</t>
    <phoneticPr fontId="1" type="noConversion"/>
  </si>
  <si>
    <t>철근가공및조립(현장)</t>
    <phoneticPr fontId="1" type="noConversion"/>
  </si>
  <si>
    <t>가드레일설치</t>
    <phoneticPr fontId="1" type="noConversion"/>
  </si>
  <si>
    <t>강관비계</t>
    <phoneticPr fontId="1" type="noConversion"/>
  </si>
  <si>
    <t>구조물터파기</t>
    <phoneticPr fontId="1" type="noConversion"/>
  </si>
  <si>
    <t>되메우기</t>
    <phoneticPr fontId="1" type="noConversion"/>
  </si>
  <si>
    <t>4)교통안전시설공</t>
    <phoneticPr fontId="1" type="noConversion"/>
  </si>
  <si>
    <t>5) 부대공</t>
    <phoneticPr fontId="1" type="noConversion"/>
  </si>
  <si>
    <t>6) 소계</t>
    <phoneticPr fontId="1" type="noConversion"/>
  </si>
  <si>
    <t>2026년 기준</t>
    <phoneticPr fontId="1" type="noConversion"/>
  </si>
  <si>
    <t>2)포장공</t>
    <phoneticPr fontId="1" type="noConversion"/>
  </si>
  <si>
    <t>3)구조물공</t>
    <phoneticPr fontId="1" type="noConversion"/>
  </si>
  <si>
    <t>사토운반</t>
    <phoneticPr fontId="1" type="noConversion"/>
  </si>
  <si>
    <t>도막포장</t>
    <phoneticPr fontId="1" type="noConversion"/>
  </si>
  <si>
    <t>레미콘타설(장비)</t>
    <phoneticPr fontId="1" type="noConversion"/>
  </si>
  <si>
    <t>배수공</t>
    <phoneticPr fontId="3" type="noConversion"/>
  </si>
  <si>
    <t>청라201호(옥계리 산113-2) 도로사면 복구공사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</si>
</sst>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76" formatCode="#,##0_ "/>
    <numFmt numFmtId="177" formatCode="#,##0.0_ "/>
    <numFmt numFmtId="178" formatCode="#,##0.00_ "/>
    <numFmt numFmtId="179" formatCode="0\ &quot;월&quot;"/>
    <numFmt numFmtId="180" formatCode="0\ &quot;일&quot;"/>
    <numFmt numFmtId="181" formatCode="0.0\ &quot;일&quot;"/>
    <numFmt numFmtId="182" formatCode="&quot;일작업량 = &quot;0&quot;시간기준&quot;"/>
    <numFmt numFmtId="183" formatCode="#,##0.0\ &quot;m3&quot;\ "/>
    <numFmt numFmtId="184" formatCode="&quot;시간당 작업량(Q)= &quot;0.00"/>
    <numFmt numFmtId="185" formatCode="0.0\ &quot;m&quot;\ "/>
    <numFmt numFmtId="186" formatCode="&quot;일당 작업량(Q)= &quot;0.00"/>
    <numFmt numFmtId="187" formatCode="&quot;시간당 작업량(Q)= &quot;0.0"/>
    <numFmt numFmtId="188" formatCode="&quot;착공&quot;##&quot;일&quot;"/>
    <numFmt numFmtId="189" formatCode="&quot;착공일로부터&quot;\ ##&quot;일&quot;"/>
    <numFmt numFmtId="190" formatCode="#,##0\ &quot;m3&quot;\ "/>
    <numFmt numFmtId="191" formatCode="#,##0\ &quot;m2&quot;\ "/>
    <numFmt numFmtId="192" formatCode="#,##0.0\ &quot;m2&quot;\ "/>
    <numFmt numFmtId="193" formatCode="#,##0.0\ &quot;m&quot;\ "/>
    <numFmt numFmtId="194" formatCode="#,##0\ &quot;m&quot;\ "/>
    <numFmt numFmtId="195" formatCode="#,##0.0\ &quot;Ton&quot;\ "/>
    <numFmt numFmtId="196" formatCode="#,##0.000\ &quot;Ton&quot;\ "/>
  </numFmts>
  <fonts count="34">
    <font>
      <sz val="11"/>
      <color theme="1"/>
      <name val="맑은 고딕"/>
      <family val="2"/>
      <charset val="129"/>
      <scheme val="minor"/>
    </font>
    <font>
      <sz val="8"/>
      <name val="맑은 고딕"/>
      <family val="2"/>
      <charset val="129"/>
      <scheme val="minor"/>
    </font>
    <font>
      <sz val="11"/>
      <name val="돋움"/>
      <family val="3"/>
      <charset val="129"/>
    </font>
    <font>
      <sz val="8"/>
      <name val="돋움"/>
      <family val="3"/>
      <charset val="129"/>
    </font>
    <font>
      <sz val="10"/>
      <color theme="1"/>
      <name val="맑은 고딕"/>
      <family val="3"/>
      <charset val="129"/>
      <scheme val="minor"/>
    </font>
    <font>
      <b/>
      <sz val="12"/>
      <color theme="1"/>
      <name val="맑은 고딕"/>
      <family val="3"/>
      <charset val="129"/>
      <scheme val="minor"/>
    </font>
    <font>
      <sz val="9"/>
      <color theme="1"/>
      <name val="맑은 고딕"/>
      <family val="3"/>
      <charset val="129"/>
      <scheme val="minor"/>
    </font>
    <font>
      <sz val="9"/>
      <color theme="1"/>
      <name val="맑은 고딕"/>
      <family val="2"/>
      <charset val="129"/>
      <scheme val="minor"/>
    </font>
    <font>
      <b/>
      <sz val="9"/>
      <color theme="1"/>
      <name val="맑은 고딕"/>
      <family val="3"/>
      <charset val="129"/>
      <scheme val="minor"/>
    </font>
    <font>
      <b/>
      <sz val="11"/>
      <color rgb="FFFF0000"/>
      <name val="맑은 고딕"/>
      <family val="3"/>
      <charset val="129"/>
      <scheme val="minor"/>
    </font>
    <font>
      <sz val="9"/>
      <name val="맑은 고딕"/>
      <family val="3"/>
      <charset val="129"/>
      <scheme val="minor"/>
    </font>
    <font>
      <b/>
      <sz val="13"/>
      <color rgb="FF000000"/>
      <name val="휴먼명조"/>
      <family val="3"/>
      <charset val="129"/>
    </font>
    <font>
      <b/>
      <sz val="13"/>
      <color rgb="FF000000"/>
      <name val="맑은 고딕"/>
      <family val="3"/>
      <charset val="129"/>
      <scheme val="minor"/>
    </font>
    <font>
      <sz val="10"/>
      <color rgb="FF000000"/>
      <name val="한양신명조"/>
      <family val="3"/>
      <charset val="129"/>
    </font>
    <font>
      <sz val="10"/>
      <color rgb="FFFF0000"/>
      <name val="한양신명조"/>
      <family val="3"/>
      <charset val="129"/>
    </font>
    <font>
      <sz val="9"/>
      <color rgb="FF000000"/>
      <name val="한양신명조"/>
      <family val="3"/>
      <charset val="129"/>
    </font>
    <font>
      <sz val="9.1999999999999993"/>
      <color rgb="FF000000"/>
      <name val="한컴바탕"/>
      <family val="1"/>
      <charset val="129"/>
    </font>
    <font>
      <sz val="9.1999999999999993"/>
      <color rgb="FF000000"/>
      <name val="바탕"/>
      <family val="1"/>
      <charset val="129"/>
    </font>
    <font>
      <sz val="7.1"/>
      <color rgb="FF000000"/>
      <name val="한컴바탕"/>
      <family val="1"/>
      <charset val="129"/>
    </font>
    <font>
      <sz val="9"/>
      <color rgb="FF000000"/>
      <name val="한컴바탕"/>
      <family val="1"/>
      <charset val="129"/>
    </font>
    <font>
      <sz val="10"/>
      <color rgb="FF000000"/>
      <name val="맑은 고딕"/>
      <family val="2"/>
      <charset val="129"/>
      <scheme val="minor"/>
    </font>
    <font>
      <sz val="10"/>
      <color rgb="FF000000"/>
      <name val="맑은 고딕"/>
      <family val="3"/>
      <charset val="129"/>
      <scheme val="minor"/>
    </font>
    <font>
      <b/>
      <sz val="10"/>
      <color rgb="FFFF0000"/>
      <name val="맑은 고딕"/>
      <family val="3"/>
      <charset val="129"/>
      <scheme val="minor"/>
    </font>
    <font>
      <sz val="9"/>
      <color rgb="FFFF0000"/>
      <name val="맑은 고딕"/>
      <family val="2"/>
      <charset val="129"/>
      <scheme val="minor"/>
    </font>
    <font>
      <sz val="11"/>
      <name val="굴림"/>
      <family val="3"/>
      <charset val="129"/>
    </font>
    <font>
      <sz val="11"/>
      <color theme="1"/>
      <name val="맑은 고딕"/>
      <family val="2"/>
      <charset val="129"/>
      <scheme val="minor"/>
    </font>
    <font>
      <sz val="11"/>
      <name val="맑은 고딕"/>
      <family val="3"/>
      <charset val="129"/>
      <scheme val="major"/>
    </font>
    <font>
      <i/>
      <sz val="11"/>
      <name val="맑은 고딕"/>
      <family val="3"/>
      <charset val="129"/>
      <scheme val="major"/>
    </font>
    <font>
      <b/>
      <sz val="12"/>
      <name val="맑은 고딕"/>
      <family val="3"/>
      <charset val="129"/>
      <scheme val="major"/>
    </font>
    <font>
      <sz val="12"/>
      <name val="맑은 고딕"/>
      <family val="3"/>
      <charset val="129"/>
      <scheme val="major"/>
    </font>
    <font>
      <sz val="22"/>
      <name val="휴먼모음T"/>
      <family val="1"/>
      <charset val="129"/>
    </font>
    <font>
      <sz val="9"/>
      <color indexed="8"/>
      <name val="맑은 고딕"/>
      <family val="3"/>
      <charset val="129"/>
      <scheme val="major"/>
    </font>
    <font>
      <sz val="9"/>
      <name val="맑은 고딕"/>
      <family val="3"/>
      <charset val="129"/>
      <scheme val="major"/>
    </font>
    <font>
      <sz val="10"/>
      <name val="맑은 고딕"/>
      <family val="3"/>
      <charset val="129"/>
      <scheme val="minor"/>
    </font>
  </fonts>
  <fills count="5">
    <fill>
      <patternFill patternType="none"/>
    </fill>
    <fill>
      <patternFill patternType="gray125"/>
    </fill>
    <fill>
      <patternFill patternType="solid">
        <fgColor theme="6" tint="0.79998168889431442"/>
        <bgColor indexed="64"/>
      </patternFill>
    </fill>
    <fill>
      <patternFill patternType="solid">
        <fgColor rgb="FFFFFFFF"/>
        <bgColor indexed="64"/>
      </patternFill>
    </fill>
    <fill>
      <patternFill patternType="solid">
        <fgColor rgb="FFFFFFCC"/>
        <bgColor indexed="64"/>
      </patternFill>
    </fill>
  </fills>
  <borders count="103">
    <border>
      <left/>
      <right/>
      <top/>
      <bottom/>
      <diagonal/>
    </border>
    <border>
      <left style="thin">
        <color auto="1"/>
      </left>
      <right style="thin">
        <color auto="1"/>
      </right>
      <top style="thin">
        <color auto="1"/>
      </top>
      <bottom style="thin">
        <color auto="1"/>
      </bottom>
      <diagonal/>
    </border>
    <border diagonalDown="1">
      <left style="double">
        <color indexed="64"/>
      </left>
      <right/>
      <top style="double">
        <color indexed="64"/>
      </top>
      <bottom/>
      <diagonal style="thin">
        <color indexed="64"/>
      </diagonal>
    </border>
    <border diagonalDown="1">
      <left/>
      <right/>
      <top style="double">
        <color indexed="64"/>
      </top>
      <bottom/>
      <diagonal style="thin">
        <color indexed="64"/>
      </diagonal>
    </border>
    <border diagonalDown="1">
      <left/>
      <right style="double">
        <color indexed="64"/>
      </right>
      <top style="double">
        <color indexed="64"/>
      </top>
      <bottom/>
      <diagonal style="thin">
        <color indexed="64"/>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style="double">
        <color indexed="64"/>
      </right>
      <top style="double">
        <color indexed="64"/>
      </top>
      <bottom/>
      <diagonal/>
    </border>
    <border diagonalDown="1">
      <left style="double">
        <color indexed="64"/>
      </left>
      <right/>
      <top/>
      <bottom style="double">
        <color indexed="64"/>
      </bottom>
      <diagonal style="thin">
        <color indexed="64"/>
      </diagonal>
    </border>
    <border diagonalDown="1">
      <left/>
      <right/>
      <top/>
      <bottom style="double">
        <color indexed="64"/>
      </bottom>
      <diagonal style="thin">
        <color indexed="64"/>
      </diagonal>
    </border>
    <border diagonalDown="1">
      <left/>
      <right style="double">
        <color indexed="64"/>
      </right>
      <top/>
      <bottom style="double">
        <color indexed="64"/>
      </bottom>
      <diagonal style="thin">
        <color indexed="64"/>
      </diagonal>
    </border>
    <border>
      <left style="double">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double">
        <color indexed="64"/>
      </left>
      <right style="double">
        <color indexed="64"/>
      </right>
      <top/>
      <bottom style="double">
        <color indexed="64"/>
      </bottom>
      <diagonal/>
    </border>
    <border>
      <left style="double">
        <color indexed="64"/>
      </left>
      <right/>
      <top style="double">
        <color indexed="64"/>
      </top>
      <bottom/>
      <diagonal/>
    </border>
    <border>
      <left style="thin">
        <color indexed="64"/>
      </left>
      <right/>
      <top style="double">
        <color indexed="64"/>
      </top>
      <bottom style="hair">
        <color indexed="64"/>
      </bottom>
      <diagonal/>
    </border>
    <border>
      <left style="double">
        <color indexed="64"/>
      </left>
      <right style="double">
        <color indexed="64"/>
      </right>
      <top/>
      <bottom/>
      <diagonal/>
    </border>
    <border>
      <left style="double">
        <color indexed="64"/>
      </left>
      <right/>
      <top/>
      <bottom/>
      <diagonal/>
    </border>
    <border>
      <left style="thin">
        <color indexed="64"/>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double">
        <color indexed="64"/>
      </left>
      <right style="double">
        <color indexed="64"/>
      </right>
      <top/>
      <bottom style="hair">
        <color indexed="64"/>
      </bottom>
      <diagonal/>
    </border>
    <border>
      <left style="hair">
        <color indexed="64"/>
      </left>
      <right style="hair">
        <color indexed="64"/>
      </right>
      <top style="hair">
        <color indexed="64"/>
      </top>
      <bottom style="thick">
        <color indexed="64"/>
      </bottom>
      <diagonal/>
    </border>
    <border>
      <left style="hair">
        <color indexed="64"/>
      </left>
      <right style="hair">
        <color indexed="64"/>
      </right>
      <top style="hair">
        <color indexed="64"/>
      </top>
      <bottom/>
      <diagonal/>
    </border>
    <border>
      <left style="double">
        <color indexed="64"/>
      </left>
      <right style="double">
        <color indexed="64"/>
      </right>
      <top style="hair">
        <color indexed="64"/>
      </top>
      <bottom/>
      <diagonal/>
    </border>
    <border>
      <left style="double">
        <color indexed="64"/>
      </left>
      <right style="hair">
        <color indexed="64"/>
      </right>
      <top style="hair">
        <color indexed="64"/>
      </top>
      <bottom/>
      <diagonal/>
    </border>
    <border>
      <left style="thin">
        <color indexed="64"/>
      </left>
      <right/>
      <top/>
      <bottom style="hair">
        <color indexed="64"/>
      </bottom>
      <diagonal/>
    </border>
    <border>
      <left/>
      <right style="double">
        <color indexed="64"/>
      </right>
      <top/>
      <bottom style="hair">
        <color indexed="64"/>
      </bottom>
      <diagonal/>
    </border>
    <border>
      <left style="thin">
        <color indexed="64"/>
      </left>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top/>
      <bottom/>
      <diagonal/>
    </border>
    <border>
      <left/>
      <right style="double">
        <color indexed="64"/>
      </right>
      <top/>
      <bottom/>
      <diagonal/>
    </border>
    <border>
      <left style="double">
        <color indexed="64"/>
      </left>
      <right style="hair">
        <color indexed="64"/>
      </right>
      <top style="thin">
        <color indexed="64"/>
      </top>
      <bottom/>
      <diagonal/>
    </border>
    <border>
      <left/>
      <right style="hair">
        <color indexed="64"/>
      </right>
      <top style="thin">
        <color indexed="64"/>
      </top>
      <bottom/>
      <diagonal/>
    </border>
    <border>
      <left style="double">
        <color indexed="64"/>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thin">
        <color indexed="64"/>
      </right>
      <top/>
      <bottom style="thin">
        <color indexed="64"/>
      </bottom>
      <diagonal/>
    </border>
    <border>
      <left style="hair">
        <color indexed="64"/>
      </left>
      <right style="hair">
        <color indexed="64"/>
      </right>
      <top style="double">
        <color indexed="64"/>
      </top>
      <bottom style="hair">
        <color indexed="64"/>
      </bottom>
      <diagonal/>
    </border>
    <border>
      <left style="double">
        <color indexed="64"/>
      </left>
      <right style="double">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thin">
        <color indexed="64"/>
      </left>
      <right/>
      <top style="hair">
        <color indexed="64"/>
      </top>
      <bottom/>
      <diagonal/>
    </border>
    <border>
      <left/>
      <right style="double">
        <color indexed="64"/>
      </right>
      <top style="hair">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diagonal/>
    </border>
    <border>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bottom/>
      <diagonal/>
    </border>
    <border>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hair">
        <color auto="1"/>
      </bottom>
      <diagonal/>
    </border>
    <border>
      <left/>
      <right style="hair">
        <color indexed="64"/>
      </right>
      <top/>
      <bottom style="hair">
        <color indexed="64"/>
      </bottom>
      <diagonal/>
    </border>
    <border>
      <left/>
      <right style="hair">
        <color auto="1"/>
      </right>
      <top style="hair">
        <color auto="1"/>
      </top>
      <bottom style="thin">
        <color auto="1"/>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double">
        <color indexed="64"/>
      </bottom>
      <diagonal/>
    </border>
    <border>
      <left style="double">
        <color indexed="64"/>
      </left>
      <right style="hair">
        <color indexed="64"/>
      </right>
      <top/>
      <bottom style="thin">
        <color indexed="64"/>
      </bottom>
      <diagonal/>
    </border>
    <border>
      <left style="hair">
        <color indexed="64"/>
      </left>
      <right style="double">
        <color indexed="64"/>
      </right>
      <top/>
      <bottom style="hair">
        <color indexed="64"/>
      </bottom>
      <diagonal/>
    </border>
    <border>
      <left style="hair">
        <color indexed="64"/>
      </left>
      <right style="double">
        <color indexed="64"/>
      </right>
      <top/>
      <bottom/>
      <diagonal/>
    </border>
  </borders>
  <cellStyleXfs count="4">
    <xf numFmtId="0" fontId="0" fillId="0" borderId="0">
      <alignment vertical="center"/>
    </xf>
    <xf numFmtId="176" fontId="2" fillId="0" borderId="0">
      <alignment vertical="center"/>
    </xf>
    <xf numFmtId="0" fontId="2" fillId="0" borderId="0"/>
    <xf numFmtId="9" fontId="25" fillId="0" borderId="0" applyFont="0" applyFill="0" applyBorder="0" applyAlignment="0" applyProtection="0">
      <alignment vertical="center"/>
    </xf>
  </cellStyleXfs>
  <cellXfs count="227">
    <xf numFmtId="0" fontId="0" fillId="0" borderId="0" xfId="0">
      <alignment vertical="center"/>
    </xf>
    <xf numFmtId="0" fontId="0" fillId="0" borderId="0" xfId="0">
      <alignment vertical="center"/>
    </xf>
    <xf numFmtId="0" fontId="4" fillId="0" borderId="0" xfId="0" applyFont="1">
      <alignment vertical="center"/>
    </xf>
    <xf numFmtId="0" fontId="5" fillId="0" borderId="0" xfId="0" applyFont="1">
      <alignment vertical="center"/>
    </xf>
    <xf numFmtId="179" fontId="6" fillId="0" borderId="62" xfId="0" applyNumberFormat="1" applyFont="1" applyBorder="1" applyAlignment="1">
      <alignment horizontal="center" vertical="center"/>
    </xf>
    <xf numFmtId="0" fontId="6" fillId="0" borderId="63" xfId="0" applyFont="1" applyBorder="1" applyAlignment="1">
      <alignment horizontal="center" vertical="center"/>
    </xf>
    <xf numFmtId="0" fontId="6" fillId="0" borderId="0" xfId="0" applyFont="1">
      <alignment vertical="center"/>
    </xf>
    <xf numFmtId="176" fontId="6" fillId="0" borderId="66" xfId="0" applyNumberFormat="1" applyFont="1" applyBorder="1">
      <alignment vertical="center"/>
    </xf>
    <xf numFmtId="0" fontId="6" fillId="0" borderId="67" xfId="0" applyFont="1" applyBorder="1" applyAlignment="1">
      <alignment horizontal="center" vertical="center" shrinkToFit="1"/>
    </xf>
    <xf numFmtId="0" fontId="7" fillId="0" borderId="69" xfId="0" applyFont="1" applyBorder="1" applyAlignment="1">
      <alignment horizontal="distributed" vertical="center" indent="1" shrinkToFit="1"/>
    </xf>
    <xf numFmtId="176" fontId="7" fillId="0" borderId="46" xfId="0" applyNumberFormat="1" applyFont="1" applyBorder="1">
      <alignment vertical="center"/>
    </xf>
    <xf numFmtId="0" fontId="7" fillId="0" borderId="70" xfId="0" applyFont="1" applyBorder="1" applyAlignment="1">
      <alignment horizontal="left" vertical="center" wrapText="1" shrinkToFit="1"/>
    </xf>
    <xf numFmtId="0" fontId="7" fillId="0" borderId="0" xfId="0" applyFont="1">
      <alignment vertical="center"/>
    </xf>
    <xf numFmtId="0" fontId="7" fillId="0" borderId="72" xfId="0" applyFont="1" applyBorder="1" applyAlignment="1">
      <alignment horizontal="distributed" vertical="center" indent="1" shrinkToFit="1"/>
    </xf>
    <xf numFmtId="176" fontId="7" fillId="0" borderId="25" xfId="0" applyNumberFormat="1" applyFont="1" applyBorder="1">
      <alignment vertical="center"/>
    </xf>
    <xf numFmtId="0" fontId="7" fillId="0" borderId="73" xfId="0" applyFont="1" applyBorder="1" applyAlignment="1">
      <alignment horizontal="center" vertical="center" shrinkToFit="1"/>
    </xf>
    <xf numFmtId="176" fontId="7" fillId="2" borderId="74" xfId="0" applyNumberFormat="1" applyFont="1" applyFill="1" applyBorder="1">
      <alignment vertical="center"/>
    </xf>
    <xf numFmtId="0" fontId="7" fillId="2" borderId="75" xfId="0" applyFont="1" applyFill="1" applyBorder="1" applyAlignment="1">
      <alignment horizontal="center" vertical="center" shrinkToFit="1"/>
    </xf>
    <xf numFmtId="0" fontId="8" fillId="0" borderId="76" xfId="0" applyFont="1" applyBorder="1" applyAlignment="1">
      <alignment horizontal="distributed" vertical="center" indent="1" shrinkToFit="1"/>
    </xf>
    <xf numFmtId="0" fontId="7" fillId="0" borderId="66" xfId="0" applyFont="1" applyBorder="1" applyAlignment="1">
      <alignment horizontal="distributed" vertical="center" indent="1" shrinkToFit="1"/>
    </xf>
    <xf numFmtId="176" fontId="7" fillId="0" borderId="66" xfId="0" applyNumberFormat="1" applyFont="1" applyBorder="1">
      <alignment vertical="center"/>
    </xf>
    <xf numFmtId="0" fontId="7" fillId="0" borderId="67" xfId="0" applyFont="1" applyBorder="1" applyAlignment="1">
      <alignment horizontal="center" vertical="center" shrinkToFit="1"/>
    </xf>
    <xf numFmtId="0" fontId="7" fillId="0" borderId="77" xfId="0" applyFont="1" applyBorder="1" applyAlignment="1">
      <alignment horizontal="distributed" vertical="center" indent="1" shrinkToFit="1"/>
    </xf>
    <xf numFmtId="0" fontId="7" fillId="0" borderId="46" xfId="0" applyFont="1" applyBorder="1" applyAlignment="1">
      <alignment horizontal="distributed" vertical="center" indent="1" shrinkToFit="1"/>
    </xf>
    <xf numFmtId="176" fontId="7" fillId="0" borderId="46" xfId="0" applyNumberFormat="1" applyFont="1" applyFill="1" applyBorder="1">
      <alignment vertical="center"/>
    </xf>
    <xf numFmtId="180" fontId="7" fillId="0" borderId="66" xfId="0" applyNumberFormat="1" applyFont="1" applyBorder="1">
      <alignment vertical="center"/>
    </xf>
    <xf numFmtId="0" fontId="8" fillId="0" borderId="78" xfId="0" applyFont="1" applyBorder="1" applyAlignment="1">
      <alignment horizontal="distributed" vertical="center" indent="1" shrinkToFit="1"/>
    </xf>
    <xf numFmtId="0" fontId="8" fillId="0" borderId="48" xfId="0" applyFont="1" applyBorder="1" applyAlignment="1">
      <alignment horizontal="distributed" vertical="center" indent="1" shrinkToFit="1"/>
    </xf>
    <xf numFmtId="180" fontId="7" fillId="0" borderId="48" xfId="0" applyNumberFormat="1" applyFont="1" applyBorder="1">
      <alignment vertical="center"/>
    </xf>
    <xf numFmtId="0" fontId="8" fillId="0" borderId="58" xfId="0" applyFont="1" applyBorder="1" applyAlignment="1">
      <alignment horizontal="right" vertical="center" indent="1" shrinkToFit="1"/>
    </xf>
    <xf numFmtId="0" fontId="7" fillId="0" borderId="0" xfId="0" applyFont="1" applyAlignment="1">
      <alignment horizontal="distributed" vertical="center" indent="1" shrinkToFit="1"/>
    </xf>
    <xf numFmtId="176" fontId="7" fillId="0" borderId="0" xfId="0" applyNumberFormat="1" applyFont="1">
      <alignment vertical="center"/>
    </xf>
    <xf numFmtId="0" fontId="7" fillId="0" borderId="0" xfId="0" applyFont="1" applyAlignment="1">
      <alignment horizontal="center" vertical="center"/>
    </xf>
    <xf numFmtId="179" fontId="10" fillId="0" borderId="62" xfId="0" applyNumberFormat="1" applyFont="1" applyBorder="1" applyAlignment="1">
      <alignment horizontal="center" vertical="center"/>
    </xf>
    <xf numFmtId="0" fontId="10" fillId="0" borderId="63" xfId="0" applyFont="1" applyBorder="1" applyAlignment="1">
      <alignment horizontal="center" vertical="center"/>
    </xf>
    <xf numFmtId="0" fontId="10" fillId="0" borderId="0" xfId="0" applyFont="1">
      <alignment vertical="center"/>
    </xf>
    <xf numFmtId="0" fontId="10" fillId="0" borderId="69" xfId="0" applyFont="1" applyBorder="1" applyAlignment="1">
      <alignment horizontal="distributed" vertical="center" wrapText="1" indent="1" shrinkToFit="1"/>
    </xf>
    <xf numFmtId="176" fontId="10" fillId="0" borderId="46" xfId="0" applyNumberFormat="1" applyFont="1" applyBorder="1">
      <alignment vertical="center"/>
    </xf>
    <xf numFmtId="181" fontId="10" fillId="0" borderId="46" xfId="0" applyNumberFormat="1" applyFont="1" applyBorder="1">
      <alignment vertical="center"/>
    </xf>
    <xf numFmtId="0" fontId="10" fillId="0" borderId="70" xfId="0" applyFont="1" applyBorder="1" applyAlignment="1">
      <alignment horizontal="center" vertical="center" shrinkToFit="1"/>
    </xf>
    <xf numFmtId="0" fontId="10" fillId="0" borderId="77" xfId="0" applyFont="1" applyBorder="1" applyAlignment="1">
      <alignment horizontal="distributed" vertical="center" indent="1" shrinkToFit="1"/>
    </xf>
    <xf numFmtId="0" fontId="10" fillId="0" borderId="69" xfId="0" applyFont="1" applyBorder="1" applyAlignment="1">
      <alignment horizontal="distributed" vertical="center" indent="1" shrinkToFit="1"/>
    </xf>
    <xf numFmtId="182" fontId="10" fillId="0" borderId="70" xfId="0" applyNumberFormat="1" applyFont="1" applyBorder="1" applyAlignment="1">
      <alignment horizontal="center" vertical="center" shrinkToFit="1"/>
    </xf>
    <xf numFmtId="2" fontId="10" fillId="0" borderId="0" xfId="0" applyNumberFormat="1" applyFont="1">
      <alignment vertical="center"/>
    </xf>
    <xf numFmtId="0" fontId="10" fillId="0" borderId="81" xfId="0" applyFont="1" applyBorder="1" applyAlignment="1">
      <alignment horizontal="distributed" vertical="center" indent="1" shrinkToFit="1"/>
    </xf>
    <xf numFmtId="0" fontId="6" fillId="0" borderId="78" xfId="0" applyFont="1" applyBorder="1" applyAlignment="1">
      <alignment horizontal="distributed" vertical="center" indent="1" shrinkToFit="1"/>
    </xf>
    <xf numFmtId="0" fontId="6" fillId="0" borderId="83" xfId="0" applyFont="1" applyBorder="1" applyAlignment="1">
      <alignment horizontal="distributed" vertical="center" indent="1" shrinkToFit="1"/>
    </xf>
    <xf numFmtId="176" fontId="6" fillId="0" borderId="48" xfId="0" applyNumberFormat="1" applyFont="1" applyBorder="1">
      <alignment vertical="center"/>
    </xf>
    <xf numFmtId="181" fontId="6" fillId="0" borderId="48" xfId="0" applyNumberFormat="1" applyFont="1" applyBorder="1">
      <alignment vertical="center"/>
    </xf>
    <xf numFmtId="0" fontId="6" fillId="0" borderId="79" xfId="0" applyFont="1" applyBorder="1" applyAlignment="1">
      <alignment horizontal="center" vertical="center" shrinkToFit="1"/>
    </xf>
    <xf numFmtId="0" fontId="12" fillId="0" borderId="0" xfId="0" applyFont="1" applyAlignment="1">
      <alignment horizontal="justify" vertical="center"/>
    </xf>
    <xf numFmtId="0" fontId="13" fillId="0" borderId="89" xfId="0" applyFont="1" applyBorder="1" applyAlignment="1">
      <alignment horizontal="center" vertical="center" wrapText="1"/>
    </xf>
    <xf numFmtId="0" fontId="13" fillId="3" borderId="89" xfId="0" applyFont="1" applyFill="1" applyBorder="1" applyAlignment="1">
      <alignment horizontal="left" vertical="center" wrapText="1"/>
    </xf>
    <xf numFmtId="0" fontId="14" fillId="3" borderId="89" xfId="0" applyFont="1" applyFill="1" applyBorder="1" applyAlignment="1">
      <alignment horizontal="left" vertical="center" wrapText="1"/>
    </xf>
    <xf numFmtId="0" fontId="16" fillId="0" borderId="0" xfId="0" applyFont="1" applyAlignment="1">
      <alignment horizontal="left" vertical="center" indent="15"/>
    </xf>
    <xf numFmtId="0" fontId="18" fillId="3" borderId="84" xfId="0" applyFont="1" applyFill="1" applyBorder="1" applyAlignment="1">
      <alignment horizontal="left" vertical="center" wrapText="1"/>
    </xf>
    <xf numFmtId="0" fontId="18" fillId="3" borderId="93" xfId="0" applyFont="1" applyFill="1" applyBorder="1" applyAlignment="1">
      <alignment horizontal="left" vertical="center" wrapText="1"/>
    </xf>
    <xf numFmtId="0" fontId="0" fillId="3" borderId="93" xfId="0" applyFill="1" applyBorder="1" applyAlignment="1">
      <alignment vertical="top" wrapText="1"/>
    </xf>
    <xf numFmtId="0" fontId="18" fillId="3" borderId="88" xfId="0" applyFont="1" applyFill="1" applyBorder="1" applyAlignment="1">
      <alignment horizontal="left" vertical="center" wrapText="1"/>
    </xf>
    <xf numFmtId="0" fontId="0" fillId="3" borderId="88" xfId="0" applyFill="1" applyBorder="1" applyAlignment="1">
      <alignment vertical="top" wrapText="1"/>
    </xf>
    <xf numFmtId="0" fontId="19" fillId="3" borderId="89" xfId="0" applyFont="1" applyFill="1" applyBorder="1" applyAlignment="1">
      <alignment horizontal="left" vertical="center" wrapText="1"/>
    </xf>
    <xf numFmtId="0" fontId="20" fillId="3" borderId="89" xfId="0" applyFont="1" applyFill="1" applyBorder="1" applyAlignment="1">
      <alignment horizontal="left" vertical="center" wrapText="1"/>
    </xf>
    <xf numFmtId="0" fontId="21" fillId="3" borderId="84" xfId="0" applyFont="1" applyFill="1" applyBorder="1" applyAlignment="1">
      <alignment horizontal="left" vertical="center" wrapText="1"/>
    </xf>
    <xf numFmtId="0" fontId="21" fillId="3" borderId="88" xfId="0" applyFont="1" applyFill="1" applyBorder="1" applyAlignment="1">
      <alignment horizontal="left" vertical="center" wrapText="1"/>
    </xf>
    <xf numFmtId="0" fontId="22" fillId="3" borderId="89" xfId="0" applyFont="1" applyFill="1" applyBorder="1" applyAlignment="1">
      <alignment horizontal="left" vertical="center" wrapText="1"/>
    </xf>
    <xf numFmtId="0" fontId="22" fillId="0" borderId="0" xfId="0" applyFont="1">
      <alignment vertical="center"/>
    </xf>
    <xf numFmtId="0" fontId="7" fillId="4" borderId="77" xfId="0" applyFont="1" applyFill="1" applyBorder="1" applyAlignment="1">
      <alignment horizontal="distributed" vertical="center" indent="1" shrinkToFit="1"/>
    </xf>
    <xf numFmtId="0" fontId="7" fillId="4" borderId="46" xfId="0" applyFont="1" applyFill="1" applyBorder="1" applyAlignment="1">
      <alignment horizontal="distributed" vertical="center" indent="1" shrinkToFit="1"/>
    </xf>
    <xf numFmtId="176" fontId="7" fillId="4" borderId="46" xfId="0" applyNumberFormat="1" applyFont="1" applyFill="1" applyBorder="1">
      <alignment vertical="center"/>
    </xf>
    <xf numFmtId="180" fontId="7" fillId="4" borderId="70" xfId="0" applyNumberFormat="1" applyFont="1" applyFill="1" applyBorder="1" applyAlignment="1">
      <alignment horizontal="center" vertical="center" shrinkToFit="1"/>
    </xf>
    <xf numFmtId="180" fontId="23" fillId="0" borderId="0" xfId="0" applyNumberFormat="1" applyFont="1">
      <alignment vertical="center"/>
    </xf>
    <xf numFmtId="176" fontId="26" fillId="0" borderId="0" xfId="1" applyFont="1">
      <alignment vertical="center"/>
    </xf>
    <xf numFmtId="177" fontId="26" fillId="0" borderId="54" xfId="1" applyNumberFormat="1" applyFont="1" applyBorder="1" applyAlignment="1">
      <alignment horizontal="center" vertical="center"/>
    </xf>
    <xf numFmtId="177" fontId="27" fillId="0" borderId="53" xfId="1" applyNumberFormat="1" applyFont="1" applyBorder="1" applyAlignment="1">
      <alignment horizontal="center" vertical="center"/>
    </xf>
    <xf numFmtId="177" fontId="27" fillId="0" borderId="52" xfId="1" applyNumberFormat="1" applyFont="1" applyBorder="1" applyAlignment="1">
      <alignment horizontal="center" vertical="center"/>
    </xf>
    <xf numFmtId="177" fontId="26" fillId="0" borderId="26" xfId="1" applyNumberFormat="1" applyFont="1" applyBorder="1" applyAlignment="1">
      <alignment horizontal="center" vertical="center"/>
    </xf>
    <xf numFmtId="177" fontId="27" fillId="0" borderId="48" xfId="1" applyNumberFormat="1" applyFont="1" applyBorder="1" applyAlignment="1">
      <alignment horizontal="center" vertical="center"/>
    </xf>
    <xf numFmtId="177" fontId="27" fillId="0" borderId="47" xfId="1" applyNumberFormat="1" applyFont="1" applyBorder="1" applyAlignment="1">
      <alignment horizontal="center" vertical="center"/>
    </xf>
    <xf numFmtId="176" fontId="26" fillId="0" borderId="1" xfId="1" applyFont="1" applyBorder="1">
      <alignment vertical="center"/>
    </xf>
    <xf numFmtId="177" fontId="26" fillId="0" borderId="23" xfId="1" applyNumberFormat="1" applyFont="1" applyBorder="1" applyAlignment="1">
      <alignment horizontal="center" vertical="center"/>
    </xf>
    <xf numFmtId="176" fontId="27" fillId="0" borderId="46" xfId="1" applyNumberFormat="1" applyFont="1" applyBorder="1" applyAlignment="1">
      <alignment horizontal="center" vertical="center"/>
    </xf>
    <xf numFmtId="177" fontId="26" fillId="0" borderId="45" xfId="1" applyNumberFormat="1" applyFont="1" applyBorder="1" applyAlignment="1">
      <alignment horizontal="center" vertical="center"/>
    </xf>
    <xf numFmtId="176" fontId="27" fillId="0" borderId="44" xfId="1" applyNumberFormat="1" applyFont="1" applyBorder="1" applyAlignment="1">
      <alignment horizontal="center" vertical="center"/>
    </xf>
    <xf numFmtId="177" fontId="27" fillId="0" borderId="22" xfId="1" applyNumberFormat="1" applyFont="1" applyBorder="1" applyAlignment="1">
      <alignment horizontal="center" vertical="center"/>
    </xf>
    <xf numFmtId="177" fontId="27" fillId="0" borderId="24" xfId="1" applyNumberFormat="1" applyFont="1" applyBorder="1" applyAlignment="1">
      <alignment horizontal="center" vertical="center"/>
    </xf>
    <xf numFmtId="177" fontId="27" fillId="0" borderId="25" xfId="1" applyNumberFormat="1" applyFont="1" applyBorder="1" applyAlignment="1">
      <alignment horizontal="center" vertical="center"/>
    </xf>
    <xf numFmtId="177" fontId="27" fillId="0" borderId="21" xfId="1" applyNumberFormat="1" applyFont="1" applyBorder="1" applyAlignment="1">
      <alignment horizontal="center" vertical="center"/>
    </xf>
    <xf numFmtId="177" fontId="27" fillId="0" borderId="27" xfId="1" applyNumberFormat="1" applyFont="1" applyBorder="1" applyAlignment="1">
      <alignment horizontal="center" vertical="center"/>
    </xf>
    <xf numFmtId="177" fontId="27" fillId="0" borderId="101" xfId="1" applyNumberFormat="1" applyFont="1" applyBorder="1" applyAlignment="1">
      <alignment horizontal="center" vertical="center"/>
    </xf>
    <xf numFmtId="177" fontId="27" fillId="0" borderId="102" xfId="1" applyNumberFormat="1" applyFont="1" applyBorder="1" applyAlignment="1">
      <alignment horizontal="center" vertical="center"/>
    </xf>
    <xf numFmtId="188" fontId="26" fillId="0" borderId="13" xfId="1" applyNumberFormat="1" applyFont="1" applyBorder="1" applyAlignment="1">
      <alignment horizontal="center" vertical="center" wrapText="1"/>
    </xf>
    <xf numFmtId="188" fontId="26" fillId="0" borderId="12" xfId="1" applyNumberFormat="1" applyFont="1" applyBorder="1" applyAlignment="1">
      <alignment horizontal="center" vertical="center" wrapText="1"/>
    </xf>
    <xf numFmtId="177" fontId="27" fillId="0" borderId="25" xfId="1" applyNumberFormat="1" applyFont="1" applyBorder="1" applyAlignment="1">
      <alignment horizontal="center" vertical="center"/>
    </xf>
    <xf numFmtId="3" fontId="31" fillId="0" borderId="82" xfId="0" applyNumberFormat="1" applyFont="1" applyBorder="1" applyAlignment="1">
      <alignment horizontal="distributed" vertical="center" indent="1"/>
    </xf>
    <xf numFmtId="183" fontId="32" fillId="0" borderId="46" xfId="0" applyNumberFormat="1" applyFont="1" applyBorder="1">
      <alignment vertical="center"/>
    </xf>
    <xf numFmtId="181" fontId="32" fillId="0" borderId="46" xfId="0" applyNumberFormat="1" applyFont="1" applyBorder="1">
      <alignment vertical="center"/>
    </xf>
    <xf numFmtId="184" fontId="32" fillId="0" borderId="70" xfId="0" applyNumberFormat="1" applyFont="1" applyBorder="1" applyAlignment="1">
      <alignment horizontal="center" vertical="center" shrinkToFit="1"/>
    </xf>
    <xf numFmtId="187" fontId="32" fillId="0" borderId="70" xfId="0" applyNumberFormat="1" applyFont="1" applyBorder="1" applyAlignment="1">
      <alignment horizontal="center" vertical="center" shrinkToFit="1"/>
    </xf>
    <xf numFmtId="190" fontId="32" fillId="0" borderId="46" xfId="0" applyNumberFormat="1" applyFont="1" applyBorder="1">
      <alignment vertical="center"/>
    </xf>
    <xf numFmtId="3" fontId="31" fillId="0" borderId="82" xfId="0" applyNumberFormat="1" applyFont="1" applyBorder="1" applyAlignment="1">
      <alignment horizontal="distributed" vertical="center" wrapText="1" indent="1"/>
    </xf>
    <xf numFmtId="0" fontId="32" fillId="0" borderId="69" xfId="0" applyFont="1" applyBorder="1" applyAlignment="1">
      <alignment horizontal="distributed" vertical="center" indent="1" shrinkToFit="1"/>
    </xf>
    <xf numFmtId="176" fontId="32" fillId="0" borderId="46" xfId="0" applyNumberFormat="1" applyFont="1" applyBorder="1">
      <alignment vertical="center"/>
    </xf>
    <xf numFmtId="0" fontId="32" fillId="0" borderId="70" xfId="0" applyFont="1" applyBorder="1" applyAlignment="1">
      <alignment horizontal="center" vertical="center" shrinkToFit="1"/>
    </xf>
    <xf numFmtId="185" fontId="32" fillId="0" borderId="46" xfId="0" applyNumberFormat="1" applyFont="1" applyBorder="1">
      <alignment vertical="center"/>
    </xf>
    <xf numFmtId="186" fontId="32" fillId="0" borderId="70" xfId="0" applyNumberFormat="1" applyFont="1" applyBorder="1" applyAlignment="1">
      <alignment horizontal="center" vertical="center" shrinkToFit="1"/>
    </xf>
    <xf numFmtId="191" fontId="32" fillId="0" borderId="46" xfId="0" applyNumberFormat="1" applyFont="1" applyBorder="1">
      <alignment vertical="center"/>
    </xf>
    <xf numFmtId="192" fontId="32" fillId="0" borderId="46" xfId="0" applyNumberFormat="1" applyFont="1" applyBorder="1">
      <alignment vertical="center"/>
    </xf>
    <xf numFmtId="180" fontId="7" fillId="0" borderId="0" xfId="0" applyNumberFormat="1" applyFont="1">
      <alignment vertical="center"/>
    </xf>
    <xf numFmtId="193" fontId="32" fillId="0" borderId="46" xfId="0" applyNumberFormat="1" applyFont="1" applyBorder="1">
      <alignment vertical="center"/>
    </xf>
    <xf numFmtId="194" fontId="32" fillId="0" borderId="46" xfId="0" applyNumberFormat="1" applyFont="1" applyBorder="1">
      <alignment vertical="center"/>
    </xf>
    <xf numFmtId="0" fontId="33" fillId="3" borderId="89" xfId="0" applyFont="1" applyFill="1" applyBorder="1" applyAlignment="1">
      <alignment horizontal="left" vertical="center" wrapText="1"/>
    </xf>
    <xf numFmtId="0" fontId="33" fillId="0" borderId="0" xfId="0" applyFont="1">
      <alignment vertical="center"/>
    </xf>
    <xf numFmtId="177" fontId="27" fillId="0" borderId="25" xfId="1" applyNumberFormat="1" applyFont="1" applyBorder="1" applyAlignment="1">
      <alignment horizontal="center" vertical="center"/>
    </xf>
    <xf numFmtId="177" fontId="27" fillId="0" borderId="25" xfId="1" applyNumberFormat="1" applyFont="1" applyBorder="1" applyAlignment="1">
      <alignment horizontal="center" vertical="center"/>
    </xf>
    <xf numFmtId="195" fontId="32" fillId="0" borderId="46" xfId="0" applyNumberFormat="1" applyFont="1" applyBorder="1">
      <alignment vertical="center"/>
    </xf>
    <xf numFmtId="196" fontId="32" fillId="0" borderId="46" xfId="0" applyNumberFormat="1" applyFont="1" applyBorder="1">
      <alignment vertical="center"/>
    </xf>
    <xf numFmtId="177" fontId="27" fillId="0" borderId="25" xfId="1" applyNumberFormat="1" applyFont="1" applyBorder="1" applyAlignment="1">
      <alignment horizontal="center" vertical="center"/>
    </xf>
    <xf numFmtId="177" fontId="27" fillId="0" borderId="25" xfId="1" applyNumberFormat="1" applyFont="1" applyBorder="1" applyAlignment="1">
      <alignment horizontal="center" vertical="center"/>
    </xf>
    <xf numFmtId="9" fontId="26" fillId="0" borderId="1" xfId="3" applyFont="1" applyBorder="1" applyAlignment="1">
      <alignment horizontal="center" vertical="center"/>
    </xf>
    <xf numFmtId="176" fontId="26" fillId="0" borderId="55" xfId="1" applyFont="1" applyBorder="1" applyAlignment="1">
      <alignment horizontal="distributed" vertical="center" wrapText="1" indent="2"/>
    </xf>
    <xf numFmtId="176" fontId="26" fillId="0" borderId="56" xfId="1" applyFont="1" applyBorder="1" applyAlignment="1">
      <alignment horizontal="distributed" vertical="center" wrapText="1" indent="2"/>
    </xf>
    <xf numFmtId="176" fontId="26" fillId="0" borderId="28" xfId="1" applyFont="1" applyBorder="1" applyAlignment="1">
      <alignment horizontal="distributed" vertical="center" wrapText="1" indent="2"/>
    </xf>
    <xf numFmtId="176" fontId="26" fillId="0" borderId="29" xfId="1" applyFont="1" applyBorder="1" applyAlignment="1">
      <alignment horizontal="distributed" vertical="center" wrapText="1" indent="2"/>
    </xf>
    <xf numFmtId="178" fontId="26" fillId="0" borderId="26" xfId="1" quotePrefix="1" applyNumberFormat="1" applyFont="1" applyBorder="1" applyAlignment="1">
      <alignment horizontal="center" vertical="center"/>
    </xf>
    <xf numFmtId="178" fontId="26" fillId="0" borderId="23" xfId="1" quotePrefix="1" applyNumberFormat="1" applyFont="1" applyBorder="1" applyAlignment="1">
      <alignment horizontal="center" vertical="center"/>
    </xf>
    <xf numFmtId="176" fontId="24" fillId="0" borderId="38" xfId="1" applyFont="1" applyBorder="1" applyAlignment="1">
      <alignment horizontal="center" vertical="center"/>
    </xf>
    <xf numFmtId="176" fontId="24" fillId="0" borderId="43" xfId="1" applyFont="1" applyBorder="1" applyAlignment="1">
      <alignment horizontal="center" vertical="center"/>
    </xf>
    <xf numFmtId="177" fontId="27" fillId="0" borderId="36" xfId="1" quotePrefix="1" applyNumberFormat="1" applyFont="1" applyBorder="1" applyAlignment="1">
      <alignment horizontal="center" vertical="center"/>
    </xf>
    <xf numFmtId="177" fontId="27" fillId="0" borderId="42" xfId="1" quotePrefix="1" applyNumberFormat="1" applyFont="1" applyBorder="1" applyAlignment="1">
      <alignment horizontal="center" vertical="center"/>
    </xf>
    <xf numFmtId="177" fontId="27" fillId="0" borderId="27" xfId="1" applyNumberFormat="1" applyFont="1" applyBorder="1" applyAlignment="1">
      <alignment horizontal="center" vertical="center"/>
    </xf>
    <xf numFmtId="177" fontId="27" fillId="0" borderId="100" xfId="1" applyNumberFormat="1" applyFont="1" applyBorder="1" applyAlignment="1">
      <alignment horizontal="center" vertical="center"/>
    </xf>
    <xf numFmtId="177" fontId="27" fillId="0" borderId="25" xfId="1" applyNumberFormat="1" applyFont="1" applyBorder="1" applyAlignment="1">
      <alignment horizontal="center" vertical="center"/>
    </xf>
    <xf numFmtId="177" fontId="27" fillId="0" borderId="32" xfId="1" applyNumberFormat="1" applyFont="1" applyBorder="1" applyAlignment="1">
      <alignment horizontal="center" vertical="center"/>
    </xf>
    <xf numFmtId="178" fontId="26" fillId="0" borderId="26" xfId="1" applyNumberFormat="1" applyFont="1" applyBorder="1" applyAlignment="1">
      <alignment horizontal="center" vertical="center"/>
    </xf>
    <xf numFmtId="178" fontId="26" fillId="0" borderId="17" xfId="1" applyNumberFormat="1" applyFont="1" applyBorder="1" applyAlignment="1">
      <alignment horizontal="center" vertical="center"/>
    </xf>
    <xf numFmtId="177" fontId="27" fillId="0" borderId="35" xfId="1" quotePrefix="1" applyNumberFormat="1" applyFont="1" applyBorder="1" applyAlignment="1">
      <alignment horizontal="center" vertical="center"/>
    </xf>
    <xf numFmtId="177" fontId="27" fillId="0" borderId="41" xfId="1" quotePrefix="1" applyNumberFormat="1" applyFont="1" applyBorder="1" applyAlignment="1">
      <alignment horizontal="center" vertical="center"/>
    </xf>
    <xf numFmtId="176" fontId="26" fillId="0" borderId="15" xfId="1" applyFont="1" applyBorder="1" applyAlignment="1">
      <alignment horizontal="center" vertical="center" wrapText="1"/>
    </xf>
    <xf numFmtId="176" fontId="26" fillId="0" borderId="18" xfId="1" applyFont="1" applyBorder="1" applyAlignment="1">
      <alignment horizontal="center" vertical="center"/>
    </xf>
    <xf numFmtId="176" fontId="26" fillId="0" borderId="49" xfId="1" applyFont="1" applyBorder="1" applyAlignment="1">
      <alignment horizontal="center" vertical="center"/>
    </xf>
    <xf numFmtId="176" fontId="26" fillId="0" borderId="16" xfId="1" applyFont="1" applyBorder="1" applyAlignment="1">
      <alignment horizontal="center" vertical="center"/>
    </xf>
    <xf numFmtId="176" fontId="26" fillId="0" borderId="7" xfId="1" applyFont="1" applyBorder="1" applyAlignment="1">
      <alignment horizontal="center" vertical="center"/>
    </xf>
    <xf numFmtId="176" fontId="26" fillId="0" borderId="19" xfId="1" applyFont="1" applyBorder="1" applyAlignment="1">
      <alignment horizontal="center" vertical="center"/>
    </xf>
    <xf numFmtId="176" fontId="26" fillId="0" borderId="20" xfId="1" applyFont="1" applyBorder="1" applyAlignment="1">
      <alignment horizontal="center" vertical="center"/>
    </xf>
    <xf numFmtId="176" fontId="26" fillId="0" borderId="30" xfId="1" applyFont="1" applyBorder="1" applyAlignment="1">
      <alignment horizontal="center" vertical="center"/>
    </xf>
    <xf numFmtId="176" fontId="26" fillId="0" borderId="31" xfId="1" applyFont="1" applyBorder="1" applyAlignment="1">
      <alignment horizontal="center" vertical="center"/>
    </xf>
    <xf numFmtId="176" fontId="26" fillId="0" borderId="50" xfId="1" applyFont="1" applyBorder="1" applyAlignment="1">
      <alignment horizontal="center" vertical="center"/>
    </xf>
    <xf numFmtId="176" fontId="26" fillId="0" borderId="51" xfId="1" applyFont="1" applyBorder="1" applyAlignment="1">
      <alignment horizontal="center" vertical="center"/>
    </xf>
    <xf numFmtId="0" fontId="26" fillId="0" borderId="15"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49" xfId="0" applyFont="1" applyBorder="1" applyAlignment="1">
      <alignment horizontal="center" vertical="center" wrapText="1"/>
    </xf>
    <xf numFmtId="176" fontId="26" fillId="0" borderId="19" xfId="1" applyFont="1" applyBorder="1" applyAlignment="1">
      <alignment horizontal="distributed" vertical="center" indent="2"/>
    </xf>
    <xf numFmtId="176" fontId="26" fillId="0" borderId="20" xfId="1" applyFont="1" applyBorder="1" applyAlignment="1">
      <alignment horizontal="distributed" vertical="center" indent="2"/>
    </xf>
    <xf numFmtId="176" fontId="26" fillId="0" borderId="30" xfId="1" applyFont="1" applyBorder="1" applyAlignment="1">
      <alignment horizontal="distributed" vertical="center" indent="2"/>
    </xf>
    <xf numFmtId="176" fontId="26" fillId="0" borderId="31" xfId="1" applyFont="1" applyBorder="1" applyAlignment="1">
      <alignment horizontal="distributed" vertical="center" indent="2"/>
    </xf>
    <xf numFmtId="176" fontId="26" fillId="0" borderId="33" xfId="1" applyFont="1" applyBorder="1" applyAlignment="1">
      <alignment horizontal="center" vertical="center"/>
    </xf>
    <xf numFmtId="176" fontId="26" fillId="0" borderId="34" xfId="1" applyFont="1" applyBorder="1" applyAlignment="1">
      <alignment horizontal="center" vertical="center"/>
    </xf>
    <xf numFmtId="176" fontId="26" fillId="0" borderId="39" xfId="1" applyFont="1" applyBorder="1" applyAlignment="1">
      <alignment horizontal="center" vertical="center"/>
    </xf>
    <xf numFmtId="176" fontId="26" fillId="0" borderId="40" xfId="1" applyFont="1" applyBorder="1" applyAlignment="1">
      <alignment horizontal="center" vertical="center"/>
    </xf>
    <xf numFmtId="176" fontId="26" fillId="0" borderId="33" xfId="1" applyFont="1" applyBorder="1">
      <alignment vertical="center"/>
    </xf>
    <xf numFmtId="176" fontId="26" fillId="0" borderId="0" xfId="1" applyFont="1" applyBorder="1">
      <alignment vertical="center"/>
    </xf>
    <xf numFmtId="176" fontId="26" fillId="0" borderId="38" xfId="1" applyFont="1" applyBorder="1" applyAlignment="1">
      <alignment horizontal="center" vertical="center"/>
    </xf>
    <xf numFmtId="176" fontId="26" fillId="0" borderId="43" xfId="1" applyFont="1" applyBorder="1" applyAlignment="1">
      <alignment horizontal="center" vertical="center"/>
    </xf>
    <xf numFmtId="176" fontId="26" fillId="0" borderId="1" xfId="1" applyFont="1" applyBorder="1" applyAlignment="1">
      <alignment horizontal="center" vertical="center"/>
    </xf>
    <xf numFmtId="177" fontId="26" fillId="0" borderId="37" xfId="1" quotePrefix="1" applyNumberFormat="1" applyFont="1" applyBorder="1" applyAlignment="1">
      <alignment horizontal="center" vertical="center"/>
    </xf>
    <xf numFmtId="177" fontId="26" fillId="0" borderId="17" xfId="1" quotePrefix="1" applyNumberFormat="1" applyFont="1" applyBorder="1" applyAlignment="1">
      <alignment horizontal="center" vertical="center"/>
    </xf>
    <xf numFmtId="176" fontId="30" fillId="0" borderId="0" xfId="1" applyFont="1" applyBorder="1" applyAlignment="1">
      <alignment horizontal="center" vertical="center"/>
    </xf>
    <xf numFmtId="176" fontId="28" fillId="0" borderId="99" xfId="1" applyFont="1" applyBorder="1">
      <alignment vertical="center"/>
    </xf>
    <xf numFmtId="176" fontId="29" fillId="0" borderId="99" xfId="1" applyFont="1" applyBorder="1">
      <alignment vertical="center"/>
    </xf>
    <xf numFmtId="176" fontId="26" fillId="0" borderId="2" xfId="1" applyFont="1" applyBorder="1" applyAlignment="1">
      <alignment horizontal="left" vertical="center" wrapText="1"/>
    </xf>
    <xf numFmtId="176" fontId="26" fillId="0" borderId="3" xfId="1" applyFont="1" applyBorder="1" applyAlignment="1">
      <alignment horizontal="left" vertical="center" wrapText="1"/>
    </xf>
    <xf numFmtId="176" fontId="26" fillId="0" borderId="4" xfId="1" applyFont="1" applyBorder="1" applyAlignment="1">
      <alignment horizontal="left" vertical="center" wrapText="1"/>
    </xf>
    <xf numFmtId="176" fontId="26" fillId="0" borderId="9" xfId="1" applyFont="1" applyBorder="1" applyAlignment="1">
      <alignment horizontal="left" vertical="center" wrapText="1"/>
    </xf>
    <xf numFmtId="176" fontId="26" fillId="0" borderId="10" xfId="1" applyFont="1" applyBorder="1" applyAlignment="1">
      <alignment horizontal="left" vertical="center" wrapText="1"/>
    </xf>
    <xf numFmtId="176" fontId="26" fillId="0" borderId="11" xfId="1" applyFont="1" applyBorder="1" applyAlignment="1">
      <alignment horizontal="left" vertical="center" wrapText="1"/>
    </xf>
    <xf numFmtId="176" fontId="26" fillId="0" borderId="5" xfId="1" applyFont="1" applyBorder="1" applyAlignment="1">
      <alignment horizontal="center" vertical="center" wrapText="1"/>
    </xf>
    <xf numFmtId="176" fontId="26" fillId="0" borderId="6" xfId="1" applyFont="1" applyBorder="1" applyAlignment="1">
      <alignment horizontal="center" vertical="center" wrapText="1"/>
    </xf>
    <xf numFmtId="176" fontId="26" fillId="0" borderId="7" xfId="1" applyFont="1" applyBorder="1" applyAlignment="1">
      <alignment horizontal="center" vertical="center" wrapText="1"/>
    </xf>
    <xf numFmtId="189" fontId="26" fillId="0" borderId="99" xfId="1" applyNumberFormat="1" applyFont="1" applyBorder="1" applyAlignment="1">
      <alignment horizontal="right" vertical="center" indent="1"/>
    </xf>
    <xf numFmtId="176" fontId="26" fillId="0" borderId="8" xfId="1" applyFont="1" applyBorder="1" applyAlignment="1">
      <alignment horizontal="center" vertical="center" wrapText="1"/>
    </xf>
    <xf numFmtId="176" fontId="26" fillId="0" borderId="14" xfId="1" applyFont="1" applyBorder="1" applyAlignment="1">
      <alignment horizontal="center" vertical="center" wrapText="1"/>
    </xf>
    <xf numFmtId="0" fontId="8" fillId="0" borderId="58" xfId="0" applyFont="1" applyBorder="1" applyAlignment="1">
      <alignment horizontal="left" vertical="center" indent="1" shrinkToFit="1"/>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5" fillId="0" borderId="59" xfId="0" applyFont="1" applyBorder="1" applyAlignment="1">
      <alignment horizontal="center" vertical="center"/>
    </xf>
    <xf numFmtId="0" fontId="6" fillId="0" borderId="60" xfId="0" applyFont="1" applyBorder="1" applyAlignment="1">
      <alignment horizontal="center" vertical="center"/>
    </xf>
    <xf numFmtId="0" fontId="6" fillId="0" borderId="61" xfId="0" applyFont="1" applyBorder="1" applyAlignment="1">
      <alignment horizontal="center" vertical="center"/>
    </xf>
    <xf numFmtId="0" fontId="7" fillId="0" borderId="64" xfId="0" applyFont="1" applyBorder="1" applyAlignment="1">
      <alignment horizontal="distributed" vertical="center" indent="1" shrinkToFit="1"/>
    </xf>
    <xf numFmtId="0" fontId="7" fillId="0" borderId="65" xfId="0" applyFont="1" applyBorder="1" applyAlignment="1">
      <alignment horizontal="distributed" vertical="center" indent="1" shrinkToFit="1"/>
    </xf>
    <xf numFmtId="0" fontId="7" fillId="0" borderId="68" xfId="0" applyFont="1" applyBorder="1" applyAlignment="1">
      <alignment horizontal="distributed" vertical="center" wrapText="1" indent="1" shrinkToFit="1"/>
    </xf>
    <xf numFmtId="0" fontId="7" fillId="0" borderId="71" xfId="0" applyFont="1" applyBorder="1" applyAlignment="1">
      <alignment horizontal="distributed" vertical="center" indent="1" shrinkToFit="1"/>
    </xf>
    <xf numFmtId="0" fontId="7" fillId="2" borderId="57" xfId="0" applyFont="1" applyFill="1" applyBorder="1" applyAlignment="1">
      <alignment horizontal="distributed" vertical="center" indent="1" shrinkToFit="1"/>
    </xf>
    <xf numFmtId="0" fontId="7" fillId="2" borderId="36" xfId="0" applyFont="1" applyFill="1" applyBorder="1" applyAlignment="1">
      <alignment horizontal="distributed" vertical="center" indent="1" shrinkToFit="1"/>
    </xf>
    <xf numFmtId="0" fontId="8" fillId="0" borderId="76" xfId="0" applyFont="1" applyBorder="1" applyAlignment="1">
      <alignment horizontal="distributed" vertical="center" wrapText="1" indent="1" shrinkToFit="1"/>
    </xf>
    <xf numFmtId="0" fontId="8" fillId="0" borderId="66" xfId="0" applyFont="1" applyBorder="1" applyAlignment="1">
      <alignment horizontal="distributed" vertical="center" indent="1" shrinkToFit="1"/>
    </xf>
    <xf numFmtId="180" fontId="9" fillId="0" borderId="67" xfId="0" applyNumberFormat="1" applyFont="1" applyBorder="1" applyAlignment="1">
      <alignment horizontal="center" vertical="center" shrinkToFit="1"/>
    </xf>
    <xf numFmtId="180" fontId="9" fillId="0" borderId="79" xfId="0" applyNumberFormat="1" applyFont="1" applyBorder="1" applyAlignment="1">
      <alignment horizontal="center" vertical="center" shrinkToFit="1"/>
    </xf>
    <xf numFmtId="0" fontId="10" fillId="0" borderId="71" xfId="0" applyFont="1" applyBorder="1" applyAlignment="1">
      <alignment horizontal="center" vertical="center" shrinkToFit="1"/>
    </xf>
    <xf numFmtId="0" fontId="10" fillId="0" borderId="81" xfId="0" applyFont="1" applyBorder="1" applyAlignment="1">
      <alignment horizontal="center" vertical="center" shrinkToFit="1"/>
    </xf>
    <xf numFmtId="0" fontId="10" fillId="0" borderId="68" xfId="0" applyFont="1" applyBorder="1" applyAlignment="1">
      <alignment horizontal="center" vertical="center" shrinkToFit="1"/>
    </xf>
    <xf numFmtId="0" fontId="10" fillId="0" borderId="60" xfId="0" applyFont="1" applyBorder="1" applyAlignment="1">
      <alignment horizontal="center" vertical="center"/>
    </xf>
    <xf numFmtId="0" fontId="10" fillId="0" borderId="61" xfId="0" applyFont="1" applyBorder="1" applyAlignment="1">
      <alignment horizontal="center" vertical="center"/>
    </xf>
    <xf numFmtId="0" fontId="10" fillId="0" borderId="80" xfId="0" applyFont="1" applyBorder="1" applyAlignment="1">
      <alignment horizontal="distributed" vertical="center" wrapText="1" indent="1" shrinkToFit="1"/>
    </xf>
    <xf numFmtId="0" fontId="10" fillId="0" borderId="71" xfId="0" applyFont="1" applyBorder="1" applyAlignment="1">
      <alignment horizontal="distributed" vertical="center" wrapText="1" indent="1" shrinkToFit="1"/>
    </xf>
    <xf numFmtId="0" fontId="10" fillId="0" borderId="81" xfId="0" applyFont="1" applyBorder="1" applyAlignment="1">
      <alignment horizontal="distributed" vertical="center" wrapText="1" indent="1" shrinkToFit="1"/>
    </xf>
    <xf numFmtId="0" fontId="15" fillId="0" borderId="90" xfId="0" applyFont="1" applyBorder="1" applyAlignment="1">
      <alignment horizontal="justify" vertical="center" wrapText="1"/>
    </xf>
    <xf numFmtId="0" fontId="11" fillId="0" borderId="0" xfId="0" applyFont="1" applyAlignment="1">
      <alignment horizontal="justify" vertical="center"/>
    </xf>
    <xf numFmtId="0" fontId="13" fillId="0" borderId="84" xfId="0" applyFont="1" applyBorder="1" applyAlignment="1">
      <alignment horizontal="center" vertical="center" wrapText="1"/>
    </xf>
    <xf numFmtId="0" fontId="13" fillId="0" borderId="88" xfId="0" applyFont="1" applyBorder="1" applyAlignment="1">
      <alignment horizontal="center" vertical="center" wrapText="1"/>
    </xf>
    <xf numFmtId="0" fontId="13" fillId="0" borderId="85" xfId="0" applyFont="1" applyBorder="1" applyAlignment="1">
      <alignment horizontal="center" vertical="center" wrapText="1"/>
    </xf>
    <xf numFmtId="0" fontId="13" fillId="0" borderId="86" xfId="0" applyFont="1" applyBorder="1" applyAlignment="1">
      <alignment horizontal="center" vertical="center" wrapText="1"/>
    </xf>
    <xf numFmtId="0" fontId="13" fillId="0" borderId="87" xfId="0" applyFont="1" applyBorder="1" applyAlignment="1">
      <alignment horizontal="center" vertical="center" wrapText="1"/>
    </xf>
    <xf numFmtId="0" fontId="15" fillId="0" borderId="0" xfId="0" applyFont="1" applyAlignment="1">
      <alignment horizontal="justify" vertical="center" wrapText="1"/>
    </xf>
    <xf numFmtId="0" fontId="13" fillId="0" borderId="0" xfId="0" applyFont="1" applyAlignment="1">
      <alignment horizontal="justify" vertical="center" wrapText="1"/>
    </xf>
    <xf numFmtId="0" fontId="11" fillId="0" borderId="0" xfId="0" applyFont="1" applyAlignment="1">
      <alignment horizontal="center" vertical="center"/>
    </xf>
    <xf numFmtId="0" fontId="18" fillId="3" borderId="84" xfId="0" applyFont="1" applyFill="1" applyBorder="1" applyAlignment="1">
      <alignment horizontal="left" vertical="center" wrapText="1"/>
    </xf>
    <xf numFmtId="0" fontId="18" fillId="3" borderId="93" xfId="0" applyFont="1" applyFill="1" applyBorder="1" applyAlignment="1">
      <alignment horizontal="left" vertical="center" wrapText="1"/>
    </xf>
    <xf numFmtId="0" fontId="18" fillId="3" borderId="88" xfId="0" applyFont="1" applyFill="1" applyBorder="1" applyAlignment="1">
      <alignment horizontal="left" vertical="center" wrapText="1"/>
    </xf>
    <xf numFmtId="0" fontId="18" fillId="3" borderId="91" xfId="0" applyFont="1" applyFill="1" applyBorder="1" applyAlignment="1">
      <alignment horizontal="left" vertical="center" wrapText="1"/>
    </xf>
    <xf numFmtId="0" fontId="18" fillId="3" borderId="90" xfId="0" applyFont="1" applyFill="1" applyBorder="1" applyAlignment="1">
      <alignment horizontal="left" vertical="center" wrapText="1"/>
    </xf>
    <xf numFmtId="0" fontId="18" fillId="3" borderId="92" xfId="0" applyFont="1" applyFill="1" applyBorder="1" applyAlignment="1">
      <alignment horizontal="left" vertical="center" wrapText="1"/>
    </xf>
    <xf numFmtId="0" fontId="18" fillId="3" borderId="94" xfId="0" applyFont="1" applyFill="1" applyBorder="1" applyAlignment="1">
      <alignment horizontal="left" vertical="center" wrapText="1"/>
    </xf>
    <xf numFmtId="0" fontId="18" fillId="3" borderId="0" xfId="0" applyFont="1" applyFill="1" applyBorder="1" applyAlignment="1">
      <alignment horizontal="left" vertical="center" wrapText="1"/>
    </xf>
    <xf numFmtId="0" fontId="18" fillId="3" borderId="95" xfId="0" applyFont="1" applyFill="1" applyBorder="1" applyAlignment="1">
      <alignment horizontal="left" vertical="center" wrapText="1"/>
    </xf>
    <xf numFmtId="0" fontId="18" fillId="3" borderId="96" xfId="0" applyFont="1" applyFill="1" applyBorder="1" applyAlignment="1">
      <alignment horizontal="left" vertical="center" wrapText="1"/>
    </xf>
    <xf numFmtId="0" fontId="18" fillId="3" borderId="97" xfId="0" applyFont="1" applyFill="1" applyBorder="1" applyAlignment="1">
      <alignment horizontal="left" vertical="center" wrapText="1"/>
    </xf>
    <xf numFmtId="0" fontId="18" fillId="3" borderId="98" xfId="0" applyFont="1" applyFill="1" applyBorder="1" applyAlignment="1">
      <alignment horizontal="left" vertical="center" wrapText="1"/>
    </xf>
  </cellXfs>
  <cellStyles count="4">
    <cellStyle name="백분율" xfId="3" builtinId="5"/>
    <cellStyle name="표준" xfId="0" builtinId="0"/>
    <cellStyle name="표준 2" xfId="2" xr:uid="{00000000-0005-0000-0000-000002000000}"/>
    <cellStyle name="표준_2000년계약" xfId="1" xr:uid="{00000000-0005-0000-0000-000003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8"/>
  <sheetViews>
    <sheetView tabSelected="1" view="pageBreakPreview" zoomScaleNormal="100" zoomScaleSheetLayoutView="100" workbookViewId="0">
      <selection activeCell="L23" sqref="L23"/>
    </sheetView>
  </sheetViews>
  <sheetFormatPr defaultRowHeight="16.5"/>
  <cols>
    <col min="1" max="1" width="6.625" style="71" customWidth="1"/>
    <col min="2" max="2" width="5" style="71" customWidth="1"/>
    <col min="3" max="3" width="16.5" style="71" customWidth="1"/>
    <col min="4" max="9" width="13.25" style="71" customWidth="1"/>
    <col min="10" max="10" width="14.25" style="71" customWidth="1"/>
    <col min="11" max="11" width="9" style="71"/>
    <col min="12" max="12" width="13.5" style="71" customWidth="1"/>
    <col min="13" max="13" width="11.375" style="71" bestFit="1" customWidth="1"/>
    <col min="14" max="256" width="9" style="71"/>
    <col min="257" max="257" width="8" style="71" customWidth="1"/>
    <col min="258" max="258" width="4" style="71" customWidth="1"/>
    <col min="259" max="259" width="14.5" style="71" customWidth="1"/>
    <col min="260" max="265" width="13.25" style="71" customWidth="1"/>
    <col min="266" max="266" width="16.625" style="71" customWidth="1"/>
    <col min="267" max="267" width="9" style="71"/>
    <col min="268" max="268" width="13.5" style="71" customWidth="1"/>
    <col min="269" max="269" width="11.375" style="71" bestFit="1" customWidth="1"/>
    <col min="270" max="512" width="9" style="71"/>
    <col min="513" max="513" width="8" style="71" customWidth="1"/>
    <col min="514" max="514" width="4" style="71" customWidth="1"/>
    <col min="515" max="515" width="14.5" style="71" customWidth="1"/>
    <col min="516" max="521" width="13.25" style="71" customWidth="1"/>
    <col min="522" max="522" width="16.625" style="71" customWidth="1"/>
    <col min="523" max="523" width="9" style="71"/>
    <col min="524" max="524" width="13.5" style="71" customWidth="1"/>
    <col min="525" max="525" width="11.375" style="71" bestFit="1" customWidth="1"/>
    <col min="526" max="768" width="9" style="71"/>
    <col min="769" max="769" width="8" style="71" customWidth="1"/>
    <col min="770" max="770" width="4" style="71" customWidth="1"/>
    <col min="771" max="771" width="14.5" style="71" customWidth="1"/>
    <col min="772" max="777" width="13.25" style="71" customWidth="1"/>
    <col min="778" max="778" width="16.625" style="71" customWidth="1"/>
    <col min="779" max="779" width="9" style="71"/>
    <col min="780" max="780" width="13.5" style="71" customWidth="1"/>
    <col min="781" max="781" width="11.375" style="71" bestFit="1" customWidth="1"/>
    <col min="782" max="1024" width="9" style="71"/>
    <col min="1025" max="1025" width="8" style="71" customWidth="1"/>
    <col min="1026" max="1026" width="4" style="71" customWidth="1"/>
    <col min="1027" max="1027" width="14.5" style="71" customWidth="1"/>
    <col min="1028" max="1033" width="13.25" style="71" customWidth="1"/>
    <col min="1034" max="1034" width="16.625" style="71" customWidth="1"/>
    <col min="1035" max="1035" width="9" style="71"/>
    <col min="1036" max="1036" width="13.5" style="71" customWidth="1"/>
    <col min="1037" max="1037" width="11.375" style="71" bestFit="1" customWidth="1"/>
    <col min="1038" max="1280" width="9" style="71"/>
    <col min="1281" max="1281" width="8" style="71" customWidth="1"/>
    <col min="1282" max="1282" width="4" style="71" customWidth="1"/>
    <col min="1283" max="1283" width="14.5" style="71" customWidth="1"/>
    <col min="1284" max="1289" width="13.25" style="71" customWidth="1"/>
    <col min="1290" max="1290" width="16.625" style="71" customWidth="1"/>
    <col min="1291" max="1291" width="9" style="71"/>
    <col min="1292" max="1292" width="13.5" style="71" customWidth="1"/>
    <col min="1293" max="1293" width="11.375" style="71" bestFit="1" customWidth="1"/>
    <col min="1294" max="1536" width="9" style="71"/>
    <col min="1537" max="1537" width="8" style="71" customWidth="1"/>
    <col min="1538" max="1538" width="4" style="71" customWidth="1"/>
    <col min="1539" max="1539" width="14.5" style="71" customWidth="1"/>
    <col min="1540" max="1545" width="13.25" style="71" customWidth="1"/>
    <col min="1546" max="1546" width="16.625" style="71" customWidth="1"/>
    <col min="1547" max="1547" width="9" style="71"/>
    <col min="1548" max="1548" width="13.5" style="71" customWidth="1"/>
    <col min="1549" max="1549" width="11.375" style="71" bestFit="1" customWidth="1"/>
    <col min="1550" max="1792" width="9" style="71"/>
    <col min="1793" max="1793" width="8" style="71" customWidth="1"/>
    <col min="1794" max="1794" width="4" style="71" customWidth="1"/>
    <col min="1795" max="1795" width="14.5" style="71" customWidth="1"/>
    <col min="1796" max="1801" width="13.25" style="71" customWidth="1"/>
    <col min="1802" max="1802" width="16.625" style="71" customWidth="1"/>
    <col min="1803" max="1803" width="9" style="71"/>
    <col min="1804" max="1804" width="13.5" style="71" customWidth="1"/>
    <col min="1805" max="1805" width="11.375" style="71" bestFit="1" customWidth="1"/>
    <col min="1806" max="2048" width="9" style="71"/>
    <col min="2049" max="2049" width="8" style="71" customWidth="1"/>
    <col min="2050" max="2050" width="4" style="71" customWidth="1"/>
    <col min="2051" max="2051" width="14.5" style="71" customWidth="1"/>
    <col min="2052" max="2057" width="13.25" style="71" customWidth="1"/>
    <col min="2058" max="2058" width="16.625" style="71" customWidth="1"/>
    <col min="2059" max="2059" width="9" style="71"/>
    <col min="2060" max="2060" width="13.5" style="71" customWidth="1"/>
    <col min="2061" max="2061" width="11.375" style="71" bestFit="1" customWidth="1"/>
    <col min="2062" max="2304" width="9" style="71"/>
    <col min="2305" max="2305" width="8" style="71" customWidth="1"/>
    <col min="2306" max="2306" width="4" style="71" customWidth="1"/>
    <col min="2307" max="2307" width="14.5" style="71" customWidth="1"/>
    <col min="2308" max="2313" width="13.25" style="71" customWidth="1"/>
    <col min="2314" max="2314" width="16.625" style="71" customWidth="1"/>
    <col min="2315" max="2315" width="9" style="71"/>
    <col min="2316" max="2316" width="13.5" style="71" customWidth="1"/>
    <col min="2317" max="2317" width="11.375" style="71" bestFit="1" customWidth="1"/>
    <col min="2318" max="2560" width="9" style="71"/>
    <col min="2561" max="2561" width="8" style="71" customWidth="1"/>
    <col min="2562" max="2562" width="4" style="71" customWidth="1"/>
    <col min="2563" max="2563" width="14.5" style="71" customWidth="1"/>
    <col min="2564" max="2569" width="13.25" style="71" customWidth="1"/>
    <col min="2570" max="2570" width="16.625" style="71" customWidth="1"/>
    <col min="2571" max="2571" width="9" style="71"/>
    <col min="2572" max="2572" width="13.5" style="71" customWidth="1"/>
    <col min="2573" max="2573" width="11.375" style="71" bestFit="1" customWidth="1"/>
    <col min="2574" max="2816" width="9" style="71"/>
    <col min="2817" max="2817" width="8" style="71" customWidth="1"/>
    <col min="2818" max="2818" width="4" style="71" customWidth="1"/>
    <col min="2819" max="2819" width="14.5" style="71" customWidth="1"/>
    <col min="2820" max="2825" width="13.25" style="71" customWidth="1"/>
    <col min="2826" max="2826" width="16.625" style="71" customWidth="1"/>
    <col min="2827" max="2827" width="9" style="71"/>
    <col min="2828" max="2828" width="13.5" style="71" customWidth="1"/>
    <col min="2829" max="2829" width="11.375" style="71" bestFit="1" customWidth="1"/>
    <col min="2830" max="3072" width="9" style="71"/>
    <col min="3073" max="3073" width="8" style="71" customWidth="1"/>
    <col min="3074" max="3074" width="4" style="71" customWidth="1"/>
    <col min="3075" max="3075" width="14.5" style="71" customWidth="1"/>
    <col min="3076" max="3081" width="13.25" style="71" customWidth="1"/>
    <col min="3082" max="3082" width="16.625" style="71" customWidth="1"/>
    <col min="3083" max="3083" width="9" style="71"/>
    <col min="3084" max="3084" width="13.5" style="71" customWidth="1"/>
    <col min="3085" max="3085" width="11.375" style="71" bestFit="1" customWidth="1"/>
    <col min="3086" max="3328" width="9" style="71"/>
    <col min="3329" max="3329" width="8" style="71" customWidth="1"/>
    <col min="3330" max="3330" width="4" style="71" customWidth="1"/>
    <col min="3331" max="3331" width="14.5" style="71" customWidth="1"/>
    <col min="3332" max="3337" width="13.25" style="71" customWidth="1"/>
    <col min="3338" max="3338" width="16.625" style="71" customWidth="1"/>
    <col min="3339" max="3339" width="9" style="71"/>
    <col min="3340" max="3340" width="13.5" style="71" customWidth="1"/>
    <col min="3341" max="3341" width="11.375" style="71" bestFit="1" customWidth="1"/>
    <col min="3342" max="3584" width="9" style="71"/>
    <col min="3585" max="3585" width="8" style="71" customWidth="1"/>
    <col min="3586" max="3586" width="4" style="71" customWidth="1"/>
    <col min="3587" max="3587" width="14.5" style="71" customWidth="1"/>
    <col min="3588" max="3593" width="13.25" style="71" customWidth="1"/>
    <col min="3594" max="3594" width="16.625" style="71" customWidth="1"/>
    <col min="3595" max="3595" width="9" style="71"/>
    <col min="3596" max="3596" width="13.5" style="71" customWidth="1"/>
    <col min="3597" max="3597" width="11.375" style="71" bestFit="1" customWidth="1"/>
    <col min="3598" max="3840" width="9" style="71"/>
    <col min="3841" max="3841" width="8" style="71" customWidth="1"/>
    <col min="3842" max="3842" width="4" style="71" customWidth="1"/>
    <col min="3843" max="3843" width="14.5" style="71" customWidth="1"/>
    <col min="3844" max="3849" width="13.25" style="71" customWidth="1"/>
    <col min="3850" max="3850" width="16.625" style="71" customWidth="1"/>
    <col min="3851" max="3851" width="9" style="71"/>
    <col min="3852" max="3852" width="13.5" style="71" customWidth="1"/>
    <col min="3853" max="3853" width="11.375" style="71" bestFit="1" customWidth="1"/>
    <col min="3854" max="4096" width="9" style="71"/>
    <col min="4097" max="4097" width="8" style="71" customWidth="1"/>
    <col min="4098" max="4098" width="4" style="71" customWidth="1"/>
    <col min="4099" max="4099" width="14.5" style="71" customWidth="1"/>
    <col min="4100" max="4105" width="13.25" style="71" customWidth="1"/>
    <col min="4106" max="4106" width="16.625" style="71" customWidth="1"/>
    <col min="4107" max="4107" width="9" style="71"/>
    <col min="4108" max="4108" width="13.5" style="71" customWidth="1"/>
    <col min="4109" max="4109" width="11.375" style="71" bestFit="1" customWidth="1"/>
    <col min="4110" max="4352" width="9" style="71"/>
    <col min="4353" max="4353" width="8" style="71" customWidth="1"/>
    <col min="4354" max="4354" width="4" style="71" customWidth="1"/>
    <col min="4355" max="4355" width="14.5" style="71" customWidth="1"/>
    <col min="4356" max="4361" width="13.25" style="71" customWidth="1"/>
    <col min="4362" max="4362" width="16.625" style="71" customWidth="1"/>
    <col min="4363" max="4363" width="9" style="71"/>
    <col min="4364" max="4364" width="13.5" style="71" customWidth="1"/>
    <col min="4365" max="4365" width="11.375" style="71" bestFit="1" customWidth="1"/>
    <col min="4366" max="4608" width="9" style="71"/>
    <col min="4609" max="4609" width="8" style="71" customWidth="1"/>
    <col min="4610" max="4610" width="4" style="71" customWidth="1"/>
    <col min="4611" max="4611" width="14.5" style="71" customWidth="1"/>
    <col min="4612" max="4617" width="13.25" style="71" customWidth="1"/>
    <col min="4618" max="4618" width="16.625" style="71" customWidth="1"/>
    <col min="4619" max="4619" width="9" style="71"/>
    <col min="4620" max="4620" width="13.5" style="71" customWidth="1"/>
    <col min="4621" max="4621" width="11.375" style="71" bestFit="1" customWidth="1"/>
    <col min="4622" max="4864" width="9" style="71"/>
    <col min="4865" max="4865" width="8" style="71" customWidth="1"/>
    <col min="4866" max="4866" width="4" style="71" customWidth="1"/>
    <col min="4867" max="4867" width="14.5" style="71" customWidth="1"/>
    <col min="4868" max="4873" width="13.25" style="71" customWidth="1"/>
    <col min="4874" max="4874" width="16.625" style="71" customWidth="1"/>
    <col min="4875" max="4875" width="9" style="71"/>
    <col min="4876" max="4876" width="13.5" style="71" customWidth="1"/>
    <col min="4877" max="4877" width="11.375" style="71" bestFit="1" customWidth="1"/>
    <col min="4878" max="5120" width="9" style="71"/>
    <col min="5121" max="5121" width="8" style="71" customWidth="1"/>
    <col min="5122" max="5122" width="4" style="71" customWidth="1"/>
    <col min="5123" max="5123" width="14.5" style="71" customWidth="1"/>
    <col min="5124" max="5129" width="13.25" style="71" customWidth="1"/>
    <col min="5130" max="5130" width="16.625" style="71" customWidth="1"/>
    <col min="5131" max="5131" width="9" style="71"/>
    <col min="5132" max="5132" width="13.5" style="71" customWidth="1"/>
    <col min="5133" max="5133" width="11.375" style="71" bestFit="1" customWidth="1"/>
    <col min="5134" max="5376" width="9" style="71"/>
    <col min="5377" max="5377" width="8" style="71" customWidth="1"/>
    <col min="5378" max="5378" width="4" style="71" customWidth="1"/>
    <col min="5379" max="5379" width="14.5" style="71" customWidth="1"/>
    <col min="5380" max="5385" width="13.25" style="71" customWidth="1"/>
    <col min="5386" max="5386" width="16.625" style="71" customWidth="1"/>
    <col min="5387" max="5387" width="9" style="71"/>
    <col min="5388" max="5388" width="13.5" style="71" customWidth="1"/>
    <col min="5389" max="5389" width="11.375" style="71" bestFit="1" customWidth="1"/>
    <col min="5390" max="5632" width="9" style="71"/>
    <col min="5633" max="5633" width="8" style="71" customWidth="1"/>
    <col min="5634" max="5634" width="4" style="71" customWidth="1"/>
    <col min="5635" max="5635" width="14.5" style="71" customWidth="1"/>
    <col min="5636" max="5641" width="13.25" style="71" customWidth="1"/>
    <col min="5642" max="5642" width="16.625" style="71" customWidth="1"/>
    <col min="5643" max="5643" width="9" style="71"/>
    <col min="5644" max="5644" width="13.5" style="71" customWidth="1"/>
    <col min="5645" max="5645" width="11.375" style="71" bestFit="1" customWidth="1"/>
    <col min="5646" max="5888" width="9" style="71"/>
    <col min="5889" max="5889" width="8" style="71" customWidth="1"/>
    <col min="5890" max="5890" width="4" style="71" customWidth="1"/>
    <col min="5891" max="5891" width="14.5" style="71" customWidth="1"/>
    <col min="5892" max="5897" width="13.25" style="71" customWidth="1"/>
    <col min="5898" max="5898" width="16.625" style="71" customWidth="1"/>
    <col min="5899" max="5899" width="9" style="71"/>
    <col min="5900" max="5900" width="13.5" style="71" customWidth="1"/>
    <col min="5901" max="5901" width="11.375" style="71" bestFit="1" customWidth="1"/>
    <col min="5902" max="6144" width="9" style="71"/>
    <col min="6145" max="6145" width="8" style="71" customWidth="1"/>
    <col min="6146" max="6146" width="4" style="71" customWidth="1"/>
    <col min="6147" max="6147" width="14.5" style="71" customWidth="1"/>
    <col min="6148" max="6153" width="13.25" style="71" customWidth="1"/>
    <col min="6154" max="6154" width="16.625" style="71" customWidth="1"/>
    <col min="6155" max="6155" width="9" style="71"/>
    <col min="6156" max="6156" width="13.5" style="71" customWidth="1"/>
    <col min="6157" max="6157" width="11.375" style="71" bestFit="1" customWidth="1"/>
    <col min="6158" max="6400" width="9" style="71"/>
    <col min="6401" max="6401" width="8" style="71" customWidth="1"/>
    <col min="6402" max="6402" width="4" style="71" customWidth="1"/>
    <col min="6403" max="6403" width="14.5" style="71" customWidth="1"/>
    <col min="6404" max="6409" width="13.25" style="71" customWidth="1"/>
    <col min="6410" max="6410" width="16.625" style="71" customWidth="1"/>
    <col min="6411" max="6411" width="9" style="71"/>
    <col min="6412" max="6412" width="13.5" style="71" customWidth="1"/>
    <col min="6413" max="6413" width="11.375" style="71" bestFit="1" customWidth="1"/>
    <col min="6414" max="6656" width="9" style="71"/>
    <col min="6657" max="6657" width="8" style="71" customWidth="1"/>
    <col min="6658" max="6658" width="4" style="71" customWidth="1"/>
    <col min="6659" max="6659" width="14.5" style="71" customWidth="1"/>
    <col min="6660" max="6665" width="13.25" style="71" customWidth="1"/>
    <col min="6666" max="6666" width="16.625" style="71" customWidth="1"/>
    <col min="6667" max="6667" width="9" style="71"/>
    <col min="6668" max="6668" width="13.5" style="71" customWidth="1"/>
    <col min="6669" max="6669" width="11.375" style="71" bestFit="1" customWidth="1"/>
    <col min="6670" max="6912" width="9" style="71"/>
    <col min="6913" max="6913" width="8" style="71" customWidth="1"/>
    <col min="6914" max="6914" width="4" style="71" customWidth="1"/>
    <col min="6915" max="6915" width="14.5" style="71" customWidth="1"/>
    <col min="6916" max="6921" width="13.25" style="71" customWidth="1"/>
    <col min="6922" max="6922" width="16.625" style="71" customWidth="1"/>
    <col min="6923" max="6923" width="9" style="71"/>
    <col min="6924" max="6924" width="13.5" style="71" customWidth="1"/>
    <col min="6925" max="6925" width="11.375" style="71" bestFit="1" customWidth="1"/>
    <col min="6926" max="7168" width="9" style="71"/>
    <col min="7169" max="7169" width="8" style="71" customWidth="1"/>
    <col min="7170" max="7170" width="4" style="71" customWidth="1"/>
    <col min="7171" max="7171" width="14.5" style="71" customWidth="1"/>
    <col min="7172" max="7177" width="13.25" style="71" customWidth="1"/>
    <col min="7178" max="7178" width="16.625" style="71" customWidth="1"/>
    <col min="7179" max="7179" width="9" style="71"/>
    <col min="7180" max="7180" width="13.5" style="71" customWidth="1"/>
    <col min="7181" max="7181" width="11.375" style="71" bestFit="1" customWidth="1"/>
    <col min="7182" max="7424" width="9" style="71"/>
    <col min="7425" max="7425" width="8" style="71" customWidth="1"/>
    <col min="7426" max="7426" width="4" style="71" customWidth="1"/>
    <col min="7427" max="7427" width="14.5" style="71" customWidth="1"/>
    <col min="7428" max="7433" width="13.25" style="71" customWidth="1"/>
    <col min="7434" max="7434" width="16.625" style="71" customWidth="1"/>
    <col min="7435" max="7435" width="9" style="71"/>
    <col min="7436" max="7436" width="13.5" style="71" customWidth="1"/>
    <col min="7437" max="7437" width="11.375" style="71" bestFit="1" customWidth="1"/>
    <col min="7438" max="7680" width="9" style="71"/>
    <col min="7681" max="7681" width="8" style="71" customWidth="1"/>
    <col min="7682" max="7682" width="4" style="71" customWidth="1"/>
    <col min="7683" max="7683" width="14.5" style="71" customWidth="1"/>
    <col min="7684" max="7689" width="13.25" style="71" customWidth="1"/>
    <col min="7690" max="7690" width="16.625" style="71" customWidth="1"/>
    <col min="7691" max="7691" width="9" style="71"/>
    <col min="7692" max="7692" width="13.5" style="71" customWidth="1"/>
    <col min="7693" max="7693" width="11.375" style="71" bestFit="1" customWidth="1"/>
    <col min="7694" max="7936" width="9" style="71"/>
    <col min="7937" max="7937" width="8" style="71" customWidth="1"/>
    <col min="7938" max="7938" width="4" style="71" customWidth="1"/>
    <col min="7939" max="7939" width="14.5" style="71" customWidth="1"/>
    <col min="7940" max="7945" width="13.25" style="71" customWidth="1"/>
    <col min="7946" max="7946" width="16.625" style="71" customWidth="1"/>
    <col min="7947" max="7947" width="9" style="71"/>
    <col min="7948" max="7948" width="13.5" style="71" customWidth="1"/>
    <col min="7949" max="7949" width="11.375" style="71" bestFit="1" customWidth="1"/>
    <col min="7950" max="8192" width="9" style="71"/>
    <col min="8193" max="8193" width="8" style="71" customWidth="1"/>
    <col min="8194" max="8194" width="4" style="71" customWidth="1"/>
    <col min="8195" max="8195" width="14.5" style="71" customWidth="1"/>
    <col min="8196" max="8201" width="13.25" style="71" customWidth="1"/>
    <col min="8202" max="8202" width="16.625" style="71" customWidth="1"/>
    <col min="8203" max="8203" width="9" style="71"/>
    <col min="8204" max="8204" width="13.5" style="71" customWidth="1"/>
    <col min="8205" max="8205" width="11.375" style="71" bestFit="1" customWidth="1"/>
    <col min="8206" max="8448" width="9" style="71"/>
    <col min="8449" max="8449" width="8" style="71" customWidth="1"/>
    <col min="8450" max="8450" width="4" style="71" customWidth="1"/>
    <col min="8451" max="8451" width="14.5" style="71" customWidth="1"/>
    <col min="8452" max="8457" width="13.25" style="71" customWidth="1"/>
    <col min="8458" max="8458" width="16.625" style="71" customWidth="1"/>
    <col min="8459" max="8459" width="9" style="71"/>
    <col min="8460" max="8460" width="13.5" style="71" customWidth="1"/>
    <col min="8461" max="8461" width="11.375" style="71" bestFit="1" customWidth="1"/>
    <col min="8462" max="8704" width="9" style="71"/>
    <col min="8705" max="8705" width="8" style="71" customWidth="1"/>
    <col min="8706" max="8706" width="4" style="71" customWidth="1"/>
    <col min="8707" max="8707" width="14.5" style="71" customWidth="1"/>
    <col min="8708" max="8713" width="13.25" style="71" customWidth="1"/>
    <col min="8714" max="8714" width="16.625" style="71" customWidth="1"/>
    <col min="8715" max="8715" width="9" style="71"/>
    <col min="8716" max="8716" width="13.5" style="71" customWidth="1"/>
    <col min="8717" max="8717" width="11.375" style="71" bestFit="1" customWidth="1"/>
    <col min="8718" max="8960" width="9" style="71"/>
    <col min="8961" max="8961" width="8" style="71" customWidth="1"/>
    <col min="8962" max="8962" width="4" style="71" customWidth="1"/>
    <col min="8963" max="8963" width="14.5" style="71" customWidth="1"/>
    <col min="8964" max="8969" width="13.25" style="71" customWidth="1"/>
    <col min="8970" max="8970" width="16.625" style="71" customWidth="1"/>
    <col min="8971" max="8971" width="9" style="71"/>
    <col min="8972" max="8972" width="13.5" style="71" customWidth="1"/>
    <col min="8973" max="8973" width="11.375" style="71" bestFit="1" customWidth="1"/>
    <col min="8974" max="9216" width="9" style="71"/>
    <col min="9217" max="9217" width="8" style="71" customWidth="1"/>
    <col min="9218" max="9218" width="4" style="71" customWidth="1"/>
    <col min="9219" max="9219" width="14.5" style="71" customWidth="1"/>
    <col min="9220" max="9225" width="13.25" style="71" customWidth="1"/>
    <col min="9226" max="9226" width="16.625" style="71" customWidth="1"/>
    <col min="9227" max="9227" width="9" style="71"/>
    <col min="9228" max="9228" width="13.5" style="71" customWidth="1"/>
    <col min="9229" max="9229" width="11.375" style="71" bestFit="1" customWidth="1"/>
    <col min="9230" max="9472" width="9" style="71"/>
    <col min="9473" max="9473" width="8" style="71" customWidth="1"/>
    <col min="9474" max="9474" width="4" style="71" customWidth="1"/>
    <col min="9475" max="9475" width="14.5" style="71" customWidth="1"/>
    <col min="9476" max="9481" width="13.25" style="71" customWidth="1"/>
    <col min="9482" max="9482" width="16.625" style="71" customWidth="1"/>
    <col min="9483" max="9483" width="9" style="71"/>
    <col min="9484" max="9484" width="13.5" style="71" customWidth="1"/>
    <col min="9485" max="9485" width="11.375" style="71" bestFit="1" customWidth="1"/>
    <col min="9486" max="9728" width="9" style="71"/>
    <col min="9729" max="9729" width="8" style="71" customWidth="1"/>
    <col min="9730" max="9730" width="4" style="71" customWidth="1"/>
    <col min="9731" max="9731" width="14.5" style="71" customWidth="1"/>
    <col min="9732" max="9737" width="13.25" style="71" customWidth="1"/>
    <col min="9738" max="9738" width="16.625" style="71" customWidth="1"/>
    <col min="9739" max="9739" width="9" style="71"/>
    <col min="9740" max="9740" width="13.5" style="71" customWidth="1"/>
    <col min="9741" max="9741" width="11.375" style="71" bestFit="1" customWidth="1"/>
    <col min="9742" max="9984" width="9" style="71"/>
    <col min="9985" max="9985" width="8" style="71" customWidth="1"/>
    <col min="9986" max="9986" width="4" style="71" customWidth="1"/>
    <col min="9987" max="9987" width="14.5" style="71" customWidth="1"/>
    <col min="9988" max="9993" width="13.25" style="71" customWidth="1"/>
    <col min="9994" max="9994" width="16.625" style="71" customWidth="1"/>
    <col min="9995" max="9995" width="9" style="71"/>
    <col min="9996" max="9996" width="13.5" style="71" customWidth="1"/>
    <col min="9997" max="9997" width="11.375" style="71" bestFit="1" customWidth="1"/>
    <col min="9998" max="10240" width="9" style="71"/>
    <col min="10241" max="10241" width="8" style="71" customWidth="1"/>
    <col min="10242" max="10242" width="4" style="71" customWidth="1"/>
    <col min="10243" max="10243" width="14.5" style="71" customWidth="1"/>
    <col min="10244" max="10249" width="13.25" style="71" customWidth="1"/>
    <col min="10250" max="10250" width="16.625" style="71" customWidth="1"/>
    <col min="10251" max="10251" width="9" style="71"/>
    <col min="10252" max="10252" width="13.5" style="71" customWidth="1"/>
    <col min="10253" max="10253" width="11.375" style="71" bestFit="1" customWidth="1"/>
    <col min="10254" max="10496" width="9" style="71"/>
    <col min="10497" max="10497" width="8" style="71" customWidth="1"/>
    <col min="10498" max="10498" width="4" style="71" customWidth="1"/>
    <col min="10499" max="10499" width="14.5" style="71" customWidth="1"/>
    <col min="10500" max="10505" width="13.25" style="71" customWidth="1"/>
    <col min="10506" max="10506" width="16.625" style="71" customWidth="1"/>
    <col min="10507" max="10507" width="9" style="71"/>
    <col min="10508" max="10508" width="13.5" style="71" customWidth="1"/>
    <col min="10509" max="10509" width="11.375" style="71" bestFit="1" customWidth="1"/>
    <col min="10510" max="10752" width="9" style="71"/>
    <col min="10753" max="10753" width="8" style="71" customWidth="1"/>
    <col min="10754" max="10754" width="4" style="71" customWidth="1"/>
    <col min="10755" max="10755" width="14.5" style="71" customWidth="1"/>
    <col min="10756" max="10761" width="13.25" style="71" customWidth="1"/>
    <col min="10762" max="10762" width="16.625" style="71" customWidth="1"/>
    <col min="10763" max="10763" width="9" style="71"/>
    <col min="10764" max="10764" width="13.5" style="71" customWidth="1"/>
    <col min="10765" max="10765" width="11.375" style="71" bestFit="1" customWidth="1"/>
    <col min="10766" max="11008" width="9" style="71"/>
    <col min="11009" max="11009" width="8" style="71" customWidth="1"/>
    <col min="11010" max="11010" width="4" style="71" customWidth="1"/>
    <col min="11011" max="11011" width="14.5" style="71" customWidth="1"/>
    <col min="11012" max="11017" width="13.25" style="71" customWidth="1"/>
    <col min="11018" max="11018" width="16.625" style="71" customWidth="1"/>
    <col min="11019" max="11019" width="9" style="71"/>
    <col min="11020" max="11020" width="13.5" style="71" customWidth="1"/>
    <col min="11021" max="11021" width="11.375" style="71" bestFit="1" customWidth="1"/>
    <col min="11022" max="11264" width="9" style="71"/>
    <col min="11265" max="11265" width="8" style="71" customWidth="1"/>
    <col min="11266" max="11266" width="4" style="71" customWidth="1"/>
    <col min="11267" max="11267" width="14.5" style="71" customWidth="1"/>
    <col min="11268" max="11273" width="13.25" style="71" customWidth="1"/>
    <col min="11274" max="11274" width="16.625" style="71" customWidth="1"/>
    <col min="11275" max="11275" width="9" style="71"/>
    <col min="11276" max="11276" width="13.5" style="71" customWidth="1"/>
    <col min="11277" max="11277" width="11.375" style="71" bestFit="1" customWidth="1"/>
    <col min="11278" max="11520" width="9" style="71"/>
    <col min="11521" max="11521" width="8" style="71" customWidth="1"/>
    <col min="11522" max="11522" width="4" style="71" customWidth="1"/>
    <col min="11523" max="11523" width="14.5" style="71" customWidth="1"/>
    <col min="11524" max="11529" width="13.25" style="71" customWidth="1"/>
    <col min="11530" max="11530" width="16.625" style="71" customWidth="1"/>
    <col min="11531" max="11531" width="9" style="71"/>
    <col min="11532" max="11532" width="13.5" style="71" customWidth="1"/>
    <col min="11533" max="11533" width="11.375" style="71" bestFit="1" customWidth="1"/>
    <col min="11534" max="11776" width="9" style="71"/>
    <col min="11777" max="11777" width="8" style="71" customWidth="1"/>
    <col min="11778" max="11778" width="4" style="71" customWidth="1"/>
    <col min="11779" max="11779" width="14.5" style="71" customWidth="1"/>
    <col min="11780" max="11785" width="13.25" style="71" customWidth="1"/>
    <col min="11786" max="11786" width="16.625" style="71" customWidth="1"/>
    <col min="11787" max="11787" width="9" style="71"/>
    <col min="11788" max="11788" width="13.5" style="71" customWidth="1"/>
    <col min="11789" max="11789" width="11.375" style="71" bestFit="1" customWidth="1"/>
    <col min="11790" max="12032" width="9" style="71"/>
    <col min="12033" max="12033" width="8" style="71" customWidth="1"/>
    <col min="12034" max="12034" width="4" style="71" customWidth="1"/>
    <col min="12035" max="12035" width="14.5" style="71" customWidth="1"/>
    <col min="12036" max="12041" width="13.25" style="71" customWidth="1"/>
    <col min="12042" max="12042" width="16.625" style="71" customWidth="1"/>
    <col min="12043" max="12043" width="9" style="71"/>
    <col min="12044" max="12044" width="13.5" style="71" customWidth="1"/>
    <col min="12045" max="12045" width="11.375" style="71" bestFit="1" customWidth="1"/>
    <col min="12046" max="12288" width="9" style="71"/>
    <col min="12289" max="12289" width="8" style="71" customWidth="1"/>
    <col min="12290" max="12290" width="4" style="71" customWidth="1"/>
    <col min="12291" max="12291" width="14.5" style="71" customWidth="1"/>
    <col min="12292" max="12297" width="13.25" style="71" customWidth="1"/>
    <col min="12298" max="12298" width="16.625" style="71" customWidth="1"/>
    <col min="12299" max="12299" width="9" style="71"/>
    <col min="12300" max="12300" width="13.5" style="71" customWidth="1"/>
    <col min="12301" max="12301" width="11.375" style="71" bestFit="1" customWidth="1"/>
    <col min="12302" max="12544" width="9" style="71"/>
    <col min="12545" max="12545" width="8" style="71" customWidth="1"/>
    <col min="12546" max="12546" width="4" style="71" customWidth="1"/>
    <col min="12547" max="12547" width="14.5" style="71" customWidth="1"/>
    <col min="12548" max="12553" width="13.25" style="71" customWidth="1"/>
    <col min="12554" max="12554" width="16.625" style="71" customWidth="1"/>
    <col min="12555" max="12555" width="9" style="71"/>
    <col min="12556" max="12556" width="13.5" style="71" customWidth="1"/>
    <col min="12557" max="12557" width="11.375" style="71" bestFit="1" customWidth="1"/>
    <col min="12558" max="12800" width="9" style="71"/>
    <col min="12801" max="12801" width="8" style="71" customWidth="1"/>
    <col min="12802" max="12802" width="4" style="71" customWidth="1"/>
    <col min="12803" max="12803" width="14.5" style="71" customWidth="1"/>
    <col min="12804" max="12809" width="13.25" style="71" customWidth="1"/>
    <col min="12810" max="12810" width="16.625" style="71" customWidth="1"/>
    <col min="12811" max="12811" width="9" style="71"/>
    <col min="12812" max="12812" width="13.5" style="71" customWidth="1"/>
    <col min="12813" max="12813" width="11.375" style="71" bestFit="1" customWidth="1"/>
    <col min="12814" max="13056" width="9" style="71"/>
    <col min="13057" max="13057" width="8" style="71" customWidth="1"/>
    <col min="13058" max="13058" width="4" style="71" customWidth="1"/>
    <col min="13059" max="13059" width="14.5" style="71" customWidth="1"/>
    <col min="13060" max="13065" width="13.25" style="71" customWidth="1"/>
    <col min="13066" max="13066" width="16.625" style="71" customWidth="1"/>
    <col min="13067" max="13067" width="9" style="71"/>
    <col min="13068" max="13068" width="13.5" style="71" customWidth="1"/>
    <col min="13069" max="13069" width="11.375" style="71" bestFit="1" customWidth="1"/>
    <col min="13070" max="13312" width="9" style="71"/>
    <col min="13313" max="13313" width="8" style="71" customWidth="1"/>
    <col min="13314" max="13314" width="4" style="71" customWidth="1"/>
    <col min="13315" max="13315" width="14.5" style="71" customWidth="1"/>
    <col min="13316" max="13321" width="13.25" style="71" customWidth="1"/>
    <col min="13322" max="13322" width="16.625" style="71" customWidth="1"/>
    <col min="13323" max="13323" width="9" style="71"/>
    <col min="13324" max="13324" width="13.5" style="71" customWidth="1"/>
    <col min="13325" max="13325" width="11.375" style="71" bestFit="1" customWidth="1"/>
    <col min="13326" max="13568" width="9" style="71"/>
    <col min="13569" max="13569" width="8" style="71" customWidth="1"/>
    <col min="13570" max="13570" width="4" style="71" customWidth="1"/>
    <col min="13571" max="13571" width="14.5" style="71" customWidth="1"/>
    <col min="13572" max="13577" width="13.25" style="71" customWidth="1"/>
    <col min="13578" max="13578" width="16.625" style="71" customWidth="1"/>
    <col min="13579" max="13579" width="9" style="71"/>
    <col min="13580" max="13580" width="13.5" style="71" customWidth="1"/>
    <col min="13581" max="13581" width="11.375" style="71" bestFit="1" customWidth="1"/>
    <col min="13582" max="13824" width="9" style="71"/>
    <col min="13825" max="13825" width="8" style="71" customWidth="1"/>
    <col min="13826" max="13826" width="4" style="71" customWidth="1"/>
    <col min="13827" max="13827" width="14.5" style="71" customWidth="1"/>
    <col min="13828" max="13833" width="13.25" style="71" customWidth="1"/>
    <col min="13834" max="13834" width="16.625" style="71" customWidth="1"/>
    <col min="13835" max="13835" width="9" style="71"/>
    <col min="13836" max="13836" width="13.5" style="71" customWidth="1"/>
    <col min="13837" max="13837" width="11.375" style="71" bestFit="1" customWidth="1"/>
    <col min="13838" max="14080" width="9" style="71"/>
    <col min="14081" max="14081" width="8" style="71" customWidth="1"/>
    <col min="14082" max="14082" width="4" style="71" customWidth="1"/>
    <col min="14083" max="14083" width="14.5" style="71" customWidth="1"/>
    <col min="14084" max="14089" width="13.25" style="71" customWidth="1"/>
    <col min="14090" max="14090" width="16.625" style="71" customWidth="1"/>
    <col min="14091" max="14091" width="9" style="71"/>
    <col min="14092" max="14092" width="13.5" style="71" customWidth="1"/>
    <col min="14093" max="14093" width="11.375" style="71" bestFit="1" customWidth="1"/>
    <col min="14094" max="14336" width="9" style="71"/>
    <col min="14337" max="14337" width="8" style="71" customWidth="1"/>
    <col min="14338" max="14338" width="4" style="71" customWidth="1"/>
    <col min="14339" max="14339" width="14.5" style="71" customWidth="1"/>
    <col min="14340" max="14345" width="13.25" style="71" customWidth="1"/>
    <col min="14346" max="14346" width="16.625" style="71" customWidth="1"/>
    <col min="14347" max="14347" width="9" style="71"/>
    <col min="14348" max="14348" width="13.5" style="71" customWidth="1"/>
    <col min="14349" max="14349" width="11.375" style="71" bestFit="1" customWidth="1"/>
    <col min="14350" max="14592" width="9" style="71"/>
    <col min="14593" max="14593" width="8" style="71" customWidth="1"/>
    <col min="14594" max="14594" width="4" style="71" customWidth="1"/>
    <col min="14595" max="14595" width="14.5" style="71" customWidth="1"/>
    <col min="14596" max="14601" width="13.25" style="71" customWidth="1"/>
    <col min="14602" max="14602" width="16.625" style="71" customWidth="1"/>
    <col min="14603" max="14603" width="9" style="71"/>
    <col min="14604" max="14604" width="13.5" style="71" customWidth="1"/>
    <col min="14605" max="14605" width="11.375" style="71" bestFit="1" customWidth="1"/>
    <col min="14606" max="14848" width="9" style="71"/>
    <col min="14849" max="14849" width="8" style="71" customWidth="1"/>
    <col min="14850" max="14850" width="4" style="71" customWidth="1"/>
    <col min="14851" max="14851" width="14.5" style="71" customWidth="1"/>
    <col min="14852" max="14857" width="13.25" style="71" customWidth="1"/>
    <col min="14858" max="14858" width="16.625" style="71" customWidth="1"/>
    <col min="14859" max="14859" width="9" style="71"/>
    <col min="14860" max="14860" width="13.5" style="71" customWidth="1"/>
    <col min="14861" max="14861" width="11.375" style="71" bestFit="1" customWidth="1"/>
    <col min="14862" max="15104" width="9" style="71"/>
    <col min="15105" max="15105" width="8" style="71" customWidth="1"/>
    <col min="15106" max="15106" width="4" style="71" customWidth="1"/>
    <col min="15107" max="15107" width="14.5" style="71" customWidth="1"/>
    <col min="15108" max="15113" width="13.25" style="71" customWidth="1"/>
    <col min="15114" max="15114" width="16.625" style="71" customWidth="1"/>
    <col min="15115" max="15115" width="9" style="71"/>
    <col min="15116" max="15116" width="13.5" style="71" customWidth="1"/>
    <col min="15117" max="15117" width="11.375" style="71" bestFit="1" customWidth="1"/>
    <col min="15118" max="15360" width="9" style="71"/>
    <col min="15361" max="15361" width="8" style="71" customWidth="1"/>
    <col min="15362" max="15362" width="4" style="71" customWidth="1"/>
    <col min="15363" max="15363" width="14.5" style="71" customWidth="1"/>
    <col min="15364" max="15369" width="13.25" style="71" customWidth="1"/>
    <col min="15370" max="15370" width="16.625" style="71" customWidth="1"/>
    <col min="15371" max="15371" width="9" style="71"/>
    <col min="15372" max="15372" width="13.5" style="71" customWidth="1"/>
    <col min="15373" max="15373" width="11.375" style="71" bestFit="1" customWidth="1"/>
    <col min="15374" max="15616" width="9" style="71"/>
    <col min="15617" max="15617" width="8" style="71" customWidth="1"/>
    <col min="15618" max="15618" width="4" style="71" customWidth="1"/>
    <col min="15619" max="15619" width="14.5" style="71" customWidth="1"/>
    <col min="15620" max="15625" width="13.25" style="71" customWidth="1"/>
    <col min="15626" max="15626" width="16.625" style="71" customWidth="1"/>
    <col min="15627" max="15627" width="9" style="71"/>
    <col min="15628" max="15628" width="13.5" style="71" customWidth="1"/>
    <col min="15629" max="15629" width="11.375" style="71" bestFit="1" customWidth="1"/>
    <col min="15630" max="15872" width="9" style="71"/>
    <col min="15873" max="15873" width="8" style="71" customWidth="1"/>
    <col min="15874" max="15874" width="4" style="71" customWidth="1"/>
    <col min="15875" max="15875" width="14.5" style="71" customWidth="1"/>
    <col min="15876" max="15881" width="13.25" style="71" customWidth="1"/>
    <col min="15882" max="15882" width="16.625" style="71" customWidth="1"/>
    <col min="15883" max="15883" width="9" style="71"/>
    <col min="15884" max="15884" width="13.5" style="71" customWidth="1"/>
    <col min="15885" max="15885" width="11.375" style="71" bestFit="1" customWidth="1"/>
    <col min="15886" max="16128" width="9" style="71"/>
    <col min="16129" max="16129" width="8" style="71" customWidth="1"/>
    <col min="16130" max="16130" width="4" style="71" customWidth="1"/>
    <col min="16131" max="16131" width="14.5" style="71" customWidth="1"/>
    <col min="16132" max="16137" width="13.25" style="71" customWidth="1"/>
    <col min="16138" max="16138" width="16.625" style="71" customWidth="1"/>
    <col min="16139" max="16139" width="9" style="71"/>
    <col min="16140" max="16140" width="13.5" style="71" customWidth="1"/>
    <col min="16141" max="16141" width="11.375" style="71" bestFit="1" customWidth="1"/>
    <col min="16142" max="16384" width="9" style="71"/>
  </cols>
  <sheetData>
    <row r="1" spans="1:13" ht="30.75" customHeight="1">
      <c r="A1" s="166" t="s">
        <v>223</v>
      </c>
      <c r="B1" s="166"/>
      <c r="C1" s="166"/>
      <c r="D1" s="166"/>
      <c r="E1" s="166"/>
      <c r="F1" s="166"/>
      <c r="G1" s="166"/>
      <c r="H1" s="166"/>
      <c r="I1" s="166"/>
      <c r="J1" s="166"/>
    </row>
    <row r="2" spans="1:13" ht="23.25" customHeight="1" thickBot="1">
      <c r="A2" s="168" t="s">
        <v>222</v>
      </c>
      <c r="B2" s="168"/>
      <c r="C2" s="167" t="s">
        <v>253</v>
      </c>
      <c r="D2" s="167"/>
      <c r="E2" s="167"/>
      <c r="F2" s="167"/>
      <c r="G2" s="167"/>
      <c r="H2" s="167"/>
      <c r="I2" s="178" t="str">
        <f>"착공일로부터 "&amp;공사기간산정표!O13&amp;"일"</f>
        <v>착공일로부터 90일</v>
      </c>
      <c r="J2" s="178"/>
    </row>
    <row r="3" spans="1:13" ht="21" customHeight="1" thickTop="1">
      <c r="A3" s="169" t="s">
        <v>221</v>
      </c>
      <c r="B3" s="170"/>
      <c r="C3" s="171"/>
      <c r="D3" s="175" t="s">
        <v>220</v>
      </c>
      <c r="E3" s="176"/>
      <c r="F3" s="176"/>
      <c r="G3" s="176"/>
      <c r="H3" s="176"/>
      <c r="I3" s="177"/>
      <c r="J3" s="179" t="s">
        <v>219</v>
      </c>
      <c r="L3" s="163" t="s">
        <v>218</v>
      </c>
      <c r="M3" s="163" t="s">
        <v>217</v>
      </c>
    </row>
    <row r="4" spans="1:13" ht="21" customHeight="1" thickBot="1">
      <c r="A4" s="172"/>
      <c r="B4" s="173"/>
      <c r="C4" s="174"/>
      <c r="D4" s="91">
        <v>15</v>
      </c>
      <c r="E4" s="90">
        <v>30</v>
      </c>
      <c r="F4" s="90">
        <v>45</v>
      </c>
      <c r="G4" s="90">
        <v>60</v>
      </c>
      <c r="H4" s="90">
        <v>75</v>
      </c>
      <c r="I4" s="90">
        <v>90</v>
      </c>
      <c r="J4" s="180"/>
      <c r="L4" s="163"/>
      <c r="M4" s="163"/>
    </row>
    <row r="5" spans="1:13" ht="21" customHeight="1" thickTop="1" thickBot="1">
      <c r="A5" s="148" t="s">
        <v>224</v>
      </c>
      <c r="B5" s="119" t="s">
        <v>233</v>
      </c>
      <c r="C5" s="120"/>
      <c r="D5" s="84">
        <v>2</v>
      </c>
      <c r="E5" s="84">
        <v>2</v>
      </c>
      <c r="F5" s="113"/>
      <c r="G5" s="117"/>
      <c r="H5" s="84">
        <v>1</v>
      </c>
      <c r="I5" s="84">
        <v>2</v>
      </c>
      <c r="J5" s="123">
        <f>SUM(D5:I5)</f>
        <v>7</v>
      </c>
      <c r="L5" s="125">
        <v>9455160</v>
      </c>
      <c r="M5" s="118">
        <f>L5/$L$17</f>
        <v>7.2609063360698972E-2</v>
      </c>
    </row>
    <row r="6" spans="1:13" ht="21" customHeight="1" thickTop="1">
      <c r="A6" s="149"/>
      <c r="B6" s="121"/>
      <c r="C6" s="122"/>
      <c r="D6" s="83"/>
      <c r="E6" s="83"/>
      <c r="F6" s="83"/>
      <c r="G6" s="83"/>
      <c r="H6" s="83"/>
      <c r="I6" s="83"/>
      <c r="J6" s="124"/>
      <c r="L6" s="126"/>
      <c r="M6" s="118"/>
    </row>
    <row r="7" spans="1:13" ht="21" customHeight="1" thickBot="1">
      <c r="A7" s="149"/>
      <c r="B7" s="119" t="s">
        <v>252</v>
      </c>
      <c r="C7" s="120"/>
      <c r="D7" s="117"/>
      <c r="E7" s="117"/>
      <c r="F7" s="117"/>
      <c r="G7" s="84">
        <v>0.5</v>
      </c>
      <c r="H7" s="84">
        <v>0.5</v>
      </c>
      <c r="I7" s="89"/>
      <c r="J7" s="123">
        <f>SUM(D7:I7)</f>
        <v>1</v>
      </c>
      <c r="L7" s="125">
        <v>366486</v>
      </c>
      <c r="M7" s="118">
        <f>L7/$L$17</f>
        <v>2.8143580007962978E-3</v>
      </c>
    </row>
    <row r="8" spans="1:13" ht="21" customHeight="1" thickTop="1">
      <c r="A8" s="149"/>
      <c r="B8" s="121"/>
      <c r="C8" s="122"/>
      <c r="D8" s="83"/>
      <c r="E8" s="83"/>
      <c r="F8" s="83"/>
      <c r="G8" s="83"/>
      <c r="H8" s="83"/>
      <c r="I8" s="88"/>
      <c r="J8" s="124"/>
      <c r="L8" s="126"/>
      <c r="M8" s="118"/>
    </row>
    <row r="9" spans="1:13" ht="21" customHeight="1" thickBot="1">
      <c r="A9" s="149"/>
      <c r="B9" s="119" t="s">
        <v>216</v>
      </c>
      <c r="C9" s="120"/>
      <c r="D9" s="92"/>
      <c r="E9" s="116"/>
      <c r="F9" s="84">
        <v>4</v>
      </c>
      <c r="G9" s="84">
        <v>3</v>
      </c>
      <c r="H9" s="84">
        <v>4</v>
      </c>
      <c r="I9" s="89"/>
      <c r="J9" s="123">
        <f>SUM(D9:I9)</f>
        <v>11</v>
      </c>
      <c r="L9" s="125">
        <v>14098459</v>
      </c>
      <c r="M9" s="118">
        <f>L9/$L$17</f>
        <v>0.10826637548377993</v>
      </c>
    </row>
    <row r="10" spans="1:13" ht="21" customHeight="1" thickTop="1">
      <c r="A10" s="149"/>
      <c r="B10" s="121"/>
      <c r="C10" s="122"/>
      <c r="D10" s="83"/>
      <c r="E10" s="83"/>
      <c r="F10" s="83"/>
      <c r="G10" s="83"/>
      <c r="H10" s="83"/>
      <c r="I10" s="88"/>
      <c r="J10" s="124"/>
      <c r="L10" s="126"/>
      <c r="M10" s="118"/>
    </row>
    <row r="11" spans="1:13" ht="21" customHeight="1" thickBot="1">
      <c r="A11" s="149"/>
      <c r="B11" s="119" t="s">
        <v>235</v>
      </c>
      <c r="C11" s="120"/>
      <c r="D11" s="112"/>
      <c r="E11" s="84">
        <v>6</v>
      </c>
      <c r="F11" s="84">
        <v>6</v>
      </c>
      <c r="G11" s="84">
        <v>5</v>
      </c>
      <c r="H11" s="84">
        <v>6</v>
      </c>
      <c r="I11" s="89"/>
      <c r="J11" s="123">
        <f>SUM(D11:I11)</f>
        <v>23</v>
      </c>
      <c r="L11" s="125">
        <v>30856827</v>
      </c>
      <c r="M11" s="118">
        <f>L11/$L$17</f>
        <v>0.23695900510971013</v>
      </c>
    </row>
    <row r="12" spans="1:13" ht="21" customHeight="1" thickTop="1">
      <c r="A12" s="149"/>
      <c r="B12" s="121"/>
      <c r="C12" s="122"/>
      <c r="D12" s="83"/>
      <c r="E12" s="83"/>
      <c r="F12" s="83"/>
      <c r="G12" s="83"/>
      <c r="H12" s="83"/>
      <c r="I12" s="88"/>
      <c r="J12" s="124"/>
      <c r="L12" s="126"/>
      <c r="M12" s="118"/>
    </row>
    <row r="13" spans="1:13" ht="21" customHeight="1" thickBot="1">
      <c r="A13" s="149"/>
      <c r="B13" s="119" t="s">
        <v>215</v>
      </c>
      <c r="C13" s="120"/>
      <c r="D13" s="87"/>
      <c r="E13" s="85"/>
      <c r="F13" s="117"/>
      <c r="G13" s="84">
        <v>18</v>
      </c>
      <c r="H13" s="84">
        <v>17</v>
      </c>
      <c r="I13" s="84">
        <v>17</v>
      </c>
      <c r="J13" s="123">
        <f>SUM(D13:I13)</f>
        <v>52</v>
      </c>
      <c r="L13" s="125">
        <v>68201261</v>
      </c>
      <c r="M13" s="118">
        <f>L13/$L$17</f>
        <v>0.52373832713868063</v>
      </c>
    </row>
    <row r="14" spans="1:13" ht="21" customHeight="1" thickTop="1">
      <c r="A14" s="149"/>
      <c r="B14" s="121"/>
      <c r="C14" s="122"/>
      <c r="D14" s="86"/>
      <c r="E14" s="83"/>
      <c r="F14" s="83"/>
      <c r="G14" s="83"/>
      <c r="H14" s="83"/>
      <c r="I14" s="83"/>
      <c r="J14" s="124"/>
      <c r="L14" s="126"/>
      <c r="M14" s="118"/>
    </row>
    <row r="15" spans="1:13" ht="21" customHeight="1" thickBot="1">
      <c r="A15" s="149"/>
      <c r="B15" s="119" t="s">
        <v>214</v>
      </c>
      <c r="C15" s="120"/>
      <c r="D15" s="84">
        <v>2</v>
      </c>
      <c r="E15" s="84">
        <v>1</v>
      </c>
      <c r="F15" s="84">
        <v>1</v>
      </c>
      <c r="G15" s="113"/>
      <c r="H15" s="84">
        <v>1</v>
      </c>
      <c r="I15" s="84">
        <v>1</v>
      </c>
      <c r="J15" s="123">
        <f>SUM(D15:I15)</f>
        <v>6</v>
      </c>
      <c r="L15" s="125">
        <v>7241914</v>
      </c>
      <c r="M15" s="118">
        <f>L15/$L$17</f>
        <v>5.5612870906333996E-2</v>
      </c>
    </row>
    <row r="16" spans="1:13" ht="21" customHeight="1" thickTop="1">
      <c r="A16" s="149"/>
      <c r="B16" s="121"/>
      <c r="C16" s="122"/>
      <c r="D16" s="83"/>
      <c r="E16" s="83"/>
      <c r="F16" s="83"/>
      <c r="G16" s="83"/>
      <c r="H16" s="83"/>
      <c r="I16" s="83"/>
      <c r="J16" s="124"/>
      <c r="L16" s="126"/>
      <c r="M16" s="118"/>
    </row>
    <row r="17" spans="1:16" ht="21" customHeight="1">
      <c r="A17" s="149"/>
      <c r="B17" s="151" t="s">
        <v>206</v>
      </c>
      <c r="C17" s="152"/>
      <c r="D17" s="129">
        <f t="shared" ref="D17:J17" si="0">SUM(D5:D16)</f>
        <v>4</v>
      </c>
      <c r="E17" s="131">
        <f t="shared" si="0"/>
        <v>9</v>
      </c>
      <c r="F17" s="131">
        <f t="shared" si="0"/>
        <v>11</v>
      </c>
      <c r="G17" s="131">
        <f t="shared" si="0"/>
        <v>26.5</v>
      </c>
      <c r="H17" s="131">
        <f t="shared" si="0"/>
        <v>29.5</v>
      </c>
      <c r="I17" s="131">
        <f t="shared" si="0"/>
        <v>20</v>
      </c>
      <c r="J17" s="133">
        <f t="shared" si="0"/>
        <v>100</v>
      </c>
      <c r="L17" s="163">
        <f>SUM(L5:L16)</f>
        <v>130220107</v>
      </c>
      <c r="M17" s="118">
        <f>SUM(M5:M16)</f>
        <v>1</v>
      </c>
    </row>
    <row r="18" spans="1:16" ht="21" customHeight="1">
      <c r="A18" s="149"/>
      <c r="B18" s="153"/>
      <c r="C18" s="154"/>
      <c r="D18" s="130"/>
      <c r="E18" s="132"/>
      <c r="F18" s="132"/>
      <c r="G18" s="132"/>
      <c r="H18" s="132"/>
      <c r="I18" s="132"/>
      <c r="J18" s="134"/>
      <c r="L18" s="163"/>
      <c r="M18" s="118"/>
    </row>
    <row r="19" spans="1:16" ht="21" customHeight="1">
      <c r="A19" s="149"/>
      <c r="B19" s="155" t="s">
        <v>213</v>
      </c>
      <c r="C19" s="156"/>
      <c r="D19" s="135">
        <f>D17</f>
        <v>4</v>
      </c>
      <c r="E19" s="127">
        <f>SUM(D19+E17)</f>
        <v>13</v>
      </c>
      <c r="F19" s="127">
        <f>SUM(E19+F17)</f>
        <v>24</v>
      </c>
      <c r="G19" s="127">
        <f>SUM(F19+G17)</f>
        <v>50.5</v>
      </c>
      <c r="H19" s="127">
        <f>SUM(G19+H17)</f>
        <v>80</v>
      </c>
      <c r="I19" s="127">
        <f>SUM(H19+I17)</f>
        <v>100</v>
      </c>
      <c r="J19" s="164"/>
      <c r="L19" s="161" t="s">
        <v>212</v>
      </c>
      <c r="M19" s="161"/>
    </row>
    <row r="20" spans="1:16" ht="21" customHeight="1" thickBot="1">
      <c r="A20" s="150"/>
      <c r="B20" s="157"/>
      <c r="C20" s="158"/>
      <c r="D20" s="136"/>
      <c r="E20" s="128"/>
      <c r="F20" s="128"/>
      <c r="G20" s="128"/>
      <c r="H20" s="128"/>
      <c r="I20" s="128"/>
      <c r="J20" s="165"/>
      <c r="L20" s="162"/>
      <c r="M20" s="162"/>
    </row>
    <row r="21" spans="1:16" ht="21" customHeight="1" thickTop="1">
      <c r="A21" s="137" t="s">
        <v>211</v>
      </c>
      <c r="B21" s="140" t="s">
        <v>210</v>
      </c>
      <c r="C21" s="141"/>
      <c r="D21" s="82">
        <f t="shared" ref="D21:I21" si="1">INT($M$27*D17%)+1</f>
        <v>21</v>
      </c>
      <c r="E21" s="82">
        <f t="shared" si="1"/>
        <v>46</v>
      </c>
      <c r="F21" s="82">
        <f t="shared" si="1"/>
        <v>56</v>
      </c>
      <c r="G21" s="82">
        <f t="shared" si="1"/>
        <v>134</v>
      </c>
      <c r="H21" s="82">
        <f t="shared" si="1"/>
        <v>149</v>
      </c>
      <c r="I21" s="82">
        <f t="shared" si="1"/>
        <v>101</v>
      </c>
      <c r="J21" s="81">
        <f>INT(D21+E21+F21+G21+H21+I21)</f>
        <v>507</v>
      </c>
      <c r="L21" s="125">
        <v>64916588</v>
      </c>
      <c r="M21" s="78">
        <f>(L21*65%)/83975</f>
        <v>502.4802881810063</v>
      </c>
      <c r="N21" s="159" t="s">
        <v>209</v>
      </c>
      <c r="O21" s="160"/>
      <c r="P21" s="160"/>
    </row>
    <row r="22" spans="1:16" ht="21" customHeight="1">
      <c r="A22" s="138"/>
      <c r="B22" s="142" t="s">
        <v>208</v>
      </c>
      <c r="C22" s="143"/>
      <c r="D22" s="80">
        <f t="shared" ref="D22:I22" si="2">INT($M$28*D17%)+1</f>
        <v>10</v>
      </c>
      <c r="E22" s="80">
        <f t="shared" si="2"/>
        <v>21</v>
      </c>
      <c r="F22" s="80">
        <f t="shared" si="2"/>
        <v>25</v>
      </c>
      <c r="G22" s="80">
        <f t="shared" si="2"/>
        <v>60</v>
      </c>
      <c r="H22" s="80">
        <f t="shared" si="2"/>
        <v>67</v>
      </c>
      <c r="I22" s="80">
        <f t="shared" si="2"/>
        <v>46</v>
      </c>
      <c r="J22" s="79">
        <f>INT(D22+E22+F22+G22+H22+I22)</f>
        <v>229</v>
      </c>
      <c r="L22" s="126"/>
      <c r="M22" s="78">
        <f>(L21*35%)/100936</f>
        <v>225.10111159546639</v>
      </c>
      <c r="N22" s="159" t="s">
        <v>207</v>
      </c>
      <c r="O22" s="160"/>
      <c r="P22" s="160"/>
    </row>
    <row r="23" spans="1:16" ht="21" customHeight="1">
      <c r="A23" s="138"/>
      <c r="B23" s="144" t="s">
        <v>206</v>
      </c>
      <c r="C23" s="145"/>
      <c r="D23" s="77">
        <f t="shared" ref="D23:J23" si="3">SUM(D21:D22)</f>
        <v>31</v>
      </c>
      <c r="E23" s="76">
        <f t="shared" si="3"/>
        <v>67</v>
      </c>
      <c r="F23" s="76">
        <f t="shared" si="3"/>
        <v>81</v>
      </c>
      <c r="G23" s="76">
        <f t="shared" si="3"/>
        <v>194</v>
      </c>
      <c r="H23" s="76">
        <f t="shared" si="3"/>
        <v>216</v>
      </c>
      <c r="I23" s="76">
        <f t="shared" si="3"/>
        <v>147</v>
      </c>
      <c r="J23" s="75">
        <f t="shared" si="3"/>
        <v>736</v>
      </c>
    </row>
    <row r="24" spans="1:16" ht="21" customHeight="1" thickBot="1">
      <c r="A24" s="139"/>
      <c r="B24" s="146" t="s">
        <v>205</v>
      </c>
      <c r="C24" s="147"/>
      <c r="D24" s="74">
        <f>D23</f>
        <v>31</v>
      </c>
      <c r="E24" s="73">
        <f>D24+E23</f>
        <v>98</v>
      </c>
      <c r="F24" s="73">
        <f>E24+F23</f>
        <v>179</v>
      </c>
      <c r="G24" s="73">
        <f>F24+G23</f>
        <v>373</v>
      </c>
      <c r="H24" s="73">
        <f>G24+H23</f>
        <v>589</v>
      </c>
      <c r="I24" s="73">
        <f>H24+I23</f>
        <v>736</v>
      </c>
      <c r="J24" s="72"/>
    </row>
    <row r="25" spans="1:16" ht="17.25" thickTop="1"/>
    <row r="27" spans="1:16">
      <c r="M27" s="71">
        <f>M21</f>
        <v>502.4802881810063</v>
      </c>
    </row>
    <row r="28" spans="1:16">
      <c r="M28" s="71">
        <f>M22</f>
        <v>225.10111159546639</v>
      </c>
    </row>
  </sheetData>
  <mergeCells count="62">
    <mergeCell ref="A1:J1"/>
    <mergeCell ref="C2:H2"/>
    <mergeCell ref="A2:B2"/>
    <mergeCell ref="A3:C4"/>
    <mergeCell ref="D3:I3"/>
    <mergeCell ref="I2:J2"/>
    <mergeCell ref="J3:J4"/>
    <mergeCell ref="M3:M4"/>
    <mergeCell ref="L9:L10"/>
    <mergeCell ref="M9:M10"/>
    <mergeCell ref="L5:L6"/>
    <mergeCell ref="M5:M6"/>
    <mergeCell ref="L3:L4"/>
    <mergeCell ref="J5:J6"/>
    <mergeCell ref="J9:J10"/>
    <mergeCell ref="N21:P21"/>
    <mergeCell ref="L21:L22"/>
    <mergeCell ref="N22:P22"/>
    <mergeCell ref="M19:M20"/>
    <mergeCell ref="L19:L20"/>
    <mergeCell ref="L13:L14"/>
    <mergeCell ref="M13:M14"/>
    <mergeCell ref="L17:L18"/>
    <mergeCell ref="L15:L16"/>
    <mergeCell ref="M15:M16"/>
    <mergeCell ref="M17:M18"/>
    <mergeCell ref="J19:J20"/>
    <mergeCell ref="J11:J12"/>
    <mergeCell ref="L11:L12"/>
    <mergeCell ref="A5:A20"/>
    <mergeCell ref="B5:C6"/>
    <mergeCell ref="B15:C16"/>
    <mergeCell ref="B17:C18"/>
    <mergeCell ref="B19:C20"/>
    <mergeCell ref="B9:C10"/>
    <mergeCell ref="B13:C14"/>
    <mergeCell ref="B11:C12"/>
    <mergeCell ref="A21:A24"/>
    <mergeCell ref="B21:C21"/>
    <mergeCell ref="B22:C22"/>
    <mergeCell ref="B23:C23"/>
    <mergeCell ref="B24:C24"/>
    <mergeCell ref="E19:E20"/>
    <mergeCell ref="F19:F20"/>
    <mergeCell ref="D17:D18"/>
    <mergeCell ref="E17:E18"/>
    <mergeCell ref="J13:J14"/>
    <mergeCell ref="J15:J16"/>
    <mergeCell ref="J17:J18"/>
    <mergeCell ref="F17:F18"/>
    <mergeCell ref="G17:G18"/>
    <mergeCell ref="H17:H18"/>
    <mergeCell ref="I17:I18"/>
    <mergeCell ref="G19:G20"/>
    <mergeCell ref="H19:H20"/>
    <mergeCell ref="I19:I20"/>
    <mergeCell ref="D19:D20"/>
    <mergeCell ref="M11:M12"/>
    <mergeCell ref="B7:C8"/>
    <mergeCell ref="J7:J8"/>
    <mergeCell ref="L7:L8"/>
    <mergeCell ref="M7:M8"/>
  </mergeCells>
  <phoneticPr fontId="1" type="noConversion"/>
  <pageMargins left="0.70866141732283472" right="0.52" top="0.74803149606299213" bottom="0.69" header="0.31496062992125984" footer="0.31496062992125984"/>
  <pageSetup paperSize="9" scale="9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P18"/>
  <sheetViews>
    <sheetView showZeros="0" view="pageBreakPreview" zoomScaleSheetLayoutView="100" workbookViewId="0">
      <selection activeCell="Q20" sqref="Q20"/>
    </sheetView>
  </sheetViews>
  <sheetFormatPr defaultColWidth="15.625" defaultRowHeight="20.100000000000001" customHeight="1"/>
  <cols>
    <col min="1" max="1" width="18.625" style="32" customWidth="1"/>
    <col min="2" max="2" width="14.625" style="32" customWidth="1"/>
    <col min="3" max="3" width="5.125" style="12" customWidth="1"/>
    <col min="4" max="4" width="5.5" style="12" customWidth="1"/>
    <col min="5" max="6" width="5.125" style="12" customWidth="1"/>
    <col min="7" max="7" width="5.875" style="12" customWidth="1"/>
    <col min="8" max="14" width="5.125" style="12" customWidth="1"/>
    <col min="15" max="15" width="25.625" style="12" customWidth="1"/>
    <col min="16" max="18" width="6.625" style="12" customWidth="1"/>
    <col min="19" max="16384" width="15.625" style="12"/>
  </cols>
  <sheetData>
    <row r="1" spans="1:16" s="3" customFormat="1" ht="30" customHeight="1">
      <c r="A1" s="182" t="s">
        <v>0</v>
      </c>
      <c r="B1" s="183"/>
      <c r="C1" s="183"/>
      <c r="D1" s="183"/>
      <c r="E1" s="183"/>
      <c r="F1" s="183"/>
      <c r="G1" s="183"/>
      <c r="H1" s="183"/>
      <c r="I1" s="183"/>
      <c r="J1" s="183"/>
      <c r="K1" s="183"/>
      <c r="L1" s="183"/>
      <c r="M1" s="183"/>
      <c r="N1" s="183"/>
      <c r="O1" s="184"/>
    </row>
    <row r="2" spans="1:16" s="6" customFormat="1" ht="21.95" customHeight="1">
      <c r="A2" s="185" t="s">
        <v>1</v>
      </c>
      <c r="B2" s="186"/>
      <c r="C2" s="4">
        <v>1</v>
      </c>
      <c r="D2" s="4">
        <v>2</v>
      </c>
      <c r="E2" s="4">
        <v>3</v>
      </c>
      <c r="F2" s="4">
        <v>4</v>
      </c>
      <c r="G2" s="4">
        <v>5</v>
      </c>
      <c r="H2" s="4">
        <v>6</v>
      </c>
      <c r="I2" s="4">
        <v>7</v>
      </c>
      <c r="J2" s="4">
        <v>8</v>
      </c>
      <c r="K2" s="4">
        <v>9</v>
      </c>
      <c r="L2" s="4">
        <v>10</v>
      </c>
      <c r="M2" s="4">
        <v>11</v>
      </c>
      <c r="N2" s="4">
        <v>12</v>
      </c>
      <c r="O2" s="5" t="s">
        <v>2</v>
      </c>
    </row>
    <row r="3" spans="1:16" s="6" customFormat="1" ht="21.95" customHeight="1">
      <c r="A3" s="187" t="s">
        <v>3</v>
      </c>
      <c r="B3" s="188"/>
      <c r="C3" s="7">
        <v>31</v>
      </c>
      <c r="D3" s="7">
        <v>28</v>
      </c>
      <c r="E3" s="7">
        <v>31</v>
      </c>
      <c r="F3" s="7">
        <v>30</v>
      </c>
      <c r="G3" s="7">
        <v>31</v>
      </c>
      <c r="H3" s="7">
        <v>30</v>
      </c>
      <c r="I3" s="7">
        <v>31</v>
      </c>
      <c r="J3" s="7">
        <v>31</v>
      </c>
      <c r="K3" s="7">
        <v>30</v>
      </c>
      <c r="L3" s="7">
        <v>31</v>
      </c>
      <c r="M3" s="7">
        <v>30</v>
      </c>
      <c r="N3" s="7">
        <v>31</v>
      </c>
      <c r="O3" s="8"/>
    </row>
    <row r="4" spans="1:16" ht="63.75" customHeight="1">
      <c r="A4" s="189" t="s">
        <v>4</v>
      </c>
      <c r="B4" s="9" t="s">
        <v>5</v>
      </c>
      <c r="C4" s="10">
        <f>'별표2-기상상태(서산)적용'!F98+'별표2-기상상태(서산)적용'!X98+'별표2-기상상태(서산)적용'!AP98+'별표2-기상상태(서산)적용'!BH98+'별표2-기상상태(서산)적용'!BZ98</f>
        <v>10.399999999999999</v>
      </c>
      <c r="D4" s="10">
        <f>'별표2-기상상태(서산)적용'!G98+'별표2-기상상태(서산)적용'!Y98+'별표2-기상상태(서산)적용'!AQ98+'별표2-기상상태(서산)적용'!BI98+'별표2-기상상태(서산)적용'!CA98</f>
        <v>5.9</v>
      </c>
      <c r="E4" s="10">
        <f>'별표2-기상상태(서산)적용'!H98+'별표2-기상상태(서산)적용'!Z98+'별표2-기상상태(서산)적용'!AR98+'별표2-기상상태(서산)적용'!BJ98+'별표2-기상상태(서산)적용'!CB98</f>
        <v>3.8999999999999995</v>
      </c>
      <c r="F4" s="10">
        <f>'별표2-기상상태(서산)적용'!I98+'별표2-기상상태(서산)적용'!AA98+'별표2-기상상태(서산)적용'!AS98+'별표2-기상상태(서산)적용'!BK98+'별표2-기상상태(서산)적용'!CC98</f>
        <v>5.1999999999999993</v>
      </c>
      <c r="G4" s="10">
        <f>'별표2-기상상태(서산)적용'!J98+'별표2-기상상태(서산)적용'!AB98+'별표2-기상상태(서산)적용'!AT98+'별표2-기상상태(서산)적용'!BL98+'별표2-기상상태(서산)적용'!CD98</f>
        <v>4.0999999999999996</v>
      </c>
      <c r="H4" s="10">
        <f>'별표2-기상상태(서산)적용'!K98+'별표2-기상상태(서산)적용'!AC98+'별표2-기상상태(서산)적용'!AU98+'별표2-기상상태(서산)적용'!BM98+'별표2-기상상태(서산)적용'!CE98</f>
        <v>3.8000000000000003</v>
      </c>
      <c r="I4" s="10">
        <f>'별표2-기상상태(서산)적용'!L98+'별표2-기상상태(서산)적용'!AD98+'별표2-기상상태(서산)적용'!AV98+'별표2-기상상태(서산)적용'!BN98+'별표2-기상상태(서산)적용'!CF98</f>
        <v>12.9</v>
      </c>
      <c r="J4" s="10">
        <f>'별표2-기상상태(서산)적용'!M98+'별표2-기상상태(서산)적용'!AE98+'별표2-기상상태(서산)적용'!AW98+'별표2-기상상태(서산)적용'!BO98+'별표2-기상상태(서산)적용'!CG98</f>
        <v>16.5</v>
      </c>
      <c r="K4" s="10">
        <f>'별표2-기상상태(서산)적용'!N98+'별표2-기상상태(서산)적용'!AF98+'별표2-기상상태(서산)적용'!AX98+'별표2-기상상태(서산)적용'!BP98+'별표2-기상상태(서산)적용'!CH98</f>
        <v>4.6999999999999993</v>
      </c>
      <c r="L4" s="10">
        <f>'별표2-기상상태(서산)적용'!O98+'별표2-기상상태(서산)적용'!AG98+'별표2-기상상태(서산)적용'!AY98+'별표2-기상상태(서산)적용'!BQ98+'별표2-기상상태(서산)적용'!CI98</f>
        <v>3.4</v>
      </c>
      <c r="M4" s="10">
        <f>'별표2-기상상태(서산)적용'!P98+'별표2-기상상태(서산)적용'!AH98+'별표2-기상상태(서산)적용'!AZ98+'별표2-기상상태(서산)적용'!BR98+'별표2-기상상태(서산)적용'!CJ98</f>
        <v>4.8000000000000007</v>
      </c>
      <c r="N4" s="10">
        <f>'별표2-기상상태(서산)적용'!Q98+'별표2-기상상태(서산)적용'!AI98+'별표2-기상상태(서산)적용'!BA98+'별표2-기상상태(서산)적용'!BS98+'별표2-기상상태(서산)적용'!CK98</f>
        <v>10</v>
      </c>
      <c r="O4" s="11" t="s">
        <v>6</v>
      </c>
    </row>
    <row r="5" spans="1:16" ht="21.75" customHeight="1">
      <c r="A5" s="190"/>
      <c r="B5" s="13" t="s">
        <v>7</v>
      </c>
      <c r="C5" s="14">
        <f>'별표1-법정공휴일수'!D11</f>
        <v>5</v>
      </c>
      <c r="D5" s="14">
        <f>'별표1-법정공휴일수'!E11</f>
        <v>7</v>
      </c>
      <c r="E5" s="14">
        <f>'별표1-법정공휴일수'!F11</f>
        <v>5</v>
      </c>
      <c r="F5" s="14">
        <f>'별표1-법정공휴일수'!G11</f>
        <v>4</v>
      </c>
      <c r="G5" s="14">
        <f>'별표1-법정공휴일수'!H11</f>
        <v>7</v>
      </c>
      <c r="H5" s="14">
        <f>'별표1-법정공휴일수'!I11</f>
        <v>5</v>
      </c>
      <c r="I5" s="14">
        <f>'별표1-법정공휴일수'!J11</f>
        <v>4</v>
      </c>
      <c r="J5" s="14">
        <f>'별표1-법정공휴일수'!K11</f>
        <v>6</v>
      </c>
      <c r="K5" s="14">
        <f>'별표1-법정공휴일수'!L11</f>
        <v>8</v>
      </c>
      <c r="L5" s="14">
        <f>'별표1-법정공휴일수'!M11</f>
        <v>6</v>
      </c>
      <c r="M5" s="14">
        <f>'별표1-법정공휴일수'!N11</f>
        <v>5</v>
      </c>
      <c r="N5" s="14">
        <f>'별표1-법정공휴일수'!O11</f>
        <v>5</v>
      </c>
      <c r="O5" s="15" t="s">
        <v>246</v>
      </c>
    </row>
    <row r="6" spans="1:16" ht="21.75" customHeight="1">
      <c r="A6" s="190"/>
      <c r="B6" s="13" t="s">
        <v>8</v>
      </c>
      <c r="C6" s="14">
        <f>C4*C5/C3</f>
        <v>1.6774193548387095</v>
      </c>
      <c r="D6" s="14">
        <f t="shared" ref="D6:N6" si="0">D4*D5/D3</f>
        <v>1.4750000000000001</v>
      </c>
      <c r="E6" s="14">
        <f t="shared" si="0"/>
        <v>0.62903225806451601</v>
      </c>
      <c r="F6" s="14">
        <f t="shared" si="0"/>
        <v>0.69333333333333325</v>
      </c>
      <c r="G6" s="14">
        <f t="shared" si="0"/>
        <v>0.92580645161290309</v>
      </c>
      <c r="H6" s="14">
        <f t="shared" si="0"/>
        <v>0.6333333333333333</v>
      </c>
      <c r="I6" s="14">
        <f t="shared" si="0"/>
        <v>1.6645161290322581</v>
      </c>
      <c r="J6" s="14">
        <f t="shared" si="0"/>
        <v>3.193548387096774</v>
      </c>
      <c r="K6" s="14">
        <f t="shared" si="0"/>
        <v>1.2533333333333332</v>
      </c>
      <c r="L6" s="14">
        <f t="shared" si="0"/>
        <v>0.65806451612903216</v>
      </c>
      <c r="M6" s="14">
        <f t="shared" si="0"/>
        <v>0.80000000000000016</v>
      </c>
      <c r="N6" s="14">
        <f t="shared" si="0"/>
        <v>1.6129032258064515</v>
      </c>
      <c r="O6" s="15" t="s">
        <v>9</v>
      </c>
    </row>
    <row r="7" spans="1:16" ht="21.75" customHeight="1">
      <c r="A7" s="190"/>
      <c r="B7" s="13" t="s">
        <v>10</v>
      </c>
      <c r="C7" s="14">
        <f>ROUNDDOWN(C4+C5-C6,0)</f>
        <v>13</v>
      </c>
      <c r="D7" s="14">
        <f t="shared" ref="D7:N7" si="1">ROUNDDOWN(D4+D5-D6,0)</f>
        <v>11</v>
      </c>
      <c r="E7" s="14">
        <f t="shared" si="1"/>
        <v>8</v>
      </c>
      <c r="F7" s="14">
        <f t="shared" si="1"/>
        <v>8</v>
      </c>
      <c r="G7" s="14">
        <f t="shared" si="1"/>
        <v>10</v>
      </c>
      <c r="H7" s="14">
        <f t="shared" si="1"/>
        <v>8</v>
      </c>
      <c r="I7" s="14">
        <f t="shared" si="1"/>
        <v>15</v>
      </c>
      <c r="J7" s="14">
        <f t="shared" si="1"/>
        <v>19</v>
      </c>
      <c r="K7" s="14">
        <f t="shared" si="1"/>
        <v>11</v>
      </c>
      <c r="L7" s="14">
        <f t="shared" si="1"/>
        <v>8</v>
      </c>
      <c r="M7" s="14">
        <f>ROUNDDOWN(M4+M5-M6,0)</f>
        <v>9</v>
      </c>
      <c r="N7" s="14">
        <f t="shared" si="1"/>
        <v>13</v>
      </c>
      <c r="O7" s="15"/>
    </row>
    <row r="8" spans="1:16" ht="27.95" customHeight="1">
      <c r="A8" s="191" t="s">
        <v>11</v>
      </c>
      <c r="B8" s="192"/>
      <c r="C8" s="16">
        <f>C3-C7</f>
        <v>18</v>
      </c>
      <c r="D8" s="16">
        <f t="shared" ref="D8:N8" si="2">D3-D7</f>
        <v>17</v>
      </c>
      <c r="E8" s="16">
        <f t="shared" si="2"/>
        <v>23</v>
      </c>
      <c r="F8" s="16">
        <f t="shared" si="2"/>
        <v>22</v>
      </c>
      <c r="G8" s="16">
        <f>G3-G7</f>
        <v>21</v>
      </c>
      <c r="H8" s="16">
        <f t="shared" si="2"/>
        <v>22</v>
      </c>
      <c r="I8" s="16">
        <f t="shared" si="2"/>
        <v>16</v>
      </c>
      <c r="J8" s="16">
        <f>J3-J7</f>
        <v>12</v>
      </c>
      <c r="K8" s="16">
        <f t="shared" si="2"/>
        <v>19</v>
      </c>
      <c r="L8" s="16">
        <f t="shared" si="2"/>
        <v>23</v>
      </c>
      <c r="M8" s="16">
        <f t="shared" si="2"/>
        <v>21</v>
      </c>
      <c r="N8" s="16">
        <f t="shared" si="2"/>
        <v>18</v>
      </c>
      <c r="O8" s="17" t="s">
        <v>12</v>
      </c>
    </row>
    <row r="9" spans="1:16" ht="23.25" customHeight="1">
      <c r="A9" s="18" t="s">
        <v>13</v>
      </c>
      <c r="B9" s="19"/>
      <c r="C9" s="20"/>
      <c r="D9" s="20"/>
      <c r="E9" s="20"/>
      <c r="F9" s="20"/>
      <c r="G9" s="20"/>
      <c r="H9" s="20"/>
      <c r="I9" s="20"/>
      <c r="J9" s="20"/>
      <c r="K9" s="20"/>
      <c r="L9" s="20"/>
      <c r="M9" s="20"/>
      <c r="N9" s="20"/>
      <c r="O9" s="21"/>
    </row>
    <row r="10" spans="1:16" ht="23.25" customHeight="1">
      <c r="A10" s="66" t="s">
        <v>14</v>
      </c>
      <c r="B10" s="67"/>
      <c r="C10" s="68"/>
      <c r="D10" s="68"/>
      <c r="E10" s="68"/>
      <c r="F10" s="68"/>
      <c r="G10" s="68"/>
      <c r="H10" s="68"/>
      <c r="I10" s="68"/>
      <c r="J10" s="68"/>
      <c r="K10" s="68">
        <f>'공사기간산출(작업량기준)'!E5</f>
        <v>8</v>
      </c>
      <c r="L10" s="68"/>
      <c r="M10" s="68"/>
      <c r="N10" s="68"/>
      <c r="O10" s="69">
        <f>SUM(C10:N10)</f>
        <v>8</v>
      </c>
      <c r="P10" s="70" t="s">
        <v>202</v>
      </c>
    </row>
    <row r="11" spans="1:16" ht="23.25" customHeight="1">
      <c r="A11" s="22" t="s">
        <v>15</v>
      </c>
      <c r="B11" s="23"/>
      <c r="C11" s="24"/>
      <c r="D11" s="10"/>
      <c r="E11" s="10"/>
      <c r="F11" s="10"/>
      <c r="G11" s="24"/>
      <c r="H11" s="24"/>
      <c r="I11" s="24"/>
      <c r="J11" s="24"/>
      <c r="K11" s="24">
        <v>11</v>
      </c>
      <c r="L11" s="24">
        <v>23</v>
      </c>
      <c r="M11" s="10">
        <v>15</v>
      </c>
      <c r="N11" s="10"/>
      <c r="O11" s="69">
        <f>SUM(C11:N11)</f>
        <v>49</v>
      </c>
      <c r="P11" s="70" t="s">
        <v>201</v>
      </c>
    </row>
    <row r="12" spans="1:16" ht="23.25" customHeight="1">
      <c r="A12" s="66" t="s">
        <v>16</v>
      </c>
      <c r="B12" s="67"/>
      <c r="C12" s="68"/>
      <c r="D12" s="68"/>
      <c r="E12" s="68"/>
      <c r="F12" s="68"/>
      <c r="G12" s="68"/>
      <c r="H12" s="68"/>
      <c r="I12" s="68"/>
      <c r="J12" s="68"/>
      <c r="K12" s="68"/>
      <c r="L12" s="68"/>
      <c r="M12" s="68">
        <f>'공사기간산출(작업량기준)'!E37</f>
        <v>5</v>
      </c>
      <c r="N12" s="68"/>
      <c r="O12" s="69">
        <f>SUM(C12:N12)</f>
        <v>5</v>
      </c>
      <c r="P12" s="70" t="s">
        <v>203</v>
      </c>
    </row>
    <row r="13" spans="1:16" ht="27.95" customHeight="1">
      <c r="A13" s="193" t="s">
        <v>17</v>
      </c>
      <c r="B13" s="194"/>
      <c r="C13" s="25">
        <f>SUM(C9:C12)</f>
        <v>0</v>
      </c>
      <c r="D13" s="25">
        <f>SUM(D9:D12)</f>
        <v>0</v>
      </c>
      <c r="E13" s="25"/>
      <c r="F13" s="25"/>
      <c r="G13" s="25"/>
      <c r="H13" s="25"/>
      <c r="I13" s="25"/>
      <c r="J13" s="25"/>
      <c r="K13" s="25">
        <f>SUM(K9:K12)</f>
        <v>19</v>
      </c>
      <c r="L13" s="25">
        <f>SUM(L9:L12)</f>
        <v>23</v>
      </c>
      <c r="M13" s="25">
        <f>SUM(M9:M12)</f>
        <v>20</v>
      </c>
      <c r="N13" s="25"/>
      <c r="O13" s="195">
        <f>SUM(C13:N14)</f>
        <v>90</v>
      </c>
    </row>
    <row r="14" spans="1:16" ht="27.95" customHeight="1">
      <c r="A14" s="26" t="s">
        <v>18</v>
      </c>
      <c r="B14" s="27"/>
      <c r="C14" s="28"/>
      <c r="D14" s="28"/>
      <c r="E14" s="28"/>
      <c r="F14" s="28"/>
      <c r="G14" s="28"/>
      <c r="H14" s="28"/>
      <c r="I14" s="28"/>
      <c r="J14" s="28"/>
      <c r="K14" s="28">
        <f t="shared" ref="K14:M14" si="3">K7</f>
        <v>11</v>
      </c>
      <c r="L14" s="28">
        <f t="shared" si="3"/>
        <v>8</v>
      </c>
      <c r="M14" s="28">
        <f t="shared" si="3"/>
        <v>9</v>
      </c>
      <c r="N14" s="28"/>
      <c r="O14" s="196"/>
    </row>
    <row r="15" spans="1:16" ht="27.95" customHeight="1">
      <c r="A15" s="181" t="s">
        <v>19</v>
      </c>
      <c r="B15" s="181"/>
      <c r="C15" s="181"/>
      <c r="D15" s="181"/>
      <c r="E15" s="181"/>
      <c r="F15" s="181"/>
      <c r="G15" s="181"/>
      <c r="H15" s="181"/>
      <c r="I15" s="181"/>
      <c r="J15" s="181"/>
      <c r="K15" s="181"/>
      <c r="L15" s="181"/>
      <c r="M15" s="181"/>
      <c r="N15" s="181"/>
      <c r="O15" s="29" t="s">
        <v>204</v>
      </c>
    </row>
    <row r="16" spans="1:16" ht="21.95" customHeight="1">
      <c r="A16" s="30"/>
      <c r="B16" s="30"/>
      <c r="C16" s="31"/>
      <c r="D16" s="31"/>
      <c r="E16" s="31"/>
      <c r="F16" s="31"/>
      <c r="G16" s="31"/>
      <c r="H16" s="31"/>
      <c r="I16" s="31"/>
      <c r="J16" s="31"/>
      <c r="K16" s="31"/>
      <c r="L16" s="31"/>
      <c r="M16" s="31"/>
      <c r="N16" s="31"/>
    </row>
    <row r="17" spans="3:15" ht="21.95" customHeight="1">
      <c r="C17" s="31"/>
      <c r="D17" s="31"/>
      <c r="E17" s="31"/>
      <c r="F17" s="31"/>
      <c r="G17" s="31"/>
      <c r="H17" s="31"/>
      <c r="I17" s="31"/>
      <c r="J17" s="31"/>
      <c r="K17" s="31"/>
      <c r="L17" s="31"/>
      <c r="M17" s="31"/>
      <c r="N17" s="31"/>
    </row>
    <row r="18" spans="3:15" ht="21.95" customHeight="1">
      <c r="D18" s="107"/>
      <c r="L18" s="31"/>
      <c r="O18" s="107">
        <f>O10+O11+O12</f>
        <v>62</v>
      </c>
    </row>
  </sheetData>
  <mergeCells count="8">
    <mergeCell ref="A15:N15"/>
    <mergeCell ref="A1:O1"/>
    <mergeCell ref="A2:B2"/>
    <mergeCell ref="A3:B3"/>
    <mergeCell ref="A4:A7"/>
    <mergeCell ref="A8:B8"/>
    <mergeCell ref="A13:B13"/>
    <mergeCell ref="O13:O14"/>
  </mergeCells>
  <phoneticPr fontId="1" type="noConversion"/>
  <printOptions horizontalCentered="1"/>
  <pageMargins left="0.59055118110236227" right="0.59055118110236227" top="0.59055118110236227" bottom="0.59055118110236227"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3"/>
  <sheetViews>
    <sheetView view="pageBreakPreview" zoomScaleSheetLayoutView="100" workbookViewId="0">
      <pane xSplit="1" ySplit="6" topLeftCell="B19" activePane="bottomRight" state="frozen"/>
      <selection pane="topRight" activeCell="B1" sqref="B1"/>
      <selection pane="bottomLeft" activeCell="A7" sqref="A7"/>
      <selection pane="bottomRight" activeCell="E36" sqref="E36"/>
    </sheetView>
  </sheetViews>
  <sheetFormatPr defaultColWidth="15.625" defaultRowHeight="20.100000000000001" customHeight="1"/>
  <cols>
    <col min="1" max="1" width="16.625" style="32" customWidth="1"/>
    <col min="2" max="2" width="20.625" style="32" customWidth="1"/>
    <col min="3" max="3" width="9.625" style="12" customWidth="1"/>
    <col min="4" max="4" width="10.375" style="12" customWidth="1"/>
    <col min="5" max="5" width="7.625" style="12" customWidth="1"/>
    <col min="6" max="6" width="18.625" style="12" customWidth="1"/>
    <col min="7" max="7" width="4.625" style="12" customWidth="1"/>
    <col min="8" max="16384" width="15.625" style="12"/>
  </cols>
  <sheetData>
    <row r="1" spans="1:6" s="3" customFormat="1" ht="30" customHeight="1">
      <c r="A1" s="182" t="s">
        <v>20</v>
      </c>
      <c r="B1" s="183"/>
      <c r="C1" s="183"/>
      <c r="D1" s="183"/>
      <c r="E1" s="183"/>
      <c r="F1" s="184"/>
    </row>
    <row r="2" spans="1:6" s="35" customFormat="1" ht="20.25" customHeight="1">
      <c r="A2" s="200" t="s">
        <v>21</v>
      </c>
      <c r="B2" s="201"/>
      <c r="C2" s="33" t="s">
        <v>22</v>
      </c>
      <c r="D2" s="33" t="s">
        <v>23</v>
      </c>
      <c r="E2" s="33" t="s">
        <v>24</v>
      </c>
      <c r="F2" s="34" t="s">
        <v>2</v>
      </c>
    </row>
    <row r="3" spans="1:6" s="35" customFormat="1" ht="20.25" customHeight="1">
      <c r="A3" s="202" t="s">
        <v>25</v>
      </c>
      <c r="B3" s="36" t="s">
        <v>26</v>
      </c>
      <c r="C3" s="37"/>
      <c r="D3" s="37"/>
      <c r="E3" s="38">
        <v>4</v>
      </c>
      <c r="F3" s="39"/>
    </row>
    <row r="4" spans="1:6" s="35" customFormat="1" ht="20.25" customHeight="1">
      <c r="A4" s="203"/>
      <c r="B4" s="36" t="s">
        <v>27</v>
      </c>
      <c r="C4" s="37"/>
      <c r="D4" s="37"/>
      <c r="E4" s="38">
        <v>4</v>
      </c>
      <c r="F4" s="39"/>
    </row>
    <row r="5" spans="1:6" s="35" customFormat="1" ht="20.25" customHeight="1">
      <c r="A5" s="204"/>
      <c r="B5" s="36" t="s">
        <v>28</v>
      </c>
      <c r="C5" s="37"/>
      <c r="D5" s="37"/>
      <c r="E5" s="38">
        <f>SUM(E3:E4)</f>
        <v>8</v>
      </c>
      <c r="F5" s="39"/>
    </row>
    <row r="6" spans="1:6" s="35" customFormat="1" ht="20.25" customHeight="1">
      <c r="A6" s="40" t="s">
        <v>29</v>
      </c>
      <c r="B6" s="41" t="s">
        <v>30</v>
      </c>
      <c r="C6" s="37"/>
      <c r="D6" s="37"/>
      <c r="E6" s="38"/>
      <c r="F6" s="42">
        <v>8</v>
      </c>
    </row>
    <row r="7" spans="1:6" s="35" customFormat="1" ht="20.25" customHeight="1">
      <c r="A7" s="199" t="s">
        <v>225</v>
      </c>
      <c r="B7" s="93" t="s">
        <v>241</v>
      </c>
      <c r="C7" s="94">
        <f>F6*F7</f>
        <v>377.92</v>
      </c>
      <c r="D7" s="94">
        <v>617</v>
      </c>
      <c r="E7" s="95">
        <f t="shared" ref="E7:E13" si="0">ROUNDUP(D7/C7,1)</f>
        <v>1.7000000000000002</v>
      </c>
      <c r="F7" s="96">
        <v>47.24</v>
      </c>
    </row>
    <row r="8" spans="1:6" s="35" customFormat="1" ht="20.25" customHeight="1">
      <c r="A8" s="197"/>
      <c r="B8" s="93" t="s">
        <v>242</v>
      </c>
      <c r="C8" s="94">
        <f>F8*F6</f>
        <v>525.6</v>
      </c>
      <c r="D8" s="94">
        <v>511</v>
      </c>
      <c r="E8" s="95">
        <f>ROUNDUP(D8/C8,1)</f>
        <v>1</v>
      </c>
      <c r="F8" s="97">
        <v>65.7</v>
      </c>
    </row>
    <row r="9" spans="1:6" s="35" customFormat="1" ht="20.25" customHeight="1">
      <c r="A9" s="197"/>
      <c r="B9" s="93" t="s">
        <v>234</v>
      </c>
      <c r="C9" s="105">
        <f>F6*F9</f>
        <v>3100</v>
      </c>
      <c r="D9" s="106">
        <v>151</v>
      </c>
      <c r="E9" s="95">
        <f t="shared" ref="E9" si="1">ROUNDUP(D9/C9,1)</f>
        <v>0.1</v>
      </c>
      <c r="F9" s="97">
        <v>387.5</v>
      </c>
    </row>
    <row r="10" spans="1:6" s="35" customFormat="1" ht="20.25" customHeight="1">
      <c r="A10" s="197"/>
      <c r="B10" s="93" t="s">
        <v>249</v>
      </c>
      <c r="C10" s="98">
        <f>F6*F10</f>
        <v>615.84</v>
      </c>
      <c r="D10" s="94">
        <v>144</v>
      </c>
      <c r="E10" s="95">
        <f t="shared" si="0"/>
        <v>0.30000000000000004</v>
      </c>
      <c r="F10" s="97">
        <v>76.98</v>
      </c>
    </row>
    <row r="11" spans="1:6" s="35" customFormat="1" ht="25.5" customHeight="1">
      <c r="A11" s="197"/>
      <c r="B11" s="99" t="s">
        <v>226</v>
      </c>
      <c r="C11" s="98">
        <f>F6*F11</f>
        <v>36.799999999999997</v>
      </c>
      <c r="D11" s="94">
        <v>51</v>
      </c>
      <c r="E11" s="95">
        <f t="shared" si="0"/>
        <v>1.4000000000000001</v>
      </c>
      <c r="F11" s="97">
        <v>4.5999999999999996</v>
      </c>
    </row>
    <row r="12" spans="1:6" s="35" customFormat="1" ht="20.25" customHeight="1">
      <c r="A12" s="197"/>
      <c r="B12" s="93" t="s">
        <v>227</v>
      </c>
      <c r="C12" s="98">
        <f>F6*F12</f>
        <v>128</v>
      </c>
      <c r="D12" s="94">
        <v>81</v>
      </c>
      <c r="E12" s="95">
        <f t="shared" si="0"/>
        <v>0.7</v>
      </c>
      <c r="F12" s="97">
        <v>16</v>
      </c>
    </row>
    <row r="13" spans="1:6" s="35" customFormat="1" ht="20.25" customHeight="1">
      <c r="A13" s="197"/>
      <c r="B13" s="93" t="s">
        <v>228</v>
      </c>
      <c r="C13" s="98">
        <f>F6*F13</f>
        <v>143.28</v>
      </c>
      <c r="D13" s="94">
        <v>132</v>
      </c>
      <c r="E13" s="95">
        <f t="shared" si="0"/>
        <v>1</v>
      </c>
      <c r="F13" s="97">
        <v>17.91</v>
      </c>
    </row>
    <row r="14" spans="1:6" s="35" customFormat="1" ht="20.25" customHeight="1">
      <c r="A14" s="197"/>
      <c r="B14" s="100" t="s">
        <v>31</v>
      </c>
      <c r="C14" s="101"/>
      <c r="D14" s="101"/>
      <c r="E14" s="95">
        <v>3</v>
      </c>
      <c r="F14" s="102" t="s">
        <v>32</v>
      </c>
    </row>
    <row r="15" spans="1:6" s="35" customFormat="1" ht="20.25" customHeight="1">
      <c r="A15" s="197" t="s">
        <v>247</v>
      </c>
      <c r="B15" s="100" t="s">
        <v>229</v>
      </c>
      <c r="C15" s="105">
        <f>F15*F6</f>
        <v>300</v>
      </c>
      <c r="D15" s="106">
        <v>298</v>
      </c>
      <c r="E15" s="95">
        <f t="shared" ref="E15:E20" si="2">ROUNDUP(D15/C15,1)</f>
        <v>1</v>
      </c>
      <c r="F15" s="97">
        <v>37.5</v>
      </c>
    </row>
    <row r="16" spans="1:6" s="35" customFormat="1" ht="20.25" customHeight="1">
      <c r="A16" s="197"/>
      <c r="B16" s="100" t="s">
        <v>230</v>
      </c>
      <c r="C16" s="105">
        <f>F16*F6</f>
        <v>320</v>
      </c>
      <c r="D16" s="106">
        <v>298</v>
      </c>
      <c r="E16" s="95">
        <f t="shared" si="2"/>
        <v>1</v>
      </c>
      <c r="F16" s="97">
        <v>40</v>
      </c>
    </row>
    <row r="17" spans="1:10" s="35" customFormat="1" ht="20.25" customHeight="1">
      <c r="A17" s="197"/>
      <c r="B17" s="100" t="s">
        <v>231</v>
      </c>
      <c r="C17" s="105">
        <f>F17*F6</f>
        <v>150</v>
      </c>
      <c r="D17" s="106">
        <v>76</v>
      </c>
      <c r="E17" s="95">
        <f t="shared" si="2"/>
        <v>0.6</v>
      </c>
      <c r="F17" s="97">
        <v>18.75</v>
      </c>
    </row>
    <row r="18" spans="1:10" s="35" customFormat="1" ht="20.25" customHeight="1">
      <c r="A18" s="197"/>
      <c r="B18" s="100" t="s">
        <v>251</v>
      </c>
      <c r="C18" s="98">
        <f>F6*F18</f>
        <v>63.2</v>
      </c>
      <c r="D18" s="94">
        <v>55</v>
      </c>
      <c r="E18" s="95">
        <f t="shared" ref="E18" si="3">ROUNDUP(D18/C18,1)</f>
        <v>0.9</v>
      </c>
      <c r="F18" s="97">
        <v>7.9</v>
      </c>
    </row>
    <row r="19" spans="1:10" s="35" customFormat="1" ht="20.25" customHeight="1">
      <c r="A19" s="197"/>
      <c r="B19" s="100" t="s">
        <v>236</v>
      </c>
      <c r="C19" s="105"/>
      <c r="D19" s="106">
        <v>183</v>
      </c>
      <c r="E19" s="95">
        <v>2</v>
      </c>
      <c r="F19" s="97"/>
    </row>
    <row r="20" spans="1:10" s="35" customFormat="1" ht="20.25" customHeight="1">
      <c r="A20" s="197"/>
      <c r="B20" s="100" t="s">
        <v>250</v>
      </c>
      <c r="C20" s="105">
        <f>F20*F6</f>
        <v>300</v>
      </c>
      <c r="D20" s="106">
        <v>1053</v>
      </c>
      <c r="E20" s="95">
        <f t="shared" si="2"/>
        <v>3.6</v>
      </c>
      <c r="F20" s="97">
        <v>37.5</v>
      </c>
    </row>
    <row r="21" spans="1:10" s="35" customFormat="1" ht="20.25" customHeight="1">
      <c r="A21" s="197"/>
      <c r="B21" s="100"/>
      <c r="C21" s="103"/>
      <c r="D21" s="103"/>
      <c r="E21" s="95"/>
      <c r="F21" s="104"/>
    </row>
    <row r="22" spans="1:10" s="35" customFormat="1" ht="20.25" customHeight="1">
      <c r="A22" s="198"/>
      <c r="B22" s="100" t="s">
        <v>31</v>
      </c>
      <c r="C22" s="101"/>
      <c r="D22" s="101"/>
      <c r="E22" s="95">
        <v>2</v>
      </c>
      <c r="F22" s="102" t="s">
        <v>32</v>
      </c>
    </row>
    <row r="23" spans="1:10" s="35" customFormat="1" ht="20.25" customHeight="1">
      <c r="A23" s="197" t="s">
        <v>248</v>
      </c>
      <c r="B23" s="100" t="s">
        <v>237</v>
      </c>
      <c r="C23" s="98">
        <f>F6*F23</f>
        <v>100</v>
      </c>
      <c r="D23" s="94">
        <v>119.5</v>
      </c>
      <c r="E23" s="95">
        <f t="shared" ref="E23:E24" si="4">ROUNDUP(D23/C23,1)</f>
        <v>1.2000000000000002</v>
      </c>
      <c r="F23" s="97">
        <v>12.5</v>
      </c>
      <c r="J23" s="43"/>
    </row>
    <row r="24" spans="1:10" s="35" customFormat="1" ht="20.25" customHeight="1">
      <c r="A24" s="197"/>
      <c r="B24" s="100" t="s">
        <v>237</v>
      </c>
      <c r="C24" s="98">
        <f>F6*F24</f>
        <v>104</v>
      </c>
      <c r="D24" s="94">
        <v>17.899999999999999</v>
      </c>
      <c r="E24" s="95">
        <f t="shared" si="4"/>
        <v>0.2</v>
      </c>
      <c r="F24" s="97">
        <v>13</v>
      </c>
      <c r="J24" s="43"/>
    </row>
    <row r="25" spans="1:10" s="35" customFormat="1" ht="20.25" customHeight="1">
      <c r="A25" s="197"/>
      <c r="B25" s="100" t="s">
        <v>236</v>
      </c>
      <c r="C25" s="105"/>
      <c r="D25" s="106">
        <v>401.1</v>
      </c>
      <c r="E25" s="95">
        <v>3</v>
      </c>
      <c r="F25" s="97"/>
      <c r="J25" s="43"/>
    </row>
    <row r="26" spans="1:10" s="35" customFormat="1" ht="20.25" customHeight="1">
      <c r="A26" s="197"/>
      <c r="B26" s="100" t="s">
        <v>238</v>
      </c>
      <c r="C26" s="114"/>
      <c r="D26" s="115">
        <v>5.2770000000000001</v>
      </c>
      <c r="E26" s="95">
        <v>3</v>
      </c>
      <c r="F26" s="97"/>
      <c r="J26" s="43"/>
    </row>
    <row r="27" spans="1:10" s="35" customFormat="1" ht="20.25" customHeight="1">
      <c r="A27" s="197"/>
      <c r="B27" s="100" t="s">
        <v>240</v>
      </c>
      <c r="C27" s="98"/>
      <c r="D27" s="106">
        <v>149.4</v>
      </c>
      <c r="E27" s="95">
        <v>1.5</v>
      </c>
      <c r="F27" s="97"/>
      <c r="J27" s="43"/>
    </row>
    <row r="28" spans="1:10" s="35" customFormat="1" ht="20.25" customHeight="1">
      <c r="A28" s="197"/>
      <c r="B28" s="100"/>
      <c r="C28" s="103"/>
      <c r="D28" s="103"/>
      <c r="E28" s="95"/>
      <c r="F28" s="104"/>
      <c r="J28" s="43"/>
    </row>
    <row r="29" spans="1:10" s="35" customFormat="1" ht="20.25" customHeight="1">
      <c r="A29" s="198"/>
      <c r="B29" s="100" t="s">
        <v>31</v>
      </c>
      <c r="C29" s="101"/>
      <c r="D29" s="101"/>
      <c r="E29" s="95">
        <v>10</v>
      </c>
      <c r="F29" s="102" t="s">
        <v>32</v>
      </c>
      <c r="J29" s="43"/>
    </row>
    <row r="30" spans="1:10" s="35" customFormat="1" ht="20.25" customHeight="1">
      <c r="A30" s="197" t="s">
        <v>243</v>
      </c>
      <c r="B30" s="100" t="s">
        <v>232</v>
      </c>
      <c r="C30" s="105">
        <f>F6*F30</f>
        <v>450</v>
      </c>
      <c r="D30" s="106">
        <v>1875</v>
      </c>
      <c r="E30" s="95">
        <f t="shared" ref="E30" si="5">ROUNDUP(D30/C30,1)</f>
        <v>4.1999999999999993</v>
      </c>
      <c r="F30" s="97">
        <v>56.25</v>
      </c>
      <c r="J30" s="43"/>
    </row>
    <row r="31" spans="1:10" s="35" customFormat="1" ht="20.25" customHeight="1">
      <c r="A31" s="197"/>
      <c r="B31" s="100" t="s">
        <v>239</v>
      </c>
      <c r="C31" s="105">
        <f>F6*F31</f>
        <v>520</v>
      </c>
      <c r="D31" s="108">
        <v>56</v>
      </c>
      <c r="E31" s="95">
        <f t="shared" ref="E31" si="6">ROUNDUP(D31/C31,1)</f>
        <v>0.2</v>
      </c>
      <c r="F31" s="97">
        <v>65</v>
      </c>
      <c r="J31" s="43"/>
    </row>
    <row r="32" spans="1:10" s="35" customFormat="1" ht="20.25" customHeight="1">
      <c r="A32" s="198"/>
      <c r="B32" s="100" t="s">
        <v>31</v>
      </c>
      <c r="C32" s="101"/>
      <c r="D32" s="101"/>
      <c r="E32" s="95">
        <v>3</v>
      </c>
      <c r="F32" s="102" t="s">
        <v>32</v>
      </c>
      <c r="J32" s="43"/>
    </row>
    <row r="33" spans="1:10" s="35" customFormat="1" ht="20.25" customHeight="1">
      <c r="A33" s="199" t="s">
        <v>244</v>
      </c>
      <c r="B33" s="100"/>
      <c r="C33" s="109"/>
      <c r="D33" s="108"/>
      <c r="E33" s="95"/>
      <c r="F33" s="97"/>
      <c r="J33" s="43"/>
    </row>
    <row r="34" spans="1:10" s="35" customFormat="1" ht="20.25" customHeight="1">
      <c r="A34" s="197"/>
      <c r="B34" s="100"/>
      <c r="C34" s="101"/>
      <c r="D34" s="101"/>
      <c r="E34" s="95"/>
      <c r="F34" s="104"/>
    </row>
    <row r="35" spans="1:10" s="35" customFormat="1" ht="20.25" customHeight="1">
      <c r="A35" s="198"/>
      <c r="B35" s="100" t="s">
        <v>31</v>
      </c>
      <c r="C35" s="101"/>
      <c r="D35" s="101"/>
      <c r="E35" s="95">
        <v>2</v>
      </c>
      <c r="F35" s="102" t="s">
        <v>33</v>
      </c>
    </row>
    <row r="36" spans="1:10" s="35" customFormat="1" ht="20.25" customHeight="1">
      <c r="A36" s="44" t="s">
        <v>245</v>
      </c>
      <c r="B36" s="100"/>
      <c r="C36" s="101"/>
      <c r="D36" s="101"/>
      <c r="E36" s="95">
        <f>ROUND(SUM(E7:E35),0)</f>
        <v>49</v>
      </c>
      <c r="F36" s="102"/>
    </row>
    <row r="37" spans="1:10" s="35" customFormat="1" ht="20.25" customHeight="1">
      <c r="A37" s="40" t="s">
        <v>34</v>
      </c>
      <c r="B37" s="41"/>
      <c r="C37" s="37"/>
      <c r="D37" s="37"/>
      <c r="E37" s="38">
        <v>5</v>
      </c>
      <c r="F37" s="39" t="s">
        <v>35</v>
      </c>
    </row>
    <row r="38" spans="1:10" s="35" customFormat="1" ht="20.25" customHeight="1">
      <c r="A38" s="40"/>
      <c r="B38" s="41"/>
      <c r="C38" s="37"/>
      <c r="D38" s="37"/>
      <c r="E38" s="38"/>
      <c r="F38" s="39"/>
    </row>
    <row r="39" spans="1:10" s="6" customFormat="1" ht="20.25" customHeight="1">
      <c r="A39" s="45" t="s">
        <v>36</v>
      </c>
      <c r="B39" s="46"/>
      <c r="C39" s="47"/>
      <c r="D39" s="47"/>
      <c r="E39" s="48">
        <f>ROUND(E5+E36+E37,0)</f>
        <v>62</v>
      </c>
      <c r="F39" s="49"/>
    </row>
    <row r="40" spans="1:10" ht="21.95" customHeight="1">
      <c r="A40" s="30"/>
      <c r="B40" s="30"/>
      <c r="C40" s="31"/>
      <c r="D40" s="31"/>
      <c r="E40" s="31"/>
    </row>
    <row r="41" spans="1:10" ht="21.95" customHeight="1">
      <c r="A41" s="30"/>
      <c r="B41" s="30"/>
      <c r="C41" s="31"/>
      <c r="D41" s="31"/>
      <c r="E41" s="31"/>
    </row>
    <row r="42" spans="1:10" ht="21.95" customHeight="1">
      <c r="A42" s="30"/>
      <c r="B42" s="30"/>
      <c r="C42" s="31"/>
      <c r="D42" s="31"/>
      <c r="E42" s="31"/>
    </row>
    <row r="43" spans="1:10" ht="21.95" customHeight="1">
      <c r="A43" s="30"/>
      <c r="B43" s="30"/>
      <c r="C43" s="31"/>
      <c r="D43" s="31"/>
      <c r="E43" s="31"/>
    </row>
    <row r="44" spans="1:10" ht="21.95" customHeight="1">
      <c r="A44" s="30"/>
      <c r="B44" s="30"/>
      <c r="C44" s="31"/>
      <c r="D44" s="31"/>
      <c r="E44" s="31"/>
    </row>
    <row r="45" spans="1:10" ht="21.95" customHeight="1">
      <c r="A45" s="30"/>
      <c r="B45" s="30"/>
      <c r="C45" s="31"/>
      <c r="D45" s="31"/>
      <c r="E45" s="31"/>
    </row>
    <row r="46" spans="1:10" ht="21.95" customHeight="1">
      <c r="A46" s="30"/>
      <c r="B46" s="30"/>
      <c r="C46" s="31"/>
      <c r="D46" s="31"/>
      <c r="E46" s="31"/>
    </row>
    <row r="47" spans="1:10" ht="21.95" customHeight="1">
      <c r="A47" s="30"/>
      <c r="B47" s="30"/>
      <c r="C47" s="31"/>
      <c r="D47" s="31"/>
      <c r="E47" s="31"/>
    </row>
    <row r="48" spans="1:10" ht="21.95" customHeight="1">
      <c r="A48" s="30"/>
      <c r="B48" s="30"/>
      <c r="C48" s="31"/>
      <c r="D48" s="31"/>
      <c r="E48" s="31"/>
    </row>
    <row r="49" spans="1:5" ht="21.95" customHeight="1">
      <c r="A49" s="30"/>
      <c r="B49" s="30"/>
      <c r="C49" s="31"/>
      <c r="D49" s="31"/>
      <c r="E49" s="31"/>
    </row>
    <row r="50" spans="1:5" ht="21.95" customHeight="1">
      <c r="A50" s="30"/>
      <c r="B50" s="30"/>
      <c r="C50" s="31"/>
      <c r="D50" s="31"/>
      <c r="E50" s="31"/>
    </row>
    <row r="51" spans="1:5" ht="21.95" customHeight="1">
      <c r="A51" s="30"/>
      <c r="B51" s="30"/>
      <c r="C51" s="31"/>
      <c r="D51" s="31"/>
      <c r="E51" s="31"/>
    </row>
    <row r="52" spans="1:5" ht="21.95" customHeight="1">
      <c r="C52" s="31"/>
      <c r="D52" s="31"/>
      <c r="E52" s="31"/>
    </row>
    <row r="53" spans="1:5" ht="21.95" customHeight="1"/>
  </sheetData>
  <mergeCells count="8">
    <mergeCell ref="A30:A32"/>
    <mergeCell ref="A33:A35"/>
    <mergeCell ref="A23:A29"/>
    <mergeCell ref="A1:F1"/>
    <mergeCell ref="A2:B2"/>
    <mergeCell ref="A3:A5"/>
    <mergeCell ref="A7:A14"/>
    <mergeCell ref="A15:A22"/>
  </mergeCells>
  <phoneticPr fontId="1" type="noConversion"/>
  <printOptions horizontalCentered="1"/>
  <pageMargins left="0.59055118110236227" right="0.59055118110236227" top="0.78740157480314965" bottom="0.59055118110236227" header="0" footer="0"/>
  <pageSetup paperSize="9" scale="9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P24"/>
  <sheetViews>
    <sheetView view="pageBreakPreview" zoomScaleNormal="100" zoomScaleSheetLayoutView="100" workbookViewId="0">
      <selection activeCell="T20" sqref="T20"/>
    </sheetView>
  </sheetViews>
  <sheetFormatPr defaultRowHeight="16.5"/>
  <cols>
    <col min="1" max="1" width="1.875" style="1" customWidth="1"/>
    <col min="2" max="2" width="3.5" style="1" customWidth="1"/>
    <col min="3" max="3" width="7" style="1" customWidth="1"/>
    <col min="4" max="16" width="5.625" style="1" customWidth="1"/>
    <col min="17" max="16384" width="9" style="1"/>
  </cols>
  <sheetData>
    <row r="2" spans="2:16" ht="32.25" customHeight="1">
      <c r="B2" s="206" t="s">
        <v>37</v>
      </c>
      <c r="C2" s="206"/>
      <c r="D2" s="206"/>
      <c r="E2" s="206"/>
      <c r="F2" s="206"/>
      <c r="G2" s="206"/>
      <c r="H2" s="206"/>
      <c r="I2" s="206"/>
      <c r="J2" s="206"/>
      <c r="K2" s="206"/>
      <c r="L2" s="206"/>
      <c r="M2" s="206"/>
      <c r="N2" s="206"/>
      <c r="O2" s="206"/>
      <c r="P2" s="206"/>
    </row>
    <row r="3" spans="2:16" ht="19.5">
      <c r="B3" s="50"/>
    </row>
    <row r="4" spans="2:16">
      <c r="B4" s="207" t="s">
        <v>38</v>
      </c>
      <c r="C4" s="207" t="s">
        <v>39</v>
      </c>
      <c r="D4" s="209" t="s">
        <v>40</v>
      </c>
      <c r="E4" s="210"/>
      <c r="F4" s="210"/>
      <c r="G4" s="210"/>
      <c r="H4" s="210"/>
      <c r="I4" s="210"/>
      <c r="J4" s="210"/>
      <c r="K4" s="210"/>
      <c r="L4" s="210"/>
      <c r="M4" s="210"/>
      <c r="N4" s="210"/>
      <c r="O4" s="211"/>
      <c r="P4" s="207" t="s">
        <v>41</v>
      </c>
    </row>
    <row r="5" spans="2:16">
      <c r="B5" s="208"/>
      <c r="C5" s="208"/>
      <c r="D5" s="51" t="s">
        <v>42</v>
      </c>
      <c r="E5" s="51" t="s">
        <v>43</v>
      </c>
      <c r="F5" s="51" t="s">
        <v>44</v>
      </c>
      <c r="G5" s="51" t="s">
        <v>45</v>
      </c>
      <c r="H5" s="51" t="s">
        <v>46</v>
      </c>
      <c r="I5" s="51" t="s">
        <v>47</v>
      </c>
      <c r="J5" s="51" t="s">
        <v>48</v>
      </c>
      <c r="K5" s="51" t="s">
        <v>49</v>
      </c>
      <c r="L5" s="51" t="s">
        <v>50</v>
      </c>
      <c r="M5" s="51" t="s">
        <v>51</v>
      </c>
      <c r="N5" s="51" t="s">
        <v>52</v>
      </c>
      <c r="O5" s="51" t="s">
        <v>53</v>
      </c>
      <c r="P5" s="208"/>
    </row>
    <row r="6" spans="2:16">
      <c r="B6" s="51">
        <v>1</v>
      </c>
      <c r="C6" s="52" t="s">
        <v>54</v>
      </c>
      <c r="D6" s="52">
        <v>6</v>
      </c>
      <c r="E6" s="52">
        <v>8</v>
      </c>
      <c r="F6" s="52">
        <v>5</v>
      </c>
      <c r="G6" s="52">
        <v>4</v>
      </c>
      <c r="H6" s="52">
        <v>8</v>
      </c>
      <c r="I6" s="52">
        <v>4</v>
      </c>
      <c r="J6" s="52">
        <v>4</v>
      </c>
      <c r="K6" s="52">
        <v>5</v>
      </c>
      <c r="L6" s="52">
        <v>7</v>
      </c>
      <c r="M6" s="52">
        <v>6</v>
      </c>
      <c r="N6" s="52">
        <v>4</v>
      </c>
      <c r="O6" s="52">
        <v>5</v>
      </c>
      <c r="P6" s="52">
        <v>66</v>
      </c>
    </row>
    <row r="7" spans="2:16">
      <c r="B7" s="51">
        <v>2</v>
      </c>
      <c r="C7" s="52" t="s">
        <v>55</v>
      </c>
      <c r="D7" s="52">
        <v>7</v>
      </c>
      <c r="E7" s="52">
        <v>6</v>
      </c>
      <c r="F7" s="52">
        <v>5</v>
      </c>
      <c r="G7" s="52">
        <v>4</v>
      </c>
      <c r="H7" s="52">
        <v>6</v>
      </c>
      <c r="I7" s="52">
        <v>5</v>
      </c>
      <c r="J7" s="52">
        <v>5</v>
      </c>
      <c r="K7" s="52">
        <v>5</v>
      </c>
      <c r="L7" s="52">
        <v>7</v>
      </c>
      <c r="M7" s="52">
        <v>6</v>
      </c>
      <c r="N7" s="52">
        <v>4</v>
      </c>
      <c r="O7" s="52">
        <v>4</v>
      </c>
      <c r="P7" s="52">
        <v>64</v>
      </c>
    </row>
    <row r="8" spans="2:16">
      <c r="B8" s="51">
        <v>3</v>
      </c>
      <c r="C8" s="52" t="s">
        <v>56</v>
      </c>
      <c r="D8" s="52">
        <v>8</v>
      </c>
      <c r="E8" s="52">
        <v>4</v>
      </c>
      <c r="F8" s="52">
        <v>5</v>
      </c>
      <c r="G8" s="52">
        <v>5</v>
      </c>
      <c r="H8" s="52">
        <v>7</v>
      </c>
      <c r="I8" s="52">
        <v>5</v>
      </c>
      <c r="J8" s="52">
        <v>5</v>
      </c>
      <c r="K8" s="52">
        <v>5</v>
      </c>
      <c r="L8" s="52">
        <v>7</v>
      </c>
      <c r="M8" s="52">
        <v>8</v>
      </c>
      <c r="N8" s="52">
        <v>4</v>
      </c>
      <c r="O8" s="52">
        <v>6</v>
      </c>
      <c r="P8" s="52">
        <v>69</v>
      </c>
    </row>
    <row r="9" spans="2:16">
      <c r="B9" s="51">
        <v>4</v>
      </c>
      <c r="C9" s="52" t="s">
        <v>57</v>
      </c>
      <c r="D9" s="52">
        <v>5</v>
      </c>
      <c r="E9" s="52">
        <v>7</v>
      </c>
      <c r="F9" s="52">
        <v>6</v>
      </c>
      <c r="G9" s="52">
        <v>4</v>
      </c>
      <c r="H9" s="52">
        <v>7</v>
      </c>
      <c r="I9" s="52">
        <v>6</v>
      </c>
      <c r="J9" s="52">
        <v>4</v>
      </c>
      <c r="K9" s="52">
        <v>5</v>
      </c>
      <c r="L9" s="52">
        <v>8</v>
      </c>
      <c r="M9" s="52">
        <v>6</v>
      </c>
      <c r="N9" s="52">
        <v>4</v>
      </c>
      <c r="O9" s="52">
        <v>6</v>
      </c>
      <c r="P9" s="52">
        <v>68</v>
      </c>
    </row>
    <row r="10" spans="2:16">
      <c r="B10" s="51">
        <v>5</v>
      </c>
      <c r="C10" s="52" t="s">
        <v>58</v>
      </c>
      <c r="D10" s="52">
        <v>8</v>
      </c>
      <c r="E10" s="52">
        <v>4</v>
      </c>
      <c r="F10" s="52">
        <v>6</v>
      </c>
      <c r="G10" s="52">
        <v>4</v>
      </c>
      <c r="H10" s="52">
        <v>7</v>
      </c>
      <c r="I10" s="52">
        <v>6</v>
      </c>
      <c r="J10" s="52">
        <v>4</v>
      </c>
      <c r="K10" s="52">
        <v>6</v>
      </c>
      <c r="L10" s="52">
        <v>4</v>
      </c>
      <c r="M10" s="52">
        <v>9</v>
      </c>
      <c r="N10" s="52">
        <v>5</v>
      </c>
      <c r="O10" s="52">
        <v>5</v>
      </c>
      <c r="P10" s="52">
        <v>68</v>
      </c>
    </row>
    <row r="11" spans="2:16">
      <c r="B11" s="51">
        <v>6</v>
      </c>
      <c r="C11" s="52" t="s">
        <v>59</v>
      </c>
      <c r="D11" s="52">
        <v>5</v>
      </c>
      <c r="E11" s="52">
        <v>7</v>
      </c>
      <c r="F11" s="52">
        <v>5</v>
      </c>
      <c r="G11" s="52">
        <v>4</v>
      </c>
      <c r="H11" s="52">
        <v>7</v>
      </c>
      <c r="I11" s="52">
        <v>5</v>
      </c>
      <c r="J11" s="52">
        <v>4</v>
      </c>
      <c r="K11" s="52">
        <v>6</v>
      </c>
      <c r="L11" s="52">
        <v>8</v>
      </c>
      <c r="M11" s="52">
        <v>6</v>
      </c>
      <c r="N11" s="52">
        <v>5</v>
      </c>
      <c r="O11" s="52">
        <v>5</v>
      </c>
      <c r="P11" s="52">
        <v>67</v>
      </c>
    </row>
    <row r="12" spans="2:16">
      <c r="B12" s="51">
        <v>7</v>
      </c>
      <c r="C12" s="52" t="s">
        <v>60</v>
      </c>
      <c r="D12" s="52">
        <v>6</v>
      </c>
      <c r="E12" s="52">
        <v>7</v>
      </c>
      <c r="F12" s="52">
        <v>5</v>
      </c>
      <c r="G12" s="52">
        <v>4</v>
      </c>
      <c r="H12" s="52">
        <v>8</v>
      </c>
      <c r="I12" s="52">
        <v>4</v>
      </c>
      <c r="J12" s="52">
        <v>4</v>
      </c>
      <c r="K12" s="52">
        <v>5</v>
      </c>
      <c r="L12" s="52">
        <v>7</v>
      </c>
      <c r="M12" s="52">
        <v>6</v>
      </c>
      <c r="N12" s="52">
        <v>4</v>
      </c>
      <c r="O12" s="52">
        <v>5</v>
      </c>
      <c r="P12" s="52">
        <v>65</v>
      </c>
    </row>
    <row r="13" spans="2:16">
      <c r="B13" s="51">
        <v>8</v>
      </c>
      <c r="C13" s="52" t="s">
        <v>61</v>
      </c>
      <c r="D13" s="52">
        <v>9</v>
      </c>
      <c r="E13" s="52">
        <v>4</v>
      </c>
      <c r="F13" s="52">
        <v>5</v>
      </c>
      <c r="G13" s="52">
        <v>5</v>
      </c>
      <c r="H13" s="52">
        <v>7</v>
      </c>
      <c r="I13" s="52">
        <v>5</v>
      </c>
      <c r="J13" s="52">
        <v>5</v>
      </c>
      <c r="K13" s="52">
        <v>5</v>
      </c>
      <c r="L13" s="52">
        <v>4</v>
      </c>
      <c r="M13" s="52">
        <v>9</v>
      </c>
      <c r="N13" s="52">
        <v>4</v>
      </c>
      <c r="O13" s="52">
        <v>6</v>
      </c>
      <c r="P13" s="52">
        <v>68</v>
      </c>
    </row>
    <row r="14" spans="2:16">
      <c r="B14" s="51">
        <v>9</v>
      </c>
      <c r="C14" s="52" t="s">
        <v>62</v>
      </c>
      <c r="D14" s="52">
        <v>5</v>
      </c>
      <c r="E14" s="52">
        <v>7</v>
      </c>
      <c r="F14" s="52">
        <v>5</v>
      </c>
      <c r="G14" s="52">
        <v>5</v>
      </c>
      <c r="H14" s="52">
        <v>7</v>
      </c>
      <c r="I14" s="52">
        <v>5</v>
      </c>
      <c r="J14" s="52">
        <v>5</v>
      </c>
      <c r="K14" s="52">
        <v>5</v>
      </c>
      <c r="L14" s="53">
        <v>7</v>
      </c>
      <c r="M14" s="52">
        <v>6</v>
      </c>
      <c r="N14" s="52">
        <v>4</v>
      </c>
      <c r="O14" s="52">
        <v>6</v>
      </c>
      <c r="P14" s="52">
        <v>67</v>
      </c>
    </row>
    <row r="15" spans="2:16">
      <c r="B15" s="51">
        <v>10</v>
      </c>
      <c r="C15" s="52" t="s">
        <v>63</v>
      </c>
      <c r="D15" s="52">
        <v>5</v>
      </c>
      <c r="E15" s="52">
        <v>7</v>
      </c>
      <c r="F15" s="52">
        <v>6</v>
      </c>
      <c r="G15" s="52">
        <v>4</v>
      </c>
      <c r="H15" s="52">
        <v>7</v>
      </c>
      <c r="I15" s="52">
        <v>6</v>
      </c>
      <c r="J15" s="52">
        <v>4</v>
      </c>
      <c r="K15" s="52">
        <v>5</v>
      </c>
      <c r="L15" s="52">
        <v>8</v>
      </c>
      <c r="M15" s="52">
        <v>6</v>
      </c>
      <c r="N15" s="52">
        <v>4</v>
      </c>
      <c r="O15" s="52">
        <v>6</v>
      </c>
      <c r="P15" s="52">
        <v>68</v>
      </c>
    </row>
    <row r="16" spans="2:16" ht="53.25" customHeight="1">
      <c r="B16" s="205" t="s">
        <v>64</v>
      </c>
      <c r="C16" s="205"/>
      <c r="D16" s="205"/>
      <c r="E16" s="205"/>
      <c r="F16" s="205"/>
      <c r="G16" s="205"/>
      <c r="H16" s="205"/>
      <c r="I16" s="205"/>
      <c r="J16" s="205"/>
      <c r="K16" s="205"/>
      <c r="L16" s="205"/>
      <c r="M16" s="205"/>
      <c r="N16" s="205"/>
      <c r="O16" s="205"/>
      <c r="P16" s="205"/>
    </row>
    <row r="17" spans="2:16">
      <c r="B17" s="213"/>
      <c r="C17" s="213"/>
      <c r="D17" s="213"/>
      <c r="E17" s="213"/>
      <c r="F17" s="213"/>
      <c r="G17" s="213"/>
      <c r="H17" s="213"/>
      <c r="I17" s="213"/>
      <c r="J17" s="213"/>
      <c r="K17" s="213"/>
      <c r="L17" s="213"/>
      <c r="M17" s="213"/>
      <c r="N17" s="213"/>
      <c r="O17" s="213"/>
      <c r="P17" s="213"/>
    </row>
    <row r="18" spans="2:16" ht="22.5" customHeight="1">
      <c r="B18" s="213" t="s">
        <v>65</v>
      </c>
      <c r="C18" s="213"/>
      <c r="D18" s="213"/>
      <c r="E18" s="213"/>
      <c r="F18" s="213"/>
      <c r="G18" s="213"/>
      <c r="H18" s="213"/>
      <c r="I18" s="213"/>
      <c r="J18" s="213"/>
      <c r="K18" s="213"/>
      <c r="L18" s="213"/>
      <c r="M18" s="213"/>
      <c r="N18" s="213"/>
      <c r="O18" s="213"/>
      <c r="P18" s="213"/>
    </row>
    <row r="19" spans="2:16" ht="22.5" customHeight="1">
      <c r="B19" s="212" t="s">
        <v>66</v>
      </c>
      <c r="C19" s="212"/>
      <c r="D19" s="212"/>
      <c r="E19" s="212"/>
      <c r="F19" s="212"/>
      <c r="G19" s="212"/>
      <c r="H19" s="212"/>
      <c r="I19" s="212"/>
      <c r="J19" s="212"/>
      <c r="K19" s="212"/>
      <c r="L19" s="212"/>
      <c r="M19" s="212"/>
      <c r="N19" s="212"/>
      <c r="O19" s="212"/>
      <c r="P19" s="212"/>
    </row>
    <row r="20" spans="2:16" ht="22.5" customHeight="1">
      <c r="B20" s="212" t="s">
        <v>67</v>
      </c>
      <c r="C20" s="212"/>
      <c r="D20" s="212"/>
      <c r="E20" s="212"/>
      <c r="F20" s="212"/>
      <c r="G20" s="212"/>
      <c r="H20" s="212"/>
      <c r="I20" s="212"/>
      <c r="J20" s="212"/>
      <c r="K20" s="212"/>
      <c r="L20" s="212"/>
      <c r="M20" s="212"/>
      <c r="N20" s="212"/>
      <c r="O20" s="212"/>
      <c r="P20" s="212"/>
    </row>
    <row r="21" spans="2:16" ht="22.5" customHeight="1">
      <c r="B21" s="212" t="s">
        <v>68</v>
      </c>
      <c r="C21" s="212"/>
      <c r="D21" s="212"/>
      <c r="E21" s="212"/>
      <c r="F21" s="212"/>
      <c r="G21" s="212"/>
      <c r="H21" s="212"/>
      <c r="I21" s="212"/>
      <c r="J21" s="212"/>
      <c r="K21" s="212"/>
      <c r="L21" s="212"/>
      <c r="M21" s="212"/>
      <c r="N21" s="212"/>
      <c r="O21" s="212"/>
      <c r="P21" s="212"/>
    </row>
    <row r="22" spans="2:16" ht="22.5" customHeight="1">
      <c r="B22" s="212" t="s">
        <v>69</v>
      </c>
      <c r="C22" s="212"/>
      <c r="D22" s="212"/>
      <c r="E22" s="212"/>
      <c r="F22" s="212"/>
      <c r="G22" s="212"/>
      <c r="H22" s="212"/>
      <c r="I22" s="212"/>
      <c r="J22" s="212"/>
      <c r="K22" s="212"/>
      <c r="L22" s="212"/>
      <c r="M22" s="212"/>
      <c r="N22" s="212"/>
      <c r="O22" s="212"/>
      <c r="P22" s="212"/>
    </row>
    <row r="23" spans="2:16" ht="22.5" customHeight="1">
      <c r="B23" s="212" t="s">
        <v>70</v>
      </c>
      <c r="C23" s="212"/>
      <c r="D23" s="212"/>
      <c r="E23" s="212"/>
      <c r="F23" s="212"/>
      <c r="G23" s="212"/>
      <c r="H23" s="212"/>
      <c r="I23" s="212"/>
      <c r="J23" s="212"/>
      <c r="K23" s="212"/>
      <c r="L23" s="212"/>
      <c r="M23" s="212"/>
      <c r="N23" s="212"/>
      <c r="O23" s="212"/>
      <c r="P23" s="212"/>
    </row>
    <row r="24" spans="2:16" ht="22.5" customHeight="1">
      <c r="B24" s="212" t="s">
        <v>71</v>
      </c>
      <c r="C24" s="212"/>
      <c r="D24" s="212"/>
      <c r="E24" s="212"/>
      <c r="F24" s="212"/>
      <c r="G24" s="212"/>
      <c r="H24" s="212"/>
      <c r="I24" s="212"/>
      <c r="J24" s="212"/>
      <c r="K24" s="212"/>
      <c r="L24" s="212"/>
      <c r="M24" s="212"/>
      <c r="N24" s="212"/>
      <c r="O24" s="212"/>
      <c r="P24" s="212"/>
    </row>
  </sheetData>
  <mergeCells count="14">
    <mergeCell ref="B23:P23"/>
    <mergeCell ref="B24:P24"/>
    <mergeCell ref="B17:P17"/>
    <mergeCell ref="B18:P18"/>
    <mergeCell ref="B19:P19"/>
    <mergeCell ref="B20:P20"/>
    <mergeCell ref="B21:P21"/>
    <mergeCell ref="B22:P22"/>
    <mergeCell ref="B16:P16"/>
    <mergeCell ref="B2:P2"/>
    <mergeCell ref="B4:B5"/>
    <mergeCell ref="C4:C5"/>
    <mergeCell ref="D4:O4"/>
    <mergeCell ref="P4:P5"/>
  </mergeCells>
  <phoneticPr fontId="1" type="noConversion"/>
  <pageMargins left="0.31496062992125984" right="0.31496062992125984" top="0.55118110236220474" bottom="0.5511811023622047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CL105"/>
  <sheetViews>
    <sheetView view="pageBreakPreview" topLeftCell="X1" zoomScale="85" zoomScaleNormal="130" zoomScaleSheetLayoutView="85" workbookViewId="0">
      <selection activeCell="AP98" sqref="AP98"/>
    </sheetView>
  </sheetViews>
  <sheetFormatPr defaultRowHeight="16.5"/>
  <cols>
    <col min="1" max="1" width="1.125" style="1" customWidth="1"/>
    <col min="2" max="2" width="4.375" style="1" customWidth="1"/>
    <col min="3" max="3" width="8.25" style="1" customWidth="1"/>
    <col min="4" max="18" width="4.375" style="1" customWidth="1"/>
    <col min="19" max="19" width="1.125" style="1" customWidth="1"/>
    <col min="20" max="20" width="4.375" style="1" customWidth="1"/>
    <col min="21" max="21" width="8.25" style="1" customWidth="1"/>
    <col min="22" max="36" width="4.375" style="1" customWidth="1"/>
    <col min="37" max="37" width="1.125" style="1" customWidth="1"/>
    <col min="38" max="38" width="4.375" style="1" customWidth="1"/>
    <col min="39" max="39" width="8.25" style="1" customWidth="1"/>
    <col min="40" max="54" width="4.375" style="1" customWidth="1"/>
    <col min="55" max="55" width="1.125" style="1" customWidth="1"/>
    <col min="56" max="56" width="4.375" style="1" customWidth="1"/>
    <col min="57" max="57" width="8.25" style="1" customWidth="1"/>
    <col min="58" max="72" width="4.375" style="1" customWidth="1"/>
    <col min="73" max="73" width="1.125" style="1" customWidth="1"/>
    <col min="74" max="74" width="4.375" style="1" customWidth="1"/>
    <col min="75" max="75" width="8.25" style="1" customWidth="1"/>
    <col min="76" max="90" width="4.375" style="1" customWidth="1"/>
    <col min="91" max="16384" width="9" style="1"/>
  </cols>
  <sheetData>
    <row r="2" spans="2:90">
      <c r="B2" s="214" t="s">
        <v>72</v>
      </c>
      <c r="C2" s="214"/>
      <c r="D2" s="214"/>
      <c r="E2" s="214"/>
      <c r="F2" s="214"/>
      <c r="G2" s="214"/>
      <c r="H2" s="214"/>
      <c r="I2" s="214"/>
      <c r="J2" s="214"/>
      <c r="K2" s="214"/>
      <c r="L2" s="214"/>
      <c r="M2" s="214"/>
      <c r="N2" s="214"/>
      <c r="O2" s="214"/>
      <c r="P2" s="214"/>
      <c r="Q2" s="214"/>
      <c r="R2" s="214"/>
      <c r="T2" s="214" t="s">
        <v>72</v>
      </c>
      <c r="U2" s="214"/>
      <c r="V2" s="214"/>
      <c r="W2" s="214"/>
      <c r="X2" s="214"/>
      <c r="Y2" s="214"/>
      <c r="Z2" s="214"/>
      <c r="AA2" s="214"/>
      <c r="AB2" s="214"/>
      <c r="AC2" s="214"/>
      <c r="AD2" s="214"/>
      <c r="AE2" s="214"/>
      <c r="AF2" s="214"/>
      <c r="AG2" s="214"/>
      <c r="AH2" s="214"/>
      <c r="AI2" s="214"/>
      <c r="AJ2" s="214"/>
      <c r="AL2" s="214" t="s">
        <v>72</v>
      </c>
      <c r="AM2" s="214"/>
      <c r="AN2" s="214"/>
      <c r="AO2" s="214"/>
      <c r="AP2" s="214"/>
      <c r="AQ2" s="214"/>
      <c r="AR2" s="214"/>
      <c r="AS2" s="214"/>
      <c r="AT2" s="214"/>
      <c r="AU2" s="214"/>
      <c r="AV2" s="214"/>
      <c r="AW2" s="214"/>
      <c r="AX2" s="214"/>
      <c r="AY2" s="214"/>
      <c r="AZ2" s="214"/>
      <c r="BA2" s="214"/>
      <c r="BB2" s="214"/>
      <c r="BD2" s="214" t="s">
        <v>72</v>
      </c>
      <c r="BE2" s="214"/>
      <c r="BF2" s="214"/>
      <c r="BG2" s="214"/>
      <c r="BH2" s="214"/>
      <c r="BI2" s="214"/>
      <c r="BJ2" s="214"/>
      <c r="BK2" s="214"/>
      <c r="BL2" s="214"/>
      <c r="BM2" s="214"/>
      <c r="BN2" s="214"/>
      <c r="BO2" s="214"/>
      <c r="BP2" s="214"/>
      <c r="BQ2" s="214"/>
      <c r="BR2" s="214"/>
      <c r="BS2" s="214"/>
      <c r="BT2" s="214"/>
      <c r="BV2" s="214" t="s">
        <v>72</v>
      </c>
      <c r="BW2" s="214"/>
      <c r="BX2" s="214"/>
      <c r="BY2" s="214"/>
      <c r="BZ2" s="214"/>
      <c r="CA2" s="214"/>
      <c r="CB2" s="214"/>
      <c r="CC2" s="214"/>
      <c r="CD2" s="214"/>
      <c r="CE2" s="214"/>
      <c r="CF2" s="214"/>
      <c r="CG2" s="214"/>
      <c r="CH2" s="214"/>
      <c r="CI2" s="214"/>
      <c r="CJ2" s="214"/>
      <c r="CK2" s="214"/>
      <c r="CL2" s="214"/>
    </row>
    <row r="3" spans="2:90">
      <c r="B3" s="54" t="s">
        <v>73</v>
      </c>
      <c r="T3" s="54" t="s">
        <v>74</v>
      </c>
      <c r="AL3" s="54" t="s">
        <v>75</v>
      </c>
      <c r="BD3" s="54" t="s">
        <v>76</v>
      </c>
      <c r="BV3" s="54" t="s">
        <v>77</v>
      </c>
    </row>
    <row r="5" spans="2:90" ht="12.75" customHeight="1">
      <c r="B5" s="215" t="s">
        <v>38</v>
      </c>
      <c r="C5" s="55" t="s">
        <v>78</v>
      </c>
      <c r="D5" s="55" t="s">
        <v>79</v>
      </c>
      <c r="E5" s="215" t="s">
        <v>80</v>
      </c>
      <c r="F5" s="218" t="s">
        <v>81</v>
      </c>
      <c r="G5" s="219"/>
      <c r="H5" s="219"/>
      <c r="I5" s="219"/>
      <c r="J5" s="219"/>
      <c r="K5" s="219"/>
      <c r="L5" s="219"/>
      <c r="M5" s="219"/>
      <c r="N5" s="219"/>
      <c r="O5" s="219"/>
      <c r="P5" s="219"/>
      <c r="Q5" s="220"/>
      <c r="R5" s="215" t="s">
        <v>41</v>
      </c>
      <c r="T5" s="215" t="s">
        <v>38</v>
      </c>
      <c r="U5" s="55" t="s">
        <v>78</v>
      </c>
      <c r="V5" s="55" t="s">
        <v>79</v>
      </c>
      <c r="W5" s="215" t="s">
        <v>80</v>
      </c>
      <c r="X5" s="218" t="s">
        <v>81</v>
      </c>
      <c r="Y5" s="219"/>
      <c r="Z5" s="219"/>
      <c r="AA5" s="219"/>
      <c r="AB5" s="219"/>
      <c r="AC5" s="219"/>
      <c r="AD5" s="219"/>
      <c r="AE5" s="219"/>
      <c r="AF5" s="219"/>
      <c r="AG5" s="219"/>
      <c r="AH5" s="219"/>
      <c r="AI5" s="220"/>
      <c r="AJ5" s="215" t="s">
        <v>41</v>
      </c>
      <c r="AL5" s="215" t="s">
        <v>38</v>
      </c>
      <c r="AM5" s="55" t="s">
        <v>78</v>
      </c>
      <c r="AN5" s="55" t="s">
        <v>79</v>
      </c>
      <c r="AO5" s="215" t="s">
        <v>80</v>
      </c>
      <c r="AP5" s="218" t="s">
        <v>81</v>
      </c>
      <c r="AQ5" s="219"/>
      <c r="AR5" s="219"/>
      <c r="AS5" s="219"/>
      <c r="AT5" s="219"/>
      <c r="AU5" s="219"/>
      <c r="AV5" s="219"/>
      <c r="AW5" s="219"/>
      <c r="AX5" s="219"/>
      <c r="AY5" s="219"/>
      <c r="AZ5" s="219"/>
      <c r="BA5" s="220"/>
      <c r="BB5" s="215" t="s">
        <v>41</v>
      </c>
      <c r="BD5" s="215" t="s">
        <v>38</v>
      </c>
      <c r="BE5" s="55" t="s">
        <v>78</v>
      </c>
      <c r="BF5" s="55" t="s">
        <v>79</v>
      </c>
      <c r="BG5" s="215" t="s">
        <v>80</v>
      </c>
      <c r="BH5" s="218" t="s">
        <v>81</v>
      </c>
      <c r="BI5" s="219"/>
      <c r="BJ5" s="219"/>
      <c r="BK5" s="219"/>
      <c r="BL5" s="219"/>
      <c r="BM5" s="219"/>
      <c r="BN5" s="219"/>
      <c r="BO5" s="219"/>
      <c r="BP5" s="219"/>
      <c r="BQ5" s="219"/>
      <c r="BR5" s="219"/>
      <c r="BS5" s="220"/>
      <c r="BT5" s="215" t="s">
        <v>41</v>
      </c>
      <c r="BV5" s="215" t="s">
        <v>38</v>
      </c>
      <c r="BW5" s="55" t="s">
        <v>78</v>
      </c>
      <c r="BX5" s="55" t="s">
        <v>79</v>
      </c>
      <c r="BY5" s="215" t="s">
        <v>80</v>
      </c>
      <c r="BZ5" s="218" t="s">
        <v>81</v>
      </c>
      <c r="CA5" s="219"/>
      <c r="CB5" s="219"/>
      <c r="CC5" s="219"/>
      <c r="CD5" s="219"/>
      <c r="CE5" s="219"/>
      <c r="CF5" s="219"/>
      <c r="CG5" s="219"/>
      <c r="CH5" s="219"/>
      <c r="CI5" s="219"/>
      <c r="CJ5" s="219"/>
      <c r="CK5" s="220"/>
      <c r="CL5" s="215" t="s">
        <v>41</v>
      </c>
    </row>
    <row r="6" spans="2:90" ht="12.75" customHeight="1">
      <c r="B6" s="216"/>
      <c r="C6" s="56" t="s">
        <v>82</v>
      </c>
      <c r="D6" s="56" t="s">
        <v>83</v>
      </c>
      <c r="E6" s="216"/>
      <c r="F6" s="221"/>
      <c r="G6" s="222"/>
      <c r="H6" s="222"/>
      <c r="I6" s="222"/>
      <c r="J6" s="222"/>
      <c r="K6" s="222"/>
      <c r="L6" s="222"/>
      <c r="M6" s="222"/>
      <c r="N6" s="222"/>
      <c r="O6" s="222"/>
      <c r="P6" s="222"/>
      <c r="Q6" s="223"/>
      <c r="R6" s="216"/>
      <c r="T6" s="216"/>
      <c r="U6" s="56" t="s">
        <v>82</v>
      </c>
      <c r="V6" s="56" t="s">
        <v>83</v>
      </c>
      <c r="W6" s="216"/>
      <c r="X6" s="221"/>
      <c r="Y6" s="222"/>
      <c r="Z6" s="222"/>
      <c r="AA6" s="222"/>
      <c r="AB6" s="222"/>
      <c r="AC6" s="222"/>
      <c r="AD6" s="222"/>
      <c r="AE6" s="222"/>
      <c r="AF6" s="222"/>
      <c r="AG6" s="222"/>
      <c r="AH6" s="222"/>
      <c r="AI6" s="223"/>
      <c r="AJ6" s="216"/>
      <c r="AL6" s="216"/>
      <c r="AM6" s="56" t="s">
        <v>82</v>
      </c>
      <c r="AN6" s="56" t="s">
        <v>83</v>
      </c>
      <c r="AO6" s="216"/>
      <c r="AP6" s="221"/>
      <c r="AQ6" s="222"/>
      <c r="AR6" s="222"/>
      <c r="AS6" s="222"/>
      <c r="AT6" s="222"/>
      <c r="AU6" s="222"/>
      <c r="AV6" s="222"/>
      <c r="AW6" s="222"/>
      <c r="AX6" s="222"/>
      <c r="AY6" s="222"/>
      <c r="AZ6" s="222"/>
      <c r="BA6" s="223"/>
      <c r="BB6" s="216"/>
      <c r="BD6" s="216"/>
      <c r="BE6" s="56" t="s">
        <v>82</v>
      </c>
      <c r="BF6" s="56" t="s">
        <v>83</v>
      </c>
      <c r="BG6" s="216"/>
      <c r="BH6" s="221"/>
      <c r="BI6" s="222"/>
      <c r="BJ6" s="222"/>
      <c r="BK6" s="222"/>
      <c r="BL6" s="222"/>
      <c r="BM6" s="222"/>
      <c r="BN6" s="222"/>
      <c r="BO6" s="222"/>
      <c r="BP6" s="222"/>
      <c r="BQ6" s="222"/>
      <c r="BR6" s="222"/>
      <c r="BS6" s="223"/>
      <c r="BT6" s="216"/>
      <c r="BV6" s="216"/>
      <c r="BW6" s="56" t="s">
        <v>82</v>
      </c>
      <c r="BX6" s="56" t="s">
        <v>83</v>
      </c>
      <c r="BY6" s="216"/>
      <c r="BZ6" s="221"/>
      <c r="CA6" s="222"/>
      <c r="CB6" s="222"/>
      <c r="CC6" s="222"/>
      <c r="CD6" s="222"/>
      <c r="CE6" s="222"/>
      <c r="CF6" s="222"/>
      <c r="CG6" s="222"/>
      <c r="CH6" s="222"/>
      <c r="CI6" s="222"/>
      <c r="CJ6" s="222"/>
      <c r="CK6" s="223"/>
      <c r="CL6" s="216"/>
    </row>
    <row r="7" spans="2:90" ht="12.75" customHeight="1">
      <c r="B7" s="216"/>
      <c r="C7" s="56" t="s">
        <v>84</v>
      </c>
      <c r="D7" s="57"/>
      <c r="E7" s="216"/>
      <c r="F7" s="224"/>
      <c r="G7" s="225"/>
      <c r="H7" s="225"/>
      <c r="I7" s="225"/>
      <c r="J7" s="225"/>
      <c r="K7" s="225"/>
      <c r="L7" s="225"/>
      <c r="M7" s="225"/>
      <c r="N7" s="225"/>
      <c r="O7" s="225"/>
      <c r="P7" s="225"/>
      <c r="Q7" s="226"/>
      <c r="R7" s="216"/>
      <c r="T7" s="216"/>
      <c r="U7" s="56" t="s">
        <v>84</v>
      </c>
      <c r="V7" s="57"/>
      <c r="W7" s="216"/>
      <c r="X7" s="224"/>
      <c r="Y7" s="225"/>
      <c r="Z7" s="225"/>
      <c r="AA7" s="225"/>
      <c r="AB7" s="225"/>
      <c r="AC7" s="225"/>
      <c r="AD7" s="225"/>
      <c r="AE7" s="225"/>
      <c r="AF7" s="225"/>
      <c r="AG7" s="225"/>
      <c r="AH7" s="225"/>
      <c r="AI7" s="226"/>
      <c r="AJ7" s="216"/>
      <c r="AL7" s="216"/>
      <c r="AM7" s="56" t="s">
        <v>84</v>
      </c>
      <c r="AN7" s="57"/>
      <c r="AO7" s="216"/>
      <c r="AP7" s="224"/>
      <c r="AQ7" s="225"/>
      <c r="AR7" s="225"/>
      <c r="AS7" s="225"/>
      <c r="AT7" s="225"/>
      <c r="AU7" s="225"/>
      <c r="AV7" s="225"/>
      <c r="AW7" s="225"/>
      <c r="AX7" s="225"/>
      <c r="AY7" s="225"/>
      <c r="AZ7" s="225"/>
      <c r="BA7" s="226"/>
      <c r="BB7" s="216"/>
      <c r="BD7" s="216"/>
      <c r="BE7" s="56" t="s">
        <v>84</v>
      </c>
      <c r="BF7" s="57"/>
      <c r="BG7" s="216"/>
      <c r="BH7" s="224"/>
      <c r="BI7" s="225"/>
      <c r="BJ7" s="225"/>
      <c r="BK7" s="225"/>
      <c r="BL7" s="225"/>
      <c r="BM7" s="225"/>
      <c r="BN7" s="225"/>
      <c r="BO7" s="225"/>
      <c r="BP7" s="225"/>
      <c r="BQ7" s="225"/>
      <c r="BR7" s="225"/>
      <c r="BS7" s="226"/>
      <c r="BT7" s="216"/>
      <c r="BV7" s="216"/>
      <c r="BW7" s="56" t="s">
        <v>84</v>
      </c>
      <c r="BX7" s="57"/>
      <c r="BY7" s="216"/>
      <c r="BZ7" s="224"/>
      <c r="CA7" s="225"/>
      <c r="CB7" s="225"/>
      <c r="CC7" s="225"/>
      <c r="CD7" s="225"/>
      <c r="CE7" s="225"/>
      <c r="CF7" s="225"/>
      <c r="CG7" s="225"/>
      <c r="CH7" s="225"/>
      <c r="CI7" s="225"/>
      <c r="CJ7" s="225"/>
      <c r="CK7" s="226"/>
      <c r="CL7" s="216"/>
    </row>
    <row r="8" spans="2:90" ht="12.75" customHeight="1">
      <c r="B8" s="217"/>
      <c r="C8" s="58" t="s">
        <v>85</v>
      </c>
      <c r="D8" s="59"/>
      <c r="E8" s="217"/>
      <c r="F8" s="60" t="s">
        <v>42</v>
      </c>
      <c r="G8" s="60" t="s">
        <v>43</v>
      </c>
      <c r="H8" s="60" t="s">
        <v>44</v>
      </c>
      <c r="I8" s="60" t="s">
        <v>45</v>
      </c>
      <c r="J8" s="60" t="s">
        <v>46</v>
      </c>
      <c r="K8" s="60" t="s">
        <v>47</v>
      </c>
      <c r="L8" s="60" t="s">
        <v>48</v>
      </c>
      <c r="M8" s="60" t="s">
        <v>49</v>
      </c>
      <c r="N8" s="60" t="s">
        <v>50</v>
      </c>
      <c r="O8" s="60" t="s">
        <v>51</v>
      </c>
      <c r="P8" s="60" t="s">
        <v>52</v>
      </c>
      <c r="Q8" s="60" t="s">
        <v>53</v>
      </c>
      <c r="R8" s="217"/>
      <c r="T8" s="217"/>
      <c r="U8" s="58" t="s">
        <v>85</v>
      </c>
      <c r="V8" s="59"/>
      <c r="W8" s="217"/>
      <c r="X8" s="60" t="s">
        <v>42</v>
      </c>
      <c r="Y8" s="60" t="s">
        <v>43</v>
      </c>
      <c r="Z8" s="60" t="s">
        <v>44</v>
      </c>
      <c r="AA8" s="60" t="s">
        <v>45</v>
      </c>
      <c r="AB8" s="60" t="s">
        <v>46</v>
      </c>
      <c r="AC8" s="60" t="s">
        <v>47</v>
      </c>
      <c r="AD8" s="60" t="s">
        <v>48</v>
      </c>
      <c r="AE8" s="60" t="s">
        <v>49</v>
      </c>
      <c r="AF8" s="60" t="s">
        <v>50</v>
      </c>
      <c r="AG8" s="60" t="s">
        <v>51</v>
      </c>
      <c r="AH8" s="60" t="s">
        <v>52</v>
      </c>
      <c r="AI8" s="60" t="s">
        <v>53</v>
      </c>
      <c r="AJ8" s="217"/>
      <c r="AL8" s="217"/>
      <c r="AM8" s="58" t="s">
        <v>85</v>
      </c>
      <c r="AN8" s="59"/>
      <c r="AO8" s="217"/>
      <c r="AP8" s="60" t="s">
        <v>42</v>
      </c>
      <c r="AQ8" s="60" t="s">
        <v>43</v>
      </c>
      <c r="AR8" s="60" t="s">
        <v>44</v>
      </c>
      <c r="AS8" s="60" t="s">
        <v>45</v>
      </c>
      <c r="AT8" s="60" t="s">
        <v>46</v>
      </c>
      <c r="AU8" s="60" t="s">
        <v>47</v>
      </c>
      <c r="AV8" s="60" t="s">
        <v>48</v>
      </c>
      <c r="AW8" s="60" t="s">
        <v>49</v>
      </c>
      <c r="AX8" s="60" t="s">
        <v>50</v>
      </c>
      <c r="AY8" s="60" t="s">
        <v>51</v>
      </c>
      <c r="AZ8" s="60" t="s">
        <v>52</v>
      </c>
      <c r="BA8" s="60" t="s">
        <v>53</v>
      </c>
      <c r="BB8" s="217"/>
      <c r="BD8" s="217"/>
      <c r="BE8" s="58" t="s">
        <v>85</v>
      </c>
      <c r="BF8" s="59"/>
      <c r="BG8" s="217"/>
      <c r="BH8" s="60" t="s">
        <v>42</v>
      </c>
      <c r="BI8" s="60" t="s">
        <v>43</v>
      </c>
      <c r="BJ8" s="60" t="s">
        <v>44</v>
      </c>
      <c r="BK8" s="60" t="s">
        <v>45</v>
      </c>
      <c r="BL8" s="60" t="s">
        <v>46</v>
      </c>
      <c r="BM8" s="60" t="s">
        <v>47</v>
      </c>
      <c r="BN8" s="60" t="s">
        <v>48</v>
      </c>
      <c r="BO8" s="60" t="s">
        <v>49</v>
      </c>
      <c r="BP8" s="60" t="s">
        <v>50</v>
      </c>
      <c r="BQ8" s="60" t="s">
        <v>51</v>
      </c>
      <c r="BR8" s="60" t="s">
        <v>52</v>
      </c>
      <c r="BS8" s="60" t="s">
        <v>53</v>
      </c>
      <c r="BT8" s="217"/>
      <c r="BV8" s="217"/>
      <c r="BW8" s="58" t="s">
        <v>85</v>
      </c>
      <c r="BX8" s="59"/>
      <c r="BY8" s="217"/>
      <c r="BZ8" s="60" t="s">
        <v>42</v>
      </c>
      <c r="CA8" s="60" t="s">
        <v>43</v>
      </c>
      <c r="CB8" s="60" t="s">
        <v>44</v>
      </c>
      <c r="CC8" s="60" t="s">
        <v>45</v>
      </c>
      <c r="CD8" s="60" t="s">
        <v>46</v>
      </c>
      <c r="CE8" s="60" t="s">
        <v>47</v>
      </c>
      <c r="CF8" s="60" t="s">
        <v>48</v>
      </c>
      <c r="CG8" s="60" t="s">
        <v>49</v>
      </c>
      <c r="CH8" s="60" t="s">
        <v>50</v>
      </c>
      <c r="CI8" s="60" t="s">
        <v>51</v>
      </c>
      <c r="CJ8" s="60" t="s">
        <v>52</v>
      </c>
      <c r="CK8" s="60" t="s">
        <v>53</v>
      </c>
      <c r="CL8" s="217"/>
    </row>
    <row r="9" spans="2:90" s="2" customFormat="1" ht="12.75" hidden="1" customHeight="1">
      <c r="B9" s="61">
        <v>1</v>
      </c>
      <c r="C9" s="61" t="s">
        <v>86</v>
      </c>
      <c r="D9" s="61">
        <v>105</v>
      </c>
      <c r="E9" s="61" t="s">
        <v>87</v>
      </c>
      <c r="F9" s="61">
        <v>0</v>
      </c>
      <c r="G9" s="61">
        <v>0</v>
      </c>
      <c r="H9" s="61">
        <v>0</v>
      </c>
      <c r="I9" s="61">
        <v>0</v>
      </c>
      <c r="J9" s="61">
        <v>0.9</v>
      </c>
      <c r="K9" s="61">
        <v>0.8</v>
      </c>
      <c r="L9" s="61">
        <v>7</v>
      </c>
      <c r="M9" s="61">
        <v>6</v>
      </c>
      <c r="N9" s="61">
        <v>0.1</v>
      </c>
      <c r="O9" s="61">
        <v>0</v>
      </c>
      <c r="P9" s="61">
        <v>0</v>
      </c>
      <c r="Q9" s="61">
        <v>0</v>
      </c>
      <c r="R9" s="61">
        <v>14.8</v>
      </c>
      <c r="T9" s="61">
        <v>1</v>
      </c>
      <c r="U9" s="61" t="s">
        <v>86</v>
      </c>
      <c r="V9" s="61">
        <v>105</v>
      </c>
      <c r="W9" s="61" t="s">
        <v>87</v>
      </c>
      <c r="X9" s="61">
        <v>3.2</v>
      </c>
      <c r="Y9" s="61">
        <v>1.5</v>
      </c>
      <c r="Z9" s="61">
        <v>0</v>
      </c>
      <c r="AA9" s="61">
        <v>0</v>
      </c>
      <c r="AB9" s="61">
        <v>0</v>
      </c>
      <c r="AC9" s="61">
        <v>0</v>
      </c>
      <c r="AD9" s="61">
        <v>0</v>
      </c>
      <c r="AE9" s="61">
        <v>0</v>
      </c>
      <c r="AF9" s="61">
        <v>0</v>
      </c>
      <c r="AG9" s="61">
        <v>0</v>
      </c>
      <c r="AH9" s="61">
        <v>0</v>
      </c>
      <c r="AI9" s="61">
        <v>1.5</v>
      </c>
      <c r="AJ9" s="61">
        <v>6.2</v>
      </c>
      <c r="AL9" s="61">
        <v>1</v>
      </c>
      <c r="AM9" s="61" t="s">
        <v>86</v>
      </c>
      <c r="AN9" s="61">
        <v>105</v>
      </c>
      <c r="AO9" s="61" t="s">
        <v>87</v>
      </c>
      <c r="AP9" s="61">
        <v>2.2000000000000002</v>
      </c>
      <c r="AQ9" s="61">
        <v>2.7</v>
      </c>
      <c r="AR9" s="61">
        <v>4.5</v>
      </c>
      <c r="AS9" s="61">
        <v>4.5</v>
      </c>
      <c r="AT9" s="61">
        <v>2.4</v>
      </c>
      <c r="AU9" s="61">
        <v>3.1</v>
      </c>
      <c r="AV9" s="61">
        <v>8.1</v>
      </c>
      <c r="AW9" s="61">
        <v>7.8</v>
      </c>
      <c r="AX9" s="61">
        <v>6.3</v>
      </c>
      <c r="AY9" s="61">
        <v>3.8</v>
      </c>
      <c r="AZ9" s="61">
        <v>3.5</v>
      </c>
      <c r="BA9" s="61">
        <v>2</v>
      </c>
      <c r="BB9" s="61">
        <v>50.9</v>
      </c>
      <c r="BD9" s="61">
        <v>1</v>
      </c>
      <c r="BE9" s="61" t="s">
        <v>86</v>
      </c>
      <c r="BF9" s="61">
        <v>105</v>
      </c>
      <c r="BG9" s="61" t="s">
        <v>87</v>
      </c>
      <c r="BH9" s="61">
        <v>1.9</v>
      </c>
      <c r="BI9" s="61">
        <v>0.9</v>
      </c>
      <c r="BJ9" s="61">
        <v>2.5</v>
      </c>
      <c r="BK9" s="61">
        <v>3.2</v>
      </c>
      <c r="BL9" s="61">
        <v>2.5</v>
      </c>
      <c r="BM9" s="61">
        <v>0.3</v>
      </c>
      <c r="BN9" s="61">
        <v>0.3</v>
      </c>
      <c r="BO9" s="61">
        <v>0.4</v>
      </c>
      <c r="BP9" s="61">
        <v>0.3</v>
      </c>
      <c r="BQ9" s="61">
        <v>0.9</v>
      </c>
      <c r="BR9" s="61">
        <v>1.7</v>
      </c>
      <c r="BS9" s="61">
        <v>1.4</v>
      </c>
      <c r="BT9" s="61">
        <v>16.3</v>
      </c>
      <c r="BV9" s="61">
        <v>1</v>
      </c>
      <c r="BW9" s="61" t="s">
        <v>86</v>
      </c>
      <c r="BX9" s="61">
        <v>105</v>
      </c>
      <c r="BY9" s="61" t="s">
        <v>87</v>
      </c>
      <c r="BZ9" s="61">
        <v>0</v>
      </c>
      <c r="CA9" s="61">
        <v>0</v>
      </c>
      <c r="CB9" s="61">
        <v>0</v>
      </c>
      <c r="CC9" s="61">
        <v>0</v>
      </c>
      <c r="CD9" s="61">
        <v>0</v>
      </c>
      <c r="CE9" s="61">
        <v>0</v>
      </c>
      <c r="CF9" s="61">
        <v>0</v>
      </c>
      <c r="CG9" s="61">
        <v>0</v>
      </c>
      <c r="CH9" s="61">
        <v>0</v>
      </c>
      <c r="CI9" s="61">
        <v>0</v>
      </c>
      <c r="CJ9" s="61">
        <v>0</v>
      </c>
      <c r="CK9" s="61">
        <v>0</v>
      </c>
      <c r="CL9" s="61">
        <v>0</v>
      </c>
    </row>
    <row r="10" spans="2:90" s="2" customFormat="1" ht="12.75" hidden="1" customHeight="1">
      <c r="B10" s="61">
        <v>2</v>
      </c>
      <c r="C10" s="61" t="s">
        <v>86</v>
      </c>
      <c r="D10" s="61">
        <v>100</v>
      </c>
      <c r="E10" s="61" t="s">
        <v>88</v>
      </c>
      <c r="F10" s="61">
        <v>0</v>
      </c>
      <c r="G10" s="61">
        <v>0</v>
      </c>
      <c r="H10" s="61">
        <v>0</v>
      </c>
      <c r="I10" s="61">
        <v>0</v>
      </c>
      <c r="J10" s="61">
        <v>0</v>
      </c>
      <c r="K10" s="61">
        <v>0</v>
      </c>
      <c r="L10" s="61">
        <v>0</v>
      </c>
      <c r="M10" s="61">
        <v>0</v>
      </c>
      <c r="N10" s="61">
        <v>0</v>
      </c>
      <c r="O10" s="61">
        <v>0</v>
      </c>
      <c r="P10" s="61">
        <v>0</v>
      </c>
      <c r="Q10" s="61">
        <v>0</v>
      </c>
      <c r="R10" s="61">
        <v>0</v>
      </c>
      <c r="T10" s="61">
        <v>2</v>
      </c>
      <c r="U10" s="61" t="s">
        <v>86</v>
      </c>
      <c r="V10" s="61">
        <v>100</v>
      </c>
      <c r="W10" s="61" t="s">
        <v>88</v>
      </c>
      <c r="X10" s="61">
        <v>21.3</v>
      </c>
      <c r="Y10" s="61">
        <v>12.3</v>
      </c>
      <c r="Z10" s="61">
        <v>3.9</v>
      </c>
      <c r="AA10" s="61">
        <v>0</v>
      </c>
      <c r="AB10" s="61">
        <v>0</v>
      </c>
      <c r="AC10" s="61">
        <v>0</v>
      </c>
      <c r="AD10" s="61">
        <v>0</v>
      </c>
      <c r="AE10" s="61">
        <v>0</v>
      </c>
      <c r="AF10" s="61">
        <v>0</v>
      </c>
      <c r="AG10" s="61">
        <v>0</v>
      </c>
      <c r="AH10" s="61">
        <v>1.7</v>
      </c>
      <c r="AI10" s="61">
        <v>15.1</v>
      </c>
      <c r="AJ10" s="61">
        <v>54.3</v>
      </c>
      <c r="AL10" s="61">
        <v>2</v>
      </c>
      <c r="AM10" s="61" t="s">
        <v>86</v>
      </c>
      <c r="AN10" s="61">
        <v>100</v>
      </c>
      <c r="AO10" s="61" t="s">
        <v>88</v>
      </c>
      <c r="AP10" s="61">
        <v>1.5</v>
      </c>
      <c r="AQ10" s="61">
        <v>2.4</v>
      </c>
      <c r="AR10" s="61">
        <v>3.4</v>
      </c>
      <c r="AS10" s="61">
        <v>5.4</v>
      </c>
      <c r="AT10" s="61">
        <v>3.2</v>
      </c>
      <c r="AU10" s="61">
        <v>4.7</v>
      </c>
      <c r="AV10" s="61">
        <v>9.1999999999999993</v>
      </c>
      <c r="AW10" s="61">
        <v>8.9</v>
      </c>
      <c r="AX10" s="61">
        <v>6.2</v>
      </c>
      <c r="AY10" s="61">
        <v>3</v>
      </c>
      <c r="AZ10" s="61">
        <v>3.3</v>
      </c>
      <c r="BA10" s="61">
        <v>1.7</v>
      </c>
      <c r="BB10" s="61">
        <v>52.9</v>
      </c>
      <c r="BD10" s="61">
        <v>2</v>
      </c>
      <c r="BE10" s="61" t="s">
        <v>86</v>
      </c>
      <c r="BF10" s="61">
        <v>100</v>
      </c>
      <c r="BG10" s="61" t="s">
        <v>88</v>
      </c>
      <c r="BH10" s="61">
        <v>7.5</v>
      </c>
      <c r="BI10" s="61">
        <v>5.6</v>
      </c>
      <c r="BJ10" s="61">
        <v>8</v>
      </c>
      <c r="BK10" s="61">
        <v>8.1</v>
      </c>
      <c r="BL10" s="61">
        <v>7.5</v>
      </c>
      <c r="BM10" s="61">
        <v>1.1000000000000001</v>
      </c>
      <c r="BN10" s="61">
        <v>2.1</v>
      </c>
      <c r="BO10" s="61">
        <v>2.6</v>
      </c>
      <c r="BP10" s="61">
        <v>1.2</v>
      </c>
      <c r="BQ10" s="61">
        <v>3.6</v>
      </c>
      <c r="BR10" s="61">
        <v>6.9</v>
      </c>
      <c r="BS10" s="61">
        <v>9.4</v>
      </c>
      <c r="BT10" s="61">
        <v>63.6</v>
      </c>
      <c r="BV10" s="61">
        <v>2</v>
      </c>
      <c r="BW10" s="61" t="s">
        <v>86</v>
      </c>
      <c r="BX10" s="61">
        <v>100</v>
      </c>
      <c r="BY10" s="61" t="s">
        <v>88</v>
      </c>
      <c r="BZ10" s="61">
        <v>1.5</v>
      </c>
      <c r="CA10" s="61">
        <v>1.7</v>
      </c>
      <c r="CB10" s="61">
        <v>2</v>
      </c>
      <c r="CC10" s="61">
        <v>0.5</v>
      </c>
      <c r="CD10" s="61">
        <v>0</v>
      </c>
      <c r="CE10" s="61">
        <v>0</v>
      </c>
      <c r="CF10" s="61">
        <v>0</v>
      </c>
      <c r="CG10" s="61">
        <v>0</v>
      </c>
      <c r="CH10" s="61">
        <v>0</v>
      </c>
      <c r="CI10" s="61">
        <v>0</v>
      </c>
      <c r="CJ10" s="61">
        <v>0.3</v>
      </c>
      <c r="CK10" s="61">
        <v>1.6</v>
      </c>
      <c r="CL10" s="61">
        <v>7.6</v>
      </c>
    </row>
    <row r="11" spans="2:90" s="2" customFormat="1" ht="12.75" hidden="1" customHeight="1">
      <c r="B11" s="61">
        <v>3</v>
      </c>
      <c r="C11" s="61" t="s">
        <v>86</v>
      </c>
      <c r="D11" s="61">
        <v>106</v>
      </c>
      <c r="E11" s="61" t="s">
        <v>89</v>
      </c>
      <c r="F11" s="61">
        <v>0</v>
      </c>
      <c r="G11" s="61">
        <v>0</v>
      </c>
      <c r="H11" s="61">
        <v>0</v>
      </c>
      <c r="I11" s="61">
        <v>0</v>
      </c>
      <c r="J11" s="61">
        <v>0.1</v>
      </c>
      <c r="K11" s="61">
        <v>0.2</v>
      </c>
      <c r="L11" s="61">
        <v>3</v>
      </c>
      <c r="M11" s="61">
        <v>2.8</v>
      </c>
      <c r="N11" s="61">
        <v>0</v>
      </c>
      <c r="O11" s="61">
        <v>0</v>
      </c>
      <c r="P11" s="61">
        <v>0</v>
      </c>
      <c r="Q11" s="61">
        <v>0</v>
      </c>
      <c r="R11" s="61">
        <v>6.1</v>
      </c>
      <c r="T11" s="61">
        <v>3</v>
      </c>
      <c r="U11" s="61" t="s">
        <v>86</v>
      </c>
      <c r="V11" s="61">
        <v>106</v>
      </c>
      <c r="W11" s="61" t="s">
        <v>89</v>
      </c>
      <c r="X11" s="61">
        <v>3</v>
      </c>
      <c r="Y11" s="61">
        <v>1</v>
      </c>
      <c r="Z11" s="61">
        <v>0</v>
      </c>
      <c r="AA11" s="61">
        <v>0</v>
      </c>
      <c r="AB11" s="61">
        <v>0</v>
      </c>
      <c r="AC11" s="61">
        <v>0</v>
      </c>
      <c r="AD11" s="61">
        <v>0</v>
      </c>
      <c r="AE11" s="61">
        <v>0</v>
      </c>
      <c r="AF11" s="61">
        <v>0</v>
      </c>
      <c r="AG11" s="61">
        <v>0</v>
      </c>
      <c r="AH11" s="61">
        <v>0</v>
      </c>
      <c r="AI11" s="61">
        <v>1</v>
      </c>
      <c r="AJ11" s="61">
        <v>5</v>
      </c>
      <c r="AL11" s="61">
        <v>3</v>
      </c>
      <c r="AM11" s="61" t="s">
        <v>86</v>
      </c>
      <c r="AN11" s="61">
        <v>106</v>
      </c>
      <c r="AO11" s="61" t="s">
        <v>89</v>
      </c>
      <c r="AP11" s="61">
        <v>1.9</v>
      </c>
      <c r="AQ11" s="61">
        <v>2.8</v>
      </c>
      <c r="AR11" s="61">
        <v>4.3</v>
      </c>
      <c r="AS11" s="61">
        <v>4</v>
      </c>
      <c r="AT11" s="61">
        <v>2</v>
      </c>
      <c r="AU11" s="61">
        <v>2.8</v>
      </c>
      <c r="AV11" s="61">
        <v>6.2</v>
      </c>
      <c r="AW11" s="61">
        <v>7.3</v>
      </c>
      <c r="AX11" s="61">
        <v>6.2</v>
      </c>
      <c r="AY11" s="61">
        <v>4.2</v>
      </c>
      <c r="AZ11" s="61">
        <v>3.4</v>
      </c>
      <c r="BA11" s="61">
        <v>1.5</v>
      </c>
      <c r="BB11" s="61">
        <v>46.6</v>
      </c>
      <c r="BD11" s="61">
        <v>3</v>
      </c>
      <c r="BE11" s="61" t="s">
        <v>86</v>
      </c>
      <c r="BF11" s="61">
        <v>106</v>
      </c>
      <c r="BG11" s="61" t="s">
        <v>89</v>
      </c>
      <c r="BH11" s="61">
        <v>3</v>
      </c>
      <c r="BI11" s="61">
        <v>1.5</v>
      </c>
      <c r="BJ11" s="61">
        <v>2.2999999999999998</v>
      </c>
      <c r="BK11" s="61">
        <v>3.7</v>
      </c>
      <c r="BL11" s="61">
        <v>3.1</v>
      </c>
      <c r="BM11" s="61">
        <v>0.1</v>
      </c>
      <c r="BN11" s="61">
        <v>0.5</v>
      </c>
      <c r="BO11" s="61">
        <v>1</v>
      </c>
      <c r="BP11" s="61">
        <v>0.4</v>
      </c>
      <c r="BQ11" s="61">
        <v>1.1000000000000001</v>
      </c>
      <c r="BR11" s="61">
        <v>2.6</v>
      </c>
      <c r="BS11" s="61">
        <v>3.1</v>
      </c>
      <c r="BT11" s="61">
        <v>22.4</v>
      </c>
      <c r="BV11" s="61">
        <v>3</v>
      </c>
      <c r="BW11" s="61" t="s">
        <v>86</v>
      </c>
      <c r="BX11" s="61">
        <v>106</v>
      </c>
      <c r="BY11" s="61" t="s">
        <v>89</v>
      </c>
      <c r="BZ11" s="61">
        <v>0.3</v>
      </c>
      <c r="CA11" s="61">
        <v>0.8</v>
      </c>
      <c r="CB11" s="61">
        <v>0.4</v>
      </c>
      <c r="CC11" s="61">
        <v>0</v>
      </c>
      <c r="CD11" s="61">
        <v>0</v>
      </c>
      <c r="CE11" s="61">
        <v>0</v>
      </c>
      <c r="CF11" s="61">
        <v>0</v>
      </c>
      <c r="CG11" s="61">
        <v>0</v>
      </c>
      <c r="CH11" s="61">
        <v>0</v>
      </c>
      <c r="CI11" s="61">
        <v>0</v>
      </c>
      <c r="CJ11" s="61">
        <v>0</v>
      </c>
      <c r="CK11" s="61">
        <v>0</v>
      </c>
      <c r="CL11" s="61">
        <v>1.5</v>
      </c>
    </row>
    <row r="12" spans="2:90" s="2" customFormat="1" ht="12.75" hidden="1" customHeight="1">
      <c r="B12" s="61">
        <v>4</v>
      </c>
      <c r="C12" s="61" t="s">
        <v>86</v>
      </c>
      <c r="D12" s="61">
        <v>104</v>
      </c>
      <c r="E12" s="61" t="s">
        <v>90</v>
      </c>
      <c r="F12" s="61">
        <v>0</v>
      </c>
      <c r="G12" s="61">
        <v>0</v>
      </c>
      <c r="H12" s="61">
        <v>0</v>
      </c>
      <c r="I12" s="61">
        <v>0</v>
      </c>
      <c r="J12" s="61">
        <v>0.3</v>
      </c>
      <c r="K12" s="61">
        <v>0.3</v>
      </c>
      <c r="L12" s="61">
        <v>4.8</v>
      </c>
      <c r="M12" s="61">
        <v>4.0999999999999996</v>
      </c>
      <c r="N12" s="61">
        <v>0</v>
      </c>
      <c r="O12" s="61">
        <v>0</v>
      </c>
      <c r="P12" s="61">
        <v>0</v>
      </c>
      <c r="Q12" s="61">
        <v>0</v>
      </c>
      <c r="R12" s="61">
        <v>9.5</v>
      </c>
      <c r="T12" s="61">
        <v>4</v>
      </c>
      <c r="U12" s="61" t="s">
        <v>86</v>
      </c>
      <c r="V12" s="61">
        <v>104</v>
      </c>
      <c r="W12" s="61" t="s">
        <v>90</v>
      </c>
      <c r="X12" s="61">
        <v>4.0999999999999996</v>
      </c>
      <c r="Y12" s="61">
        <v>2.2999999999999998</v>
      </c>
      <c r="Z12" s="61">
        <v>0</v>
      </c>
      <c r="AA12" s="61">
        <v>0</v>
      </c>
      <c r="AB12" s="61">
        <v>0</v>
      </c>
      <c r="AC12" s="61">
        <v>0</v>
      </c>
      <c r="AD12" s="61">
        <v>0</v>
      </c>
      <c r="AE12" s="61">
        <v>0</v>
      </c>
      <c r="AF12" s="61">
        <v>0</v>
      </c>
      <c r="AG12" s="61">
        <v>0</v>
      </c>
      <c r="AH12" s="61">
        <v>0</v>
      </c>
      <c r="AI12" s="61">
        <v>2.1</v>
      </c>
      <c r="AJ12" s="61">
        <v>8.5</v>
      </c>
      <c r="AL12" s="61">
        <v>4</v>
      </c>
      <c r="AM12" s="61" t="s">
        <v>86</v>
      </c>
      <c r="AN12" s="61">
        <v>104</v>
      </c>
      <c r="AO12" s="61" t="s">
        <v>90</v>
      </c>
      <c r="AP12" s="61">
        <v>2.2999999999999998</v>
      </c>
      <c r="AQ12" s="61">
        <v>3</v>
      </c>
      <c r="AR12" s="61">
        <v>4.3</v>
      </c>
      <c r="AS12" s="61">
        <v>4.2</v>
      </c>
      <c r="AT12" s="61">
        <v>2.8</v>
      </c>
      <c r="AU12" s="61">
        <v>2.6</v>
      </c>
      <c r="AV12" s="61">
        <v>7.6</v>
      </c>
      <c r="AW12" s="61">
        <v>7.9</v>
      </c>
      <c r="AX12" s="61">
        <v>6.2</v>
      </c>
      <c r="AY12" s="61">
        <v>3.7</v>
      </c>
      <c r="AZ12" s="61">
        <v>3.4</v>
      </c>
      <c r="BA12" s="61">
        <v>1.8</v>
      </c>
      <c r="BB12" s="61">
        <v>49.8</v>
      </c>
      <c r="BD12" s="61">
        <v>4</v>
      </c>
      <c r="BE12" s="61" t="s">
        <v>86</v>
      </c>
      <c r="BF12" s="61">
        <v>104</v>
      </c>
      <c r="BG12" s="61" t="s">
        <v>90</v>
      </c>
      <c r="BH12" s="61">
        <v>0.9</v>
      </c>
      <c r="BI12" s="61">
        <v>0.6</v>
      </c>
      <c r="BJ12" s="61">
        <v>1.3</v>
      </c>
      <c r="BK12" s="61">
        <v>2.6</v>
      </c>
      <c r="BL12" s="61">
        <v>2.4</v>
      </c>
      <c r="BM12" s="61">
        <v>0.1</v>
      </c>
      <c r="BN12" s="61">
        <v>0.2</v>
      </c>
      <c r="BO12" s="61">
        <v>0.1</v>
      </c>
      <c r="BP12" s="61">
        <v>0.2</v>
      </c>
      <c r="BQ12" s="61">
        <v>0.3</v>
      </c>
      <c r="BR12" s="61">
        <v>1</v>
      </c>
      <c r="BS12" s="61">
        <v>1.6</v>
      </c>
      <c r="BT12" s="61">
        <v>11.3</v>
      </c>
      <c r="BV12" s="61">
        <v>4</v>
      </c>
      <c r="BW12" s="61" t="s">
        <v>86</v>
      </c>
      <c r="BX12" s="61">
        <v>104</v>
      </c>
      <c r="BY12" s="61" t="s">
        <v>90</v>
      </c>
      <c r="BZ12" s="61">
        <v>1.6</v>
      </c>
      <c r="CA12" s="61">
        <v>2.2999999999999998</v>
      </c>
      <c r="CB12" s="61">
        <v>1.4</v>
      </c>
      <c r="CC12" s="61">
        <v>0.1</v>
      </c>
      <c r="CD12" s="61">
        <v>0</v>
      </c>
      <c r="CE12" s="61">
        <v>0</v>
      </c>
      <c r="CF12" s="61">
        <v>0</v>
      </c>
      <c r="CG12" s="61">
        <v>0</v>
      </c>
      <c r="CH12" s="61">
        <v>0</v>
      </c>
      <c r="CI12" s="61">
        <v>0</v>
      </c>
      <c r="CJ12" s="61">
        <v>0</v>
      </c>
      <c r="CK12" s="61">
        <v>0.6</v>
      </c>
      <c r="CL12" s="61">
        <v>6</v>
      </c>
    </row>
    <row r="13" spans="2:90" s="2" customFormat="1" ht="12.75" hidden="1" customHeight="1">
      <c r="B13" s="61">
        <v>5</v>
      </c>
      <c r="C13" s="61" t="s">
        <v>86</v>
      </c>
      <c r="D13" s="61">
        <v>93</v>
      </c>
      <c r="E13" s="61" t="s">
        <v>91</v>
      </c>
      <c r="F13" s="61">
        <v>0</v>
      </c>
      <c r="G13" s="61">
        <v>0</v>
      </c>
      <c r="H13" s="61">
        <v>0</v>
      </c>
      <c r="I13" s="61">
        <v>0</v>
      </c>
      <c r="J13" s="61">
        <v>0.1</v>
      </c>
      <c r="K13" s="61">
        <v>0.8</v>
      </c>
      <c r="L13" s="61">
        <v>3</v>
      </c>
      <c r="M13" s="61">
        <v>3.3</v>
      </c>
      <c r="N13" s="61">
        <v>0</v>
      </c>
      <c r="O13" s="61">
        <v>0</v>
      </c>
      <c r="P13" s="61">
        <v>0</v>
      </c>
      <c r="Q13" s="61">
        <v>0</v>
      </c>
      <c r="R13" s="61">
        <v>7.2</v>
      </c>
      <c r="T13" s="61">
        <v>5</v>
      </c>
      <c r="U13" s="61" t="s">
        <v>86</v>
      </c>
      <c r="V13" s="61">
        <v>93</v>
      </c>
      <c r="W13" s="61" t="s">
        <v>91</v>
      </c>
      <c r="X13" s="61">
        <v>2.4</v>
      </c>
      <c r="Y13" s="61">
        <v>0.9</v>
      </c>
      <c r="Z13" s="61">
        <v>0</v>
      </c>
      <c r="AA13" s="61">
        <v>0</v>
      </c>
      <c r="AB13" s="61">
        <v>0</v>
      </c>
      <c r="AC13" s="61">
        <v>0</v>
      </c>
      <c r="AD13" s="61">
        <v>0</v>
      </c>
      <c r="AE13" s="61">
        <v>0</v>
      </c>
      <c r="AF13" s="61">
        <v>0</v>
      </c>
      <c r="AG13" s="61">
        <v>0</v>
      </c>
      <c r="AH13" s="61">
        <v>0</v>
      </c>
      <c r="AI13" s="61">
        <v>2.2999999999999998</v>
      </c>
      <c r="AJ13" s="61">
        <v>5.6</v>
      </c>
      <c r="AL13" s="61">
        <v>5</v>
      </c>
      <c r="AM13" s="61" t="s">
        <v>86</v>
      </c>
      <c r="AN13" s="61">
        <v>93</v>
      </c>
      <c r="AO13" s="61" t="s">
        <v>91</v>
      </c>
      <c r="AP13" s="61">
        <v>0.2</v>
      </c>
      <c r="AQ13" s="61">
        <v>0.3</v>
      </c>
      <c r="AR13" s="61">
        <v>0.6</v>
      </c>
      <c r="AS13" s="61">
        <v>1.6</v>
      </c>
      <c r="AT13" s="61">
        <v>1.2</v>
      </c>
      <c r="AU13" s="61">
        <v>0.9</v>
      </c>
      <c r="AV13" s="61">
        <v>2.2000000000000002</v>
      </c>
      <c r="AW13" s="61">
        <v>2.1</v>
      </c>
      <c r="AX13" s="61">
        <v>1</v>
      </c>
      <c r="AY13" s="61">
        <v>1.4</v>
      </c>
      <c r="AZ13" s="61">
        <v>0.7</v>
      </c>
      <c r="BA13" s="61">
        <v>0.6</v>
      </c>
      <c r="BB13" s="61">
        <v>12.8</v>
      </c>
      <c r="BD13" s="61">
        <v>5</v>
      </c>
      <c r="BE13" s="61" t="s">
        <v>86</v>
      </c>
      <c r="BF13" s="61">
        <v>93</v>
      </c>
      <c r="BG13" s="61" t="s">
        <v>91</v>
      </c>
      <c r="BH13" s="61">
        <v>0</v>
      </c>
      <c r="BI13" s="61">
        <v>0</v>
      </c>
      <c r="BJ13" s="61">
        <v>0</v>
      </c>
      <c r="BK13" s="61">
        <v>0.1</v>
      </c>
      <c r="BL13" s="61">
        <v>0.2</v>
      </c>
      <c r="BM13" s="61">
        <v>0.1</v>
      </c>
      <c r="BN13" s="61">
        <v>0</v>
      </c>
      <c r="BO13" s="61">
        <v>0</v>
      </c>
      <c r="BP13" s="61">
        <v>0.2</v>
      </c>
      <c r="BQ13" s="61">
        <v>0</v>
      </c>
      <c r="BR13" s="61">
        <v>0</v>
      </c>
      <c r="BS13" s="61">
        <v>0</v>
      </c>
      <c r="BT13" s="61">
        <v>0.6</v>
      </c>
      <c r="BV13" s="61">
        <v>5</v>
      </c>
      <c r="BW13" s="61" t="s">
        <v>86</v>
      </c>
      <c r="BX13" s="61">
        <v>93</v>
      </c>
      <c r="BY13" s="61" t="s">
        <v>91</v>
      </c>
      <c r="BZ13" s="61">
        <v>0.3</v>
      </c>
      <c r="CA13" s="61">
        <v>0.1</v>
      </c>
      <c r="CB13" s="61">
        <v>0</v>
      </c>
      <c r="CC13" s="61">
        <v>0</v>
      </c>
      <c r="CD13" s="61">
        <v>0</v>
      </c>
      <c r="CE13" s="61">
        <v>0</v>
      </c>
      <c r="CF13" s="61">
        <v>0</v>
      </c>
      <c r="CG13" s="61">
        <v>0</v>
      </c>
      <c r="CH13" s="61">
        <v>0</v>
      </c>
      <c r="CI13" s="61">
        <v>0</v>
      </c>
      <c r="CJ13" s="61">
        <v>0.1</v>
      </c>
      <c r="CK13" s="61">
        <v>0.1</v>
      </c>
      <c r="CL13" s="61">
        <v>0.6</v>
      </c>
    </row>
    <row r="14" spans="2:90" s="2" customFormat="1" ht="12.75" hidden="1" customHeight="1">
      <c r="B14" s="61">
        <v>6</v>
      </c>
      <c r="C14" s="61" t="s">
        <v>86</v>
      </c>
      <c r="D14" s="61">
        <v>90</v>
      </c>
      <c r="E14" s="61" t="s">
        <v>92</v>
      </c>
      <c r="F14" s="61">
        <v>0</v>
      </c>
      <c r="G14" s="61">
        <v>0</v>
      </c>
      <c r="H14" s="61">
        <v>0</v>
      </c>
      <c r="I14" s="61">
        <v>0</v>
      </c>
      <c r="J14" s="61">
        <v>0.2</v>
      </c>
      <c r="K14" s="61">
        <v>0.4</v>
      </c>
      <c r="L14" s="61">
        <v>4.5</v>
      </c>
      <c r="M14" s="61">
        <v>2.9</v>
      </c>
      <c r="N14" s="61">
        <v>0</v>
      </c>
      <c r="O14" s="61">
        <v>0</v>
      </c>
      <c r="P14" s="61">
        <v>0</v>
      </c>
      <c r="Q14" s="61">
        <v>0</v>
      </c>
      <c r="R14" s="61">
        <v>8</v>
      </c>
      <c r="T14" s="61">
        <v>6</v>
      </c>
      <c r="U14" s="61" t="s">
        <v>86</v>
      </c>
      <c r="V14" s="61">
        <v>90</v>
      </c>
      <c r="W14" s="61" t="s">
        <v>92</v>
      </c>
      <c r="X14" s="61">
        <v>4.0999999999999996</v>
      </c>
      <c r="Y14" s="61">
        <v>2.1</v>
      </c>
      <c r="Z14" s="61">
        <v>0</v>
      </c>
      <c r="AA14" s="61">
        <v>0</v>
      </c>
      <c r="AB14" s="61">
        <v>0</v>
      </c>
      <c r="AC14" s="61">
        <v>0</v>
      </c>
      <c r="AD14" s="61">
        <v>0</v>
      </c>
      <c r="AE14" s="61">
        <v>0</v>
      </c>
      <c r="AF14" s="61">
        <v>0</v>
      </c>
      <c r="AG14" s="61">
        <v>0</v>
      </c>
      <c r="AH14" s="61">
        <v>0</v>
      </c>
      <c r="AI14" s="61">
        <v>2.8</v>
      </c>
      <c r="AJ14" s="61">
        <v>9</v>
      </c>
      <c r="AL14" s="61">
        <v>6</v>
      </c>
      <c r="AM14" s="61" t="s">
        <v>86</v>
      </c>
      <c r="AN14" s="61">
        <v>90</v>
      </c>
      <c r="AO14" s="61" t="s">
        <v>92</v>
      </c>
      <c r="AP14" s="61">
        <v>1.8</v>
      </c>
      <c r="AQ14" s="61">
        <v>2.9</v>
      </c>
      <c r="AR14" s="61">
        <v>3.7</v>
      </c>
      <c r="AS14" s="61">
        <v>4.5</v>
      </c>
      <c r="AT14" s="61">
        <v>2.7</v>
      </c>
      <c r="AU14" s="61">
        <v>3.1</v>
      </c>
      <c r="AV14" s="61">
        <v>8.3000000000000007</v>
      </c>
      <c r="AW14" s="61">
        <v>8.1</v>
      </c>
      <c r="AX14" s="61">
        <v>4.9000000000000004</v>
      </c>
      <c r="AY14" s="61">
        <v>3.8</v>
      </c>
      <c r="AZ14" s="61">
        <v>4.5999999999999996</v>
      </c>
      <c r="BA14" s="61">
        <v>1.6</v>
      </c>
      <c r="BB14" s="61">
        <v>50</v>
      </c>
      <c r="BD14" s="61">
        <v>6</v>
      </c>
      <c r="BE14" s="61" t="s">
        <v>86</v>
      </c>
      <c r="BF14" s="61">
        <v>90</v>
      </c>
      <c r="BG14" s="61" t="s">
        <v>92</v>
      </c>
      <c r="BH14" s="61">
        <v>2.6</v>
      </c>
      <c r="BI14" s="61">
        <v>1.4</v>
      </c>
      <c r="BJ14" s="61">
        <v>3.2</v>
      </c>
      <c r="BK14" s="61">
        <v>3.8</v>
      </c>
      <c r="BL14" s="61">
        <v>3</v>
      </c>
      <c r="BM14" s="61">
        <v>0.3</v>
      </c>
      <c r="BN14" s="61">
        <v>0.6</v>
      </c>
      <c r="BO14" s="61">
        <v>1</v>
      </c>
      <c r="BP14" s="61">
        <v>0.4</v>
      </c>
      <c r="BQ14" s="61">
        <v>1.1000000000000001</v>
      </c>
      <c r="BR14" s="61">
        <v>2.8</v>
      </c>
      <c r="BS14" s="61">
        <v>4</v>
      </c>
      <c r="BT14" s="61">
        <v>24.2</v>
      </c>
      <c r="BV14" s="61">
        <v>6</v>
      </c>
      <c r="BW14" s="61" t="s">
        <v>86</v>
      </c>
      <c r="BX14" s="61">
        <v>90</v>
      </c>
      <c r="BY14" s="61" t="s">
        <v>92</v>
      </c>
      <c r="BZ14" s="61">
        <v>0.7</v>
      </c>
      <c r="CA14" s="61">
        <v>1.9</v>
      </c>
      <c r="CB14" s="61">
        <v>1.2</v>
      </c>
      <c r="CC14" s="61">
        <v>0.1</v>
      </c>
      <c r="CD14" s="61">
        <v>0</v>
      </c>
      <c r="CE14" s="61">
        <v>0</v>
      </c>
      <c r="CF14" s="61">
        <v>0</v>
      </c>
      <c r="CG14" s="61">
        <v>0</v>
      </c>
      <c r="CH14" s="61">
        <v>0</v>
      </c>
      <c r="CI14" s="61">
        <v>0</v>
      </c>
      <c r="CJ14" s="61">
        <v>0</v>
      </c>
      <c r="CK14" s="61">
        <v>0.3</v>
      </c>
      <c r="CL14" s="61">
        <v>4.2</v>
      </c>
    </row>
    <row r="15" spans="2:90" s="2" customFormat="1" ht="12.75" hidden="1" customHeight="1">
      <c r="B15" s="61">
        <v>7</v>
      </c>
      <c r="C15" s="61" t="s">
        <v>86</v>
      </c>
      <c r="D15" s="61">
        <v>121</v>
      </c>
      <c r="E15" s="61" t="s">
        <v>93</v>
      </c>
      <c r="F15" s="61">
        <v>0</v>
      </c>
      <c r="G15" s="61">
        <v>0</v>
      </c>
      <c r="H15" s="61">
        <v>0</v>
      </c>
      <c r="I15" s="61">
        <v>0</v>
      </c>
      <c r="J15" s="61">
        <v>0.8</v>
      </c>
      <c r="K15" s="61">
        <v>2.2000000000000002</v>
      </c>
      <c r="L15" s="61">
        <v>4.5999999999999996</v>
      </c>
      <c r="M15" s="61">
        <v>8.6</v>
      </c>
      <c r="N15" s="61">
        <v>0.3</v>
      </c>
      <c r="O15" s="61">
        <v>0</v>
      </c>
      <c r="P15" s="61">
        <v>0</v>
      </c>
      <c r="Q15" s="61">
        <v>0</v>
      </c>
      <c r="R15" s="61">
        <v>16.5</v>
      </c>
      <c r="T15" s="61">
        <v>7</v>
      </c>
      <c r="U15" s="61" t="s">
        <v>86</v>
      </c>
      <c r="V15" s="61">
        <v>121</v>
      </c>
      <c r="W15" s="61" t="s">
        <v>93</v>
      </c>
      <c r="X15" s="61">
        <v>8.9</v>
      </c>
      <c r="Y15" s="61">
        <v>2.4</v>
      </c>
      <c r="Z15" s="61">
        <v>0</v>
      </c>
      <c r="AA15" s="61">
        <v>0</v>
      </c>
      <c r="AB15" s="61">
        <v>0</v>
      </c>
      <c r="AC15" s="61">
        <v>0</v>
      </c>
      <c r="AD15" s="61">
        <v>0</v>
      </c>
      <c r="AE15" s="61">
        <v>0</v>
      </c>
      <c r="AF15" s="61">
        <v>0</v>
      </c>
      <c r="AG15" s="61">
        <v>0</v>
      </c>
      <c r="AH15" s="61">
        <v>0.1</v>
      </c>
      <c r="AI15" s="61">
        <v>5.9</v>
      </c>
      <c r="AJ15" s="61">
        <v>17.3</v>
      </c>
      <c r="AL15" s="61">
        <v>7</v>
      </c>
      <c r="AM15" s="61" t="s">
        <v>86</v>
      </c>
      <c r="AN15" s="61">
        <v>121</v>
      </c>
      <c r="AO15" s="61" t="s">
        <v>93</v>
      </c>
      <c r="AP15" s="61">
        <v>0.6</v>
      </c>
      <c r="AQ15" s="61">
        <v>1.9</v>
      </c>
      <c r="AR15" s="61">
        <v>3.1</v>
      </c>
      <c r="AS15" s="61">
        <v>4.9000000000000004</v>
      </c>
      <c r="AT15" s="61">
        <v>3.7</v>
      </c>
      <c r="AU15" s="61">
        <v>4.4000000000000004</v>
      </c>
      <c r="AV15" s="61">
        <v>8.5</v>
      </c>
      <c r="AW15" s="61">
        <v>8</v>
      </c>
      <c r="AX15" s="61">
        <v>4.0999999999999996</v>
      </c>
      <c r="AY15" s="61">
        <v>2.8</v>
      </c>
      <c r="AZ15" s="61">
        <v>2.7</v>
      </c>
      <c r="BA15" s="61">
        <v>1.5</v>
      </c>
      <c r="BB15" s="61">
        <v>46.2</v>
      </c>
      <c r="BD15" s="61">
        <v>7</v>
      </c>
      <c r="BE15" s="61" t="s">
        <v>86</v>
      </c>
      <c r="BF15" s="61">
        <v>121</v>
      </c>
      <c r="BG15" s="61" t="s">
        <v>93</v>
      </c>
      <c r="BH15" s="61">
        <v>0</v>
      </c>
      <c r="BI15" s="61">
        <v>0.2</v>
      </c>
      <c r="BJ15" s="61">
        <v>0.5</v>
      </c>
      <c r="BK15" s="61">
        <v>0.6</v>
      </c>
      <c r="BL15" s="61">
        <v>0.8</v>
      </c>
      <c r="BM15" s="61">
        <v>0.1</v>
      </c>
      <c r="BN15" s="61">
        <v>0.2</v>
      </c>
      <c r="BO15" s="61">
        <v>0.2</v>
      </c>
      <c r="BP15" s="61">
        <v>0.1</v>
      </c>
      <c r="BQ15" s="61">
        <v>0.2</v>
      </c>
      <c r="BR15" s="61">
        <v>0.4</v>
      </c>
      <c r="BS15" s="61">
        <v>0.5</v>
      </c>
      <c r="BT15" s="61">
        <v>3.8</v>
      </c>
      <c r="BV15" s="61">
        <v>7</v>
      </c>
      <c r="BW15" s="61" t="s">
        <v>86</v>
      </c>
      <c r="BX15" s="61">
        <v>121</v>
      </c>
      <c r="BY15" s="61" t="s">
        <v>93</v>
      </c>
      <c r="BZ15" s="61">
        <v>0.1</v>
      </c>
      <c r="CA15" s="61">
        <v>0.2</v>
      </c>
      <c r="CB15" s="61">
        <v>0.2</v>
      </c>
      <c r="CC15" s="61">
        <v>0</v>
      </c>
      <c r="CD15" s="61">
        <v>0</v>
      </c>
      <c r="CE15" s="61">
        <v>0</v>
      </c>
      <c r="CF15" s="61">
        <v>0</v>
      </c>
      <c r="CG15" s="61">
        <v>0</v>
      </c>
      <c r="CH15" s="61">
        <v>0</v>
      </c>
      <c r="CI15" s="61">
        <v>0</v>
      </c>
      <c r="CJ15" s="61">
        <v>0</v>
      </c>
      <c r="CK15" s="61">
        <v>0.1</v>
      </c>
      <c r="CL15" s="61">
        <v>0.6</v>
      </c>
    </row>
    <row r="16" spans="2:90" s="2" customFormat="1" ht="12.75" hidden="1" customHeight="1">
      <c r="B16" s="61">
        <v>8</v>
      </c>
      <c r="C16" s="61" t="s">
        <v>86</v>
      </c>
      <c r="D16" s="61">
        <v>114</v>
      </c>
      <c r="E16" s="61" t="s">
        <v>94</v>
      </c>
      <c r="F16" s="61">
        <v>0</v>
      </c>
      <c r="G16" s="61">
        <v>0</v>
      </c>
      <c r="H16" s="61">
        <v>0</v>
      </c>
      <c r="I16" s="61">
        <v>0</v>
      </c>
      <c r="J16" s="61">
        <v>0.2</v>
      </c>
      <c r="K16" s="61">
        <v>0.7</v>
      </c>
      <c r="L16" s="61">
        <v>4.8</v>
      </c>
      <c r="M16" s="61">
        <v>9</v>
      </c>
      <c r="N16" s="61">
        <v>0.4</v>
      </c>
      <c r="O16" s="61">
        <v>0</v>
      </c>
      <c r="P16" s="61">
        <v>0</v>
      </c>
      <c r="Q16" s="61">
        <v>0</v>
      </c>
      <c r="R16" s="61">
        <v>15.1</v>
      </c>
      <c r="T16" s="61">
        <v>8</v>
      </c>
      <c r="U16" s="61" t="s">
        <v>86</v>
      </c>
      <c r="V16" s="61">
        <v>114</v>
      </c>
      <c r="W16" s="61" t="s">
        <v>94</v>
      </c>
      <c r="X16" s="61">
        <v>10.4</v>
      </c>
      <c r="Y16" s="61">
        <v>3</v>
      </c>
      <c r="Z16" s="61">
        <v>0</v>
      </c>
      <c r="AA16" s="61">
        <v>0</v>
      </c>
      <c r="AB16" s="61">
        <v>0</v>
      </c>
      <c r="AC16" s="61">
        <v>0</v>
      </c>
      <c r="AD16" s="61">
        <v>0</v>
      </c>
      <c r="AE16" s="61">
        <v>0</v>
      </c>
      <c r="AF16" s="61">
        <v>0</v>
      </c>
      <c r="AG16" s="61">
        <v>0</v>
      </c>
      <c r="AH16" s="61">
        <v>0.1</v>
      </c>
      <c r="AI16" s="61">
        <v>7</v>
      </c>
      <c r="AJ16" s="61">
        <v>20.5</v>
      </c>
      <c r="AL16" s="61">
        <v>8</v>
      </c>
      <c r="AM16" s="61" t="s">
        <v>86</v>
      </c>
      <c r="AN16" s="61">
        <v>114</v>
      </c>
      <c r="AO16" s="61" t="s">
        <v>94</v>
      </c>
      <c r="AP16" s="61">
        <v>0.9</v>
      </c>
      <c r="AQ16" s="61">
        <v>1.9</v>
      </c>
      <c r="AR16" s="61">
        <v>2.7</v>
      </c>
      <c r="AS16" s="61">
        <v>5</v>
      </c>
      <c r="AT16" s="61">
        <v>3.9</v>
      </c>
      <c r="AU16" s="61">
        <v>4.3</v>
      </c>
      <c r="AV16" s="61">
        <v>9.1</v>
      </c>
      <c r="AW16" s="61">
        <v>8.9</v>
      </c>
      <c r="AX16" s="61">
        <v>4.7</v>
      </c>
      <c r="AY16" s="61">
        <v>3</v>
      </c>
      <c r="AZ16" s="61">
        <v>3</v>
      </c>
      <c r="BA16" s="61">
        <v>1.5</v>
      </c>
      <c r="BB16" s="61">
        <v>48.9</v>
      </c>
      <c r="BD16" s="61">
        <v>8</v>
      </c>
      <c r="BE16" s="61" t="s">
        <v>86</v>
      </c>
      <c r="BF16" s="61">
        <v>114</v>
      </c>
      <c r="BG16" s="61" t="s">
        <v>94</v>
      </c>
      <c r="BH16" s="61">
        <v>0.1</v>
      </c>
      <c r="BI16" s="61">
        <v>0.1</v>
      </c>
      <c r="BJ16" s="61">
        <v>0.1</v>
      </c>
      <c r="BK16" s="61">
        <v>0.2</v>
      </c>
      <c r="BL16" s="61">
        <v>0</v>
      </c>
      <c r="BM16" s="61">
        <v>0</v>
      </c>
      <c r="BN16" s="61">
        <v>0.1</v>
      </c>
      <c r="BO16" s="61">
        <v>0.3</v>
      </c>
      <c r="BP16" s="61">
        <v>0.3</v>
      </c>
      <c r="BQ16" s="61">
        <v>0</v>
      </c>
      <c r="BR16" s="61">
        <v>0.2</v>
      </c>
      <c r="BS16" s="61">
        <v>0</v>
      </c>
      <c r="BT16" s="61">
        <v>1.4</v>
      </c>
      <c r="BV16" s="61">
        <v>8</v>
      </c>
      <c r="BW16" s="61" t="s">
        <v>86</v>
      </c>
      <c r="BX16" s="61">
        <v>114</v>
      </c>
      <c r="BY16" s="61" t="s">
        <v>94</v>
      </c>
      <c r="BZ16" s="61">
        <v>0.3</v>
      </c>
      <c r="CA16" s="61">
        <v>0.3</v>
      </c>
      <c r="CB16" s="61">
        <v>0.3</v>
      </c>
      <c r="CC16" s="61">
        <v>0</v>
      </c>
      <c r="CD16" s="61">
        <v>0</v>
      </c>
      <c r="CE16" s="61">
        <v>0</v>
      </c>
      <c r="CF16" s="61">
        <v>0</v>
      </c>
      <c r="CG16" s="61">
        <v>0</v>
      </c>
      <c r="CH16" s="61">
        <v>0</v>
      </c>
      <c r="CI16" s="61">
        <v>0</v>
      </c>
      <c r="CJ16" s="61">
        <v>0</v>
      </c>
      <c r="CK16" s="61">
        <v>0.5</v>
      </c>
      <c r="CL16" s="61">
        <v>1.4</v>
      </c>
    </row>
    <row r="17" spans="2:90" s="2" customFormat="1" ht="12.75" hidden="1" customHeight="1">
      <c r="B17" s="61">
        <v>9</v>
      </c>
      <c r="C17" s="61" t="s">
        <v>86</v>
      </c>
      <c r="D17" s="61">
        <v>211</v>
      </c>
      <c r="E17" s="61" t="s">
        <v>95</v>
      </c>
      <c r="F17" s="61">
        <v>0</v>
      </c>
      <c r="G17" s="61">
        <v>0</v>
      </c>
      <c r="H17" s="61">
        <v>0</v>
      </c>
      <c r="I17" s="61">
        <v>0</v>
      </c>
      <c r="J17" s="61">
        <v>0.1</v>
      </c>
      <c r="K17" s="61">
        <v>0.3</v>
      </c>
      <c r="L17" s="61">
        <v>2.2999999999999998</v>
      </c>
      <c r="M17" s="61">
        <v>5.3</v>
      </c>
      <c r="N17" s="61">
        <v>0</v>
      </c>
      <c r="O17" s="61">
        <v>0</v>
      </c>
      <c r="P17" s="61">
        <v>0</v>
      </c>
      <c r="Q17" s="61">
        <v>0</v>
      </c>
      <c r="R17" s="61">
        <v>8</v>
      </c>
      <c r="T17" s="61">
        <v>9</v>
      </c>
      <c r="U17" s="61" t="s">
        <v>86</v>
      </c>
      <c r="V17" s="61">
        <v>211</v>
      </c>
      <c r="W17" s="61" t="s">
        <v>95</v>
      </c>
      <c r="X17" s="61">
        <v>11.6</v>
      </c>
      <c r="Y17" s="61">
        <v>3.2</v>
      </c>
      <c r="Z17" s="61">
        <v>0</v>
      </c>
      <c r="AA17" s="61">
        <v>0</v>
      </c>
      <c r="AB17" s="61">
        <v>0</v>
      </c>
      <c r="AC17" s="61">
        <v>0</v>
      </c>
      <c r="AD17" s="61">
        <v>0</v>
      </c>
      <c r="AE17" s="61">
        <v>0</v>
      </c>
      <c r="AF17" s="61">
        <v>0</v>
      </c>
      <c r="AG17" s="61">
        <v>0</v>
      </c>
      <c r="AH17" s="61">
        <v>0.2</v>
      </c>
      <c r="AI17" s="61">
        <v>8.4</v>
      </c>
      <c r="AJ17" s="61">
        <v>23.4</v>
      </c>
      <c r="AL17" s="61">
        <v>9</v>
      </c>
      <c r="AM17" s="61" t="s">
        <v>86</v>
      </c>
      <c r="AN17" s="61">
        <v>211</v>
      </c>
      <c r="AO17" s="61" t="s">
        <v>95</v>
      </c>
      <c r="AP17" s="61">
        <v>0.7</v>
      </c>
      <c r="AQ17" s="61">
        <v>1.4</v>
      </c>
      <c r="AR17" s="61">
        <v>2</v>
      </c>
      <c r="AS17" s="61">
        <v>4.8</v>
      </c>
      <c r="AT17" s="61">
        <v>3.7</v>
      </c>
      <c r="AU17" s="61">
        <v>4.5</v>
      </c>
      <c r="AV17" s="61">
        <v>10.5</v>
      </c>
      <c r="AW17" s="61">
        <v>7.6</v>
      </c>
      <c r="AX17" s="61">
        <v>4.3</v>
      </c>
      <c r="AY17" s="61">
        <v>2.6</v>
      </c>
      <c r="AZ17" s="61">
        <v>3.4</v>
      </c>
      <c r="BA17" s="61">
        <v>1.6</v>
      </c>
      <c r="BB17" s="61">
        <v>47.1</v>
      </c>
      <c r="BD17" s="61">
        <v>9</v>
      </c>
      <c r="BE17" s="61" t="s">
        <v>86</v>
      </c>
      <c r="BF17" s="61">
        <v>211</v>
      </c>
      <c r="BG17" s="61" t="s">
        <v>95</v>
      </c>
      <c r="BH17" s="61">
        <v>0</v>
      </c>
      <c r="BI17" s="61">
        <v>0.2</v>
      </c>
      <c r="BJ17" s="61">
        <v>0.3</v>
      </c>
      <c r="BK17" s="61">
        <v>0.5</v>
      </c>
      <c r="BL17" s="61">
        <v>0.7</v>
      </c>
      <c r="BM17" s="61">
        <v>0</v>
      </c>
      <c r="BN17" s="61">
        <v>0</v>
      </c>
      <c r="BO17" s="61">
        <v>0.1</v>
      </c>
      <c r="BP17" s="61">
        <v>0.2</v>
      </c>
      <c r="BQ17" s="61">
        <v>0</v>
      </c>
      <c r="BR17" s="61">
        <v>0.2</v>
      </c>
      <c r="BS17" s="61">
        <v>0</v>
      </c>
      <c r="BT17" s="61">
        <v>2.2000000000000002</v>
      </c>
      <c r="BV17" s="61">
        <v>9</v>
      </c>
      <c r="BW17" s="61" t="s">
        <v>86</v>
      </c>
      <c r="BX17" s="61">
        <v>211</v>
      </c>
      <c r="BY17" s="61" t="s">
        <v>95</v>
      </c>
      <c r="BZ17" s="61">
        <v>0</v>
      </c>
      <c r="CA17" s="61">
        <v>0</v>
      </c>
      <c r="CB17" s="61">
        <v>0</v>
      </c>
      <c r="CC17" s="61">
        <v>0</v>
      </c>
      <c r="CD17" s="61">
        <v>0</v>
      </c>
      <c r="CE17" s="61">
        <v>0</v>
      </c>
      <c r="CF17" s="61">
        <v>0</v>
      </c>
      <c r="CG17" s="61">
        <v>0</v>
      </c>
      <c r="CH17" s="61">
        <v>0</v>
      </c>
      <c r="CI17" s="61">
        <v>0</v>
      </c>
      <c r="CJ17" s="61">
        <v>0</v>
      </c>
      <c r="CK17" s="61">
        <v>0</v>
      </c>
      <c r="CL17" s="61">
        <v>0</v>
      </c>
    </row>
    <row r="18" spans="2:90" s="2" customFormat="1" ht="12.75" hidden="1" customHeight="1">
      <c r="B18" s="61">
        <v>10</v>
      </c>
      <c r="C18" s="61" t="s">
        <v>86</v>
      </c>
      <c r="D18" s="61">
        <v>217</v>
      </c>
      <c r="E18" s="61" t="s">
        <v>96</v>
      </c>
      <c r="F18" s="61">
        <v>0</v>
      </c>
      <c r="G18" s="61">
        <v>0</v>
      </c>
      <c r="H18" s="61">
        <v>0</v>
      </c>
      <c r="I18" s="61">
        <v>0</v>
      </c>
      <c r="J18" s="61">
        <v>0.3</v>
      </c>
      <c r="K18" s="61">
        <v>0.8</v>
      </c>
      <c r="L18" s="61">
        <v>4.4000000000000004</v>
      </c>
      <c r="M18" s="61">
        <v>5.9</v>
      </c>
      <c r="N18" s="61">
        <v>0</v>
      </c>
      <c r="O18" s="61">
        <v>0</v>
      </c>
      <c r="P18" s="61">
        <v>0</v>
      </c>
      <c r="Q18" s="61">
        <v>0</v>
      </c>
      <c r="R18" s="61">
        <v>11.4</v>
      </c>
      <c r="T18" s="61">
        <v>10</v>
      </c>
      <c r="U18" s="61" t="s">
        <v>86</v>
      </c>
      <c r="V18" s="61">
        <v>217</v>
      </c>
      <c r="W18" s="61" t="s">
        <v>96</v>
      </c>
      <c r="X18" s="61">
        <v>9.4</v>
      </c>
      <c r="Y18" s="61">
        <v>3</v>
      </c>
      <c r="Z18" s="61">
        <v>0.2</v>
      </c>
      <c r="AA18" s="61">
        <v>0</v>
      </c>
      <c r="AB18" s="61">
        <v>0</v>
      </c>
      <c r="AC18" s="61">
        <v>0</v>
      </c>
      <c r="AD18" s="61">
        <v>0</v>
      </c>
      <c r="AE18" s="61">
        <v>0</v>
      </c>
      <c r="AF18" s="61">
        <v>0</v>
      </c>
      <c r="AG18" s="61">
        <v>0</v>
      </c>
      <c r="AH18" s="61">
        <v>0.1</v>
      </c>
      <c r="AI18" s="61">
        <v>7.3</v>
      </c>
      <c r="AJ18" s="61">
        <v>20</v>
      </c>
      <c r="AL18" s="61">
        <v>10</v>
      </c>
      <c r="AM18" s="61" t="s">
        <v>86</v>
      </c>
      <c r="AN18" s="61">
        <v>217</v>
      </c>
      <c r="AO18" s="61" t="s">
        <v>96</v>
      </c>
      <c r="AP18" s="61">
        <v>0.4</v>
      </c>
      <c r="AQ18" s="61">
        <v>1.7</v>
      </c>
      <c r="AR18" s="61">
        <v>2.1</v>
      </c>
      <c r="AS18" s="61">
        <v>4.4000000000000004</v>
      </c>
      <c r="AT18" s="61">
        <v>3.2</v>
      </c>
      <c r="AU18" s="61">
        <v>3.7</v>
      </c>
      <c r="AV18" s="61">
        <v>7.9</v>
      </c>
      <c r="AW18" s="61">
        <v>7.2</v>
      </c>
      <c r="AX18" s="61">
        <v>4.5</v>
      </c>
      <c r="AY18" s="61">
        <v>2.6</v>
      </c>
      <c r="AZ18" s="61">
        <v>2.6</v>
      </c>
      <c r="BA18" s="61">
        <v>1.1000000000000001</v>
      </c>
      <c r="BB18" s="61">
        <v>41.4</v>
      </c>
      <c r="BD18" s="61">
        <v>10</v>
      </c>
      <c r="BE18" s="61" t="s">
        <v>86</v>
      </c>
      <c r="BF18" s="61">
        <v>217</v>
      </c>
      <c r="BG18" s="61" t="s">
        <v>96</v>
      </c>
      <c r="BH18" s="61">
        <v>4.2</v>
      </c>
      <c r="BI18" s="61">
        <v>4.2</v>
      </c>
      <c r="BJ18" s="61">
        <v>5.6</v>
      </c>
      <c r="BK18" s="61">
        <v>7.3</v>
      </c>
      <c r="BL18" s="61">
        <v>5.2</v>
      </c>
      <c r="BM18" s="61">
        <v>0.7</v>
      </c>
      <c r="BN18" s="61">
        <v>0.8</v>
      </c>
      <c r="BO18" s="61">
        <v>0.6</v>
      </c>
      <c r="BP18" s="61">
        <v>0.7</v>
      </c>
      <c r="BQ18" s="61">
        <v>2.4</v>
      </c>
      <c r="BR18" s="61">
        <v>4.5999999999999996</v>
      </c>
      <c r="BS18" s="61">
        <v>5.9</v>
      </c>
      <c r="BT18" s="61">
        <v>42.2</v>
      </c>
      <c r="BV18" s="61">
        <v>10</v>
      </c>
      <c r="BW18" s="61" t="s">
        <v>86</v>
      </c>
      <c r="BX18" s="61">
        <v>217</v>
      </c>
      <c r="BY18" s="61" t="s">
        <v>96</v>
      </c>
      <c r="BZ18" s="61">
        <v>0</v>
      </c>
      <c r="CA18" s="61">
        <v>0</v>
      </c>
      <c r="CB18" s="61">
        <v>0</v>
      </c>
      <c r="CC18" s="61">
        <v>0</v>
      </c>
      <c r="CD18" s="61">
        <v>0</v>
      </c>
      <c r="CE18" s="61">
        <v>0</v>
      </c>
      <c r="CF18" s="61">
        <v>0</v>
      </c>
      <c r="CG18" s="61">
        <v>0</v>
      </c>
      <c r="CH18" s="61">
        <v>0</v>
      </c>
      <c r="CI18" s="61">
        <v>0</v>
      </c>
      <c r="CJ18" s="61">
        <v>0</v>
      </c>
      <c r="CK18" s="61">
        <v>0</v>
      </c>
      <c r="CL18" s="61">
        <v>0</v>
      </c>
    </row>
    <row r="19" spans="2:90" s="2" customFormat="1" ht="12.75" hidden="1" customHeight="1">
      <c r="B19" s="61">
        <v>11</v>
      </c>
      <c r="C19" s="61" t="s">
        <v>86</v>
      </c>
      <c r="D19" s="61">
        <v>95</v>
      </c>
      <c r="E19" s="61" t="s">
        <v>97</v>
      </c>
      <c r="F19" s="61">
        <v>0</v>
      </c>
      <c r="G19" s="61">
        <v>0</v>
      </c>
      <c r="H19" s="61">
        <v>0</v>
      </c>
      <c r="I19" s="61">
        <v>0</v>
      </c>
      <c r="J19" s="61">
        <v>0</v>
      </c>
      <c r="K19" s="61">
        <v>0.3</v>
      </c>
      <c r="L19" s="61">
        <v>1.7</v>
      </c>
      <c r="M19" s="61">
        <v>5.2</v>
      </c>
      <c r="N19" s="61">
        <v>0</v>
      </c>
      <c r="O19" s="61">
        <v>0</v>
      </c>
      <c r="P19" s="61">
        <v>0</v>
      </c>
      <c r="Q19" s="61">
        <v>0</v>
      </c>
      <c r="R19" s="61">
        <v>7.2</v>
      </c>
      <c r="T19" s="61">
        <v>11</v>
      </c>
      <c r="U19" s="61" t="s">
        <v>86</v>
      </c>
      <c r="V19" s="61">
        <v>95</v>
      </c>
      <c r="W19" s="61" t="s">
        <v>97</v>
      </c>
      <c r="X19" s="61">
        <v>13.8</v>
      </c>
      <c r="Y19" s="61">
        <v>5.3</v>
      </c>
      <c r="Z19" s="61">
        <v>0.1</v>
      </c>
      <c r="AA19" s="61">
        <v>0</v>
      </c>
      <c r="AB19" s="61">
        <v>0</v>
      </c>
      <c r="AC19" s="61">
        <v>0</v>
      </c>
      <c r="AD19" s="61">
        <v>0</v>
      </c>
      <c r="AE19" s="61">
        <v>0</v>
      </c>
      <c r="AF19" s="61">
        <v>0</v>
      </c>
      <c r="AG19" s="61">
        <v>0</v>
      </c>
      <c r="AH19" s="61">
        <v>0.3</v>
      </c>
      <c r="AI19" s="61">
        <v>10.3</v>
      </c>
      <c r="AJ19" s="61">
        <v>29.8</v>
      </c>
      <c r="AL19" s="61">
        <v>11</v>
      </c>
      <c r="AM19" s="61" t="s">
        <v>86</v>
      </c>
      <c r="AN19" s="61">
        <v>95</v>
      </c>
      <c r="AO19" s="61" t="s">
        <v>97</v>
      </c>
      <c r="AP19" s="61">
        <v>0.9</v>
      </c>
      <c r="AQ19" s="61">
        <v>1.3</v>
      </c>
      <c r="AR19" s="61">
        <v>1.7</v>
      </c>
      <c r="AS19" s="61">
        <v>4.4000000000000004</v>
      </c>
      <c r="AT19" s="61">
        <v>4.3</v>
      </c>
      <c r="AU19" s="61">
        <v>4.0999999999999996</v>
      </c>
      <c r="AV19" s="61">
        <v>10</v>
      </c>
      <c r="AW19" s="61">
        <v>8.1</v>
      </c>
      <c r="AX19" s="61">
        <v>4.0999999999999996</v>
      </c>
      <c r="AY19" s="61">
        <v>2.8</v>
      </c>
      <c r="AZ19" s="61">
        <v>3.9</v>
      </c>
      <c r="BA19" s="61">
        <v>1.6</v>
      </c>
      <c r="BB19" s="61">
        <v>47.2</v>
      </c>
      <c r="BD19" s="61">
        <v>11</v>
      </c>
      <c r="BE19" s="61" t="s">
        <v>86</v>
      </c>
      <c r="BF19" s="61">
        <v>95</v>
      </c>
      <c r="BG19" s="61" t="s">
        <v>97</v>
      </c>
      <c r="BH19" s="61">
        <v>0</v>
      </c>
      <c r="BI19" s="61">
        <v>0</v>
      </c>
      <c r="BJ19" s="61">
        <v>0.2</v>
      </c>
      <c r="BK19" s="61">
        <v>0.4</v>
      </c>
      <c r="BL19" s="61">
        <v>0.4</v>
      </c>
      <c r="BM19" s="61">
        <v>0.1</v>
      </c>
      <c r="BN19" s="61">
        <v>0.3</v>
      </c>
      <c r="BO19" s="61">
        <v>0.5</v>
      </c>
      <c r="BP19" s="61">
        <v>0.5</v>
      </c>
      <c r="BQ19" s="61">
        <v>0.2</v>
      </c>
      <c r="BR19" s="61">
        <v>0.3</v>
      </c>
      <c r="BS19" s="61">
        <v>0</v>
      </c>
      <c r="BT19" s="61">
        <v>2.9</v>
      </c>
      <c r="BV19" s="61">
        <v>11</v>
      </c>
      <c r="BW19" s="61" t="s">
        <v>86</v>
      </c>
      <c r="BX19" s="61">
        <v>95</v>
      </c>
      <c r="BY19" s="61" t="s">
        <v>97</v>
      </c>
      <c r="BZ19" s="61">
        <v>0.7</v>
      </c>
      <c r="CA19" s="61">
        <v>0.4</v>
      </c>
      <c r="CB19" s="61">
        <v>0.1</v>
      </c>
      <c r="CC19" s="61">
        <v>0</v>
      </c>
      <c r="CD19" s="61">
        <v>0</v>
      </c>
      <c r="CE19" s="61">
        <v>0</v>
      </c>
      <c r="CF19" s="61">
        <v>0</v>
      </c>
      <c r="CG19" s="61">
        <v>0</v>
      </c>
      <c r="CH19" s="61">
        <v>0</v>
      </c>
      <c r="CI19" s="61">
        <v>0</v>
      </c>
      <c r="CJ19" s="61">
        <v>0.1</v>
      </c>
      <c r="CK19" s="61">
        <v>0.7</v>
      </c>
      <c r="CL19" s="61">
        <v>2</v>
      </c>
    </row>
    <row r="20" spans="2:90" s="2" customFormat="1" ht="12.75" hidden="1" customHeight="1">
      <c r="B20" s="61">
        <v>12</v>
      </c>
      <c r="C20" s="61" t="s">
        <v>86</v>
      </c>
      <c r="D20" s="61">
        <v>101</v>
      </c>
      <c r="E20" s="61" t="s">
        <v>98</v>
      </c>
      <c r="F20" s="61">
        <v>0</v>
      </c>
      <c r="G20" s="61">
        <v>0</v>
      </c>
      <c r="H20" s="61">
        <v>0</v>
      </c>
      <c r="I20" s="61">
        <v>0</v>
      </c>
      <c r="J20" s="61">
        <v>0.2</v>
      </c>
      <c r="K20" s="61">
        <v>1.5</v>
      </c>
      <c r="L20" s="61">
        <v>4.5999999999999996</v>
      </c>
      <c r="M20" s="61">
        <v>7.9</v>
      </c>
      <c r="N20" s="61">
        <v>0</v>
      </c>
      <c r="O20" s="61">
        <v>0</v>
      </c>
      <c r="P20" s="61">
        <v>0</v>
      </c>
      <c r="Q20" s="61">
        <v>0</v>
      </c>
      <c r="R20" s="61">
        <v>14.2</v>
      </c>
      <c r="T20" s="61">
        <v>12</v>
      </c>
      <c r="U20" s="61" t="s">
        <v>86</v>
      </c>
      <c r="V20" s="61">
        <v>101</v>
      </c>
      <c r="W20" s="61" t="s">
        <v>98</v>
      </c>
      <c r="X20" s="61">
        <v>11.4</v>
      </c>
      <c r="Y20" s="61">
        <v>3</v>
      </c>
      <c r="Z20" s="61">
        <v>0</v>
      </c>
      <c r="AA20" s="61">
        <v>0</v>
      </c>
      <c r="AB20" s="61">
        <v>0</v>
      </c>
      <c r="AC20" s="61">
        <v>0</v>
      </c>
      <c r="AD20" s="61">
        <v>0</v>
      </c>
      <c r="AE20" s="61">
        <v>0</v>
      </c>
      <c r="AF20" s="61">
        <v>0</v>
      </c>
      <c r="AG20" s="61">
        <v>0</v>
      </c>
      <c r="AH20" s="61">
        <v>0.1</v>
      </c>
      <c r="AI20" s="61">
        <v>9.3000000000000007</v>
      </c>
      <c r="AJ20" s="61">
        <v>23.8</v>
      </c>
      <c r="AL20" s="61">
        <v>12</v>
      </c>
      <c r="AM20" s="61" t="s">
        <v>86</v>
      </c>
      <c r="AN20" s="61">
        <v>101</v>
      </c>
      <c r="AO20" s="61" t="s">
        <v>98</v>
      </c>
      <c r="AP20" s="61">
        <v>1</v>
      </c>
      <c r="AQ20" s="61">
        <v>1.7</v>
      </c>
      <c r="AR20" s="61">
        <v>2</v>
      </c>
      <c r="AS20" s="61">
        <v>5.4</v>
      </c>
      <c r="AT20" s="61">
        <v>4</v>
      </c>
      <c r="AU20" s="61">
        <v>4.2</v>
      </c>
      <c r="AV20" s="61">
        <v>10.199999999999999</v>
      </c>
      <c r="AW20" s="61">
        <v>7.4</v>
      </c>
      <c r="AX20" s="61">
        <v>4.0999999999999996</v>
      </c>
      <c r="AY20" s="61">
        <v>2.5</v>
      </c>
      <c r="AZ20" s="61">
        <v>3.5</v>
      </c>
      <c r="BA20" s="61">
        <v>1.7</v>
      </c>
      <c r="BB20" s="61">
        <v>47.7</v>
      </c>
      <c r="BD20" s="61">
        <v>12</v>
      </c>
      <c r="BE20" s="61" t="s">
        <v>86</v>
      </c>
      <c r="BF20" s="61">
        <v>101</v>
      </c>
      <c r="BG20" s="61" t="s">
        <v>98</v>
      </c>
      <c r="BH20" s="61">
        <v>0</v>
      </c>
      <c r="BI20" s="61">
        <v>0</v>
      </c>
      <c r="BJ20" s="61">
        <v>0.1</v>
      </c>
      <c r="BK20" s="61">
        <v>0.3</v>
      </c>
      <c r="BL20" s="61">
        <v>0.3</v>
      </c>
      <c r="BM20" s="61">
        <v>0</v>
      </c>
      <c r="BN20" s="61">
        <v>0</v>
      </c>
      <c r="BO20" s="61">
        <v>0.1</v>
      </c>
      <c r="BP20" s="61">
        <v>0.2</v>
      </c>
      <c r="BQ20" s="61">
        <v>0</v>
      </c>
      <c r="BR20" s="61">
        <v>0.1</v>
      </c>
      <c r="BS20" s="61">
        <v>0</v>
      </c>
      <c r="BT20" s="61">
        <v>1.1000000000000001</v>
      </c>
      <c r="BV20" s="61">
        <v>12</v>
      </c>
      <c r="BW20" s="61" t="s">
        <v>86</v>
      </c>
      <c r="BX20" s="61">
        <v>101</v>
      </c>
      <c r="BY20" s="61" t="s">
        <v>98</v>
      </c>
      <c r="BZ20" s="61">
        <v>0.7</v>
      </c>
      <c r="CA20" s="61">
        <v>0.3</v>
      </c>
      <c r="CB20" s="61">
        <v>0</v>
      </c>
      <c r="CC20" s="61">
        <v>0</v>
      </c>
      <c r="CD20" s="61">
        <v>0</v>
      </c>
      <c r="CE20" s="61">
        <v>0</v>
      </c>
      <c r="CF20" s="61">
        <v>0</v>
      </c>
      <c r="CG20" s="61">
        <v>0</v>
      </c>
      <c r="CH20" s="61">
        <v>0</v>
      </c>
      <c r="CI20" s="61">
        <v>0</v>
      </c>
      <c r="CJ20" s="61">
        <v>0</v>
      </c>
      <c r="CK20" s="61">
        <v>1.1000000000000001</v>
      </c>
      <c r="CL20" s="61">
        <v>2.1</v>
      </c>
    </row>
    <row r="21" spans="2:90" s="2" customFormat="1" ht="12.75" hidden="1" customHeight="1">
      <c r="B21" s="61">
        <v>13</v>
      </c>
      <c r="C21" s="61" t="s">
        <v>86</v>
      </c>
      <c r="D21" s="61">
        <v>216</v>
      </c>
      <c r="E21" s="61" t="s">
        <v>99</v>
      </c>
      <c r="F21" s="61">
        <v>0</v>
      </c>
      <c r="G21" s="61">
        <v>0</v>
      </c>
      <c r="H21" s="61">
        <v>0</v>
      </c>
      <c r="I21" s="61">
        <v>0</v>
      </c>
      <c r="J21" s="61">
        <v>0</v>
      </c>
      <c r="K21" s="61">
        <v>0.1</v>
      </c>
      <c r="L21" s="61">
        <v>1.5</v>
      </c>
      <c r="M21" s="61">
        <v>1.5</v>
      </c>
      <c r="N21" s="61">
        <v>0</v>
      </c>
      <c r="O21" s="61">
        <v>0</v>
      </c>
      <c r="P21" s="61">
        <v>0</v>
      </c>
      <c r="Q21" s="61">
        <v>0</v>
      </c>
      <c r="R21" s="61">
        <v>3.1</v>
      </c>
      <c r="T21" s="61">
        <v>13</v>
      </c>
      <c r="U21" s="61" t="s">
        <v>86</v>
      </c>
      <c r="V21" s="61">
        <v>216</v>
      </c>
      <c r="W21" s="61" t="s">
        <v>99</v>
      </c>
      <c r="X21" s="61">
        <v>14.2</v>
      </c>
      <c r="Y21" s="61">
        <v>8.1</v>
      </c>
      <c r="Z21" s="61">
        <v>1.3</v>
      </c>
      <c r="AA21" s="61">
        <v>0</v>
      </c>
      <c r="AB21" s="61">
        <v>0</v>
      </c>
      <c r="AC21" s="61">
        <v>0</v>
      </c>
      <c r="AD21" s="61">
        <v>0</v>
      </c>
      <c r="AE21" s="61">
        <v>0</v>
      </c>
      <c r="AF21" s="61">
        <v>0</v>
      </c>
      <c r="AG21" s="61">
        <v>0</v>
      </c>
      <c r="AH21" s="61">
        <v>0.4</v>
      </c>
      <c r="AI21" s="61">
        <v>9.4</v>
      </c>
      <c r="AJ21" s="61">
        <v>33.4</v>
      </c>
      <c r="AL21" s="61">
        <v>13</v>
      </c>
      <c r="AM21" s="61" t="s">
        <v>86</v>
      </c>
      <c r="AN21" s="61">
        <v>216</v>
      </c>
      <c r="AO21" s="61" t="s">
        <v>99</v>
      </c>
      <c r="AP21" s="61">
        <v>1</v>
      </c>
      <c r="AQ21" s="61">
        <v>1.6</v>
      </c>
      <c r="AR21" s="61">
        <v>3.2</v>
      </c>
      <c r="AS21" s="61">
        <v>5.3</v>
      </c>
      <c r="AT21" s="61">
        <v>3.7</v>
      </c>
      <c r="AU21" s="61">
        <v>4.5</v>
      </c>
      <c r="AV21" s="61">
        <v>7.9</v>
      </c>
      <c r="AW21" s="61">
        <v>8.1999999999999993</v>
      </c>
      <c r="AX21" s="61">
        <v>5.8</v>
      </c>
      <c r="AY21" s="61">
        <v>4</v>
      </c>
      <c r="AZ21" s="61">
        <v>2.6</v>
      </c>
      <c r="BA21" s="61">
        <v>1.1000000000000001</v>
      </c>
      <c r="BB21" s="61">
        <v>48.9</v>
      </c>
      <c r="BD21" s="61">
        <v>13</v>
      </c>
      <c r="BE21" s="61" t="s">
        <v>86</v>
      </c>
      <c r="BF21" s="61">
        <v>216</v>
      </c>
      <c r="BG21" s="61" t="s">
        <v>99</v>
      </c>
      <c r="BH21" s="61">
        <v>0.7</v>
      </c>
      <c r="BI21" s="61">
        <v>1</v>
      </c>
      <c r="BJ21" s="61">
        <v>0.4</v>
      </c>
      <c r="BK21" s="61">
        <v>1.4</v>
      </c>
      <c r="BL21" s="61">
        <v>1.4</v>
      </c>
      <c r="BM21" s="61">
        <v>0.2</v>
      </c>
      <c r="BN21" s="61">
        <v>0.6</v>
      </c>
      <c r="BO21" s="61">
        <v>0.6</v>
      </c>
      <c r="BP21" s="61">
        <v>0.5</v>
      </c>
      <c r="BQ21" s="61">
        <v>0.7</v>
      </c>
      <c r="BR21" s="61">
        <v>0.8</v>
      </c>
      <c r="BS21" s="61">
        <v>1</v>
      </c>
      <c r="BT21" s="61">
        <v>9.3000000000000007</v>
      </c>
      <c r="BV21" s="61">
        <v>13</v>
      </c>
      <c r="BW21" s="61" t="s">
        <v>86</v>
      </c>
      <c r="BX21" s="61">
        <v>216</v>
      </c>
      <c r="BY21" s="61" t="s">
        <v>99</v>
      </c>
      <c r="BZ21" s="61">
        <v>0</v>
      </c>
      <c r="CA21" s="61">
        <v>0</v>
      </c>
      <c r="CB21" s="61">
        <v>0</v>
      </c>
      <c r="CC21" s="61">
        <v>0</v>
      </c>
      <c r="CD21" s="61">
        <v>0</v>
      </c>
      <c r="CE21" s="61">
        <v>0</v>
      </c>
      <c r="CF21" s="61">
        <v>0</v>
      </c>
      <c r="CG21" s="61">
        <v>0</v>
      </c>
      <c r="CH21" s="61">
        <v>0</v>
      </c>
      <c r="CI21" s="61">
        <v>0</v>
      </c>
      <c r="CJ21" s="61">
        <v>0</v>
      </c>
      <c r="CK21" s="61">
        <v>0</v>
      </c>
      <c r="CL21" s="61">
        <v>0</v>
      </c>
    </row>
    <row r="22" spans="2:90" s="2" customFormat="1" ht="12.75" hidden="1" customHeight="1">
      <c r="B22" s="61">
        <v>14</v>
      </c>
      <c r="C22" s="61" t="s">
        <v>86</v>
      </c>
      <c r="D22" s="61">
        <v>212</v>
      </c>
      <c r="E22" s="61" t="s">
        <v>100</v>
      </c>
      <c r="F22" s="61">
        <v>0</v>
      </c>
      <c r="G22" s="61">
        <v>0</v>
      </c>
      <c r="H22" s="61">
        <v>0</v>
      </c>
      <c r="I22" s="61">
        <v>0</v>
      </c>
      <c r="J22" s="61">
        <v>0.6</v>
      </c>
      <c r="K22" s="61">
        <v>2.6</v>
      </c>
      <c r="L22" s="61">
        <v>7.7</v>
      </c>
      <c r="M22" s="61">
        <v>11.1</v>
      </c>
      <c r="N22" s="61">
        <v>0.3</v>
      </c>
      <c r="O22" s="61">
        <v>0</v>
      </c>
      <c r="P22" s="61">
        <v>0</v>
      </c>
      <c r="Q22" s="61">
        <v>0</v>
      </c>
      <c r="R22" s="61">
        <v>22.3</v>
      </c>
      <c r="T22" s="61">
        <v>14</v>
      </c>
      <c r="U22" s="61" t="s">
        <v>86</v>
      </c>
      <c r="V22" s="61">
        <v>212</v>
      </c>
      <c r="W22" s="61" t="s">
        <v>100</v>
      </c>
      <c r="X22" s="61">
        <v>10.5</v>
      </c>
      <c r="Y22" s="61">
        <v>2.8</v>
      </c>
      <c r="Z22" s="61">
        <v>0</v>
      </c>
      <c r="AA22" s="61">
        <v>0</v>
      </c>
      <c r="AB22" s="61">
        <v>0</v>
      </c>
      <c r="AC22" s="61">
        <v>0</v>
      </c>
      <c r="AD22" s="61">
        <v>0</v>
      </c>
      <c r="AE22" s="61">
        <v>0</v>
      </c>
      <c r="AF22" s="61">
        <v>0</v>
      </c>
      <c r="AG22" s="61">
        <v>0</v>
      </c>
      <c r="AH22" s="61">
        <v>0.1</v>
      </c>
      <c r="AI22" s="61">
        <v>8.1999999999999993</v>
      </c>
      <c r="AJ22" s="61">
        <v>21.6</v>
      </c>
      <c r="AL22" s="61">
        <v>14</v>
      </c>
      <c r="AM22" s="61" t="s">
        <v>86</v>
      </c>
      <c r="AN22" s="61">
        <v>212</v>
      </c>
      <c r="AO22" s="61" t="s">
        <v>100</v>
      </c>
      <c r="AP22" s="61">
        <v>0.4</v>
      </c>
      <c r="AQ22" s="61">
        <v>1.3</v>
      </c>
      <c r="AR22" s="61">
        <v>1.9</v>
      </c>
      <c r="AS22" s="61">
        <v>4.7</v>
      </c>
      <c r="AT22" s="61">
        <v>3.6</v>
      </c>
      <c r="AU22" s="61">
        <v>3.7</v>
      </c>
      <c r="AV22" s="61">
        <v>9.9</v>
      </c>
      <c r="AW22" s="61">
        <v>8.1</v>
      </c>
      <c r="AX22" s="61">
        <v>4.5999999999999996</v>
      </c>
      <c r="AY22" s="61">
        <v>2.6</v>
      </c>
      <c r="AZ22" s="61">
        <v>3.1</v>
      </c>
      <c r="BA22" s="61">
        <v>1.1000000000000001</v>
      </c>
      <c r="BB22" s="61">
        <v>45</v>
      </c>
      <c r="BD22" s="61">
        <v>14</v>
      </c>
      <c r="BE22" s="61" t="s">
        <v>86</v>
      </c>
      <c r="BF22" s="61">
        <v>212</v>
      </c>
      <c r="BG22" s="61" t="s">
        <v>100</v>
      </c>
      <c r="BH22" s="61">
        <v>0</v>
      </c>
      <c r="BI22" s="61">
        <v>0</v>
      </c>
      <c r="BJ22" s="61">
        <v>0</v>
      </c>
      <c r="BK22" s="61">
        <v>0</v>
      </c>
      <c r="BL22" s="61">
        <v>0.1</v>
      </c>
      <c r="BM22" s="61">
        <v>0</v>
      </c>
      <c r="BN22" s="61">
        <v>0.1</v>
      </c>
      <c r="BO22" s="61">
        <v>0.2</v>
      </c>
      <c r="BP22" s="61">
        <v>0.1</v>
      </c>
      <c r="BQ22" s="61">
        <v>0</v>
      </c>
      <c r="BR22" s="61">
        <v>0.1</v>
      </c>
      <c r="BS22" s="61">
        <v>0</v>
      </c>
      <c r="BT22" s="61">
        <v>0.6</v>
      </c>
      <c r="BV22" s="61">
        <v>14</v>
      </c>
      <c r="BW22" s="61" t="s">
        <v>86</v>
      </c>
      <c r="BX22" s="61">
        <v>212</v>
      </c>
      <c r="BY22" s="61" t="s">
        <v>100</v>
      </c>
      <c r="BZ22" s="61">
        <v>0</v>
      </c>
      <c r="CA22" s="61">
        <v>0</v>
      </c>
      <c r="CB22" s="61">
        <v>0</v>
      </c>
      <c r="CC22" s="61">
        <v>0</v>
      </c>
      <c r="CD22" s="61">
        <v>0</v>
      </c>
      <c r="CE22" s="61">
        <v>0</v>
      </c>
      <c r="CF22" s="61">
        <v>0</v>
      </c>
      <c r="CG22" s="61">
        <v>0</v>
      </c>
      <c r="CH22" s="61">
        <v>0</v>
      </c>
      <c r="CI22" s="61">
        <v>0</v>
      </c>
      <c r="CJ22" s="61">
        <v>0</v>
      </c>
      <c r="CK22" s="61">
        <v>0</v>
      </c>
      <c r="CL22" s="61">
        <v>0</v>
      </c>
    </row>
    <row r="23" spans="2:90" s="2" customFormat="1" ht="12.75" hidden="1" customHeight="1">
      <c r="B23" s="61">
        <v>15</v>
      </c>
      <c r="C23" s="61" t="s">
        <v>101</v>
      </c>
      <c r="D23" s="61">
        <v>98</v>
      </c>
      <c r="E23" s="61" t="s">
        <v>102</v>
      </c>
      <c r="F23" s="61">
        <v>0</v>
      </c>
      <c r="G23" s="61">
        <v>0</v>
      </c>
      <c r="H23" s="61">
        <v>0</v>
      </c>
      <c r="I23" s="61">
        <v>0</v>
      </c>
      <c r="J23" s="61">
        <v>0.2</v>
      </c>
      <c r="K23" s="61">
        <v>1.6</v>
      </c>
      <c r="L23" s="61">
        <v>4.5999999999999996</v>
      </c>
      <c r="M23" s="61">
        <v>7.3</v>
      </c>
      <c r="N23" s="61">
        <v>0</v>
      </c>
      <c r="O23" s="61">
        <v>0</v>
      </c>
      <c r="P23" s="61">
        <v>0</v>
      </c>
      <c r="Q23" s="61">
        <v>0</v>
      </c>
      <c r="R23" s="61">
        <v>13.7</v>
      </c>
      <c r="T23" s="61">
        <v>15</v>
      </c>
      <c r="U23" s="61" t="s">
        <v>101</v>
      </c>
      <c r="V23" s="61">
        <v>98</v>
      </c>
      <c r="W23" s="61" t="s">
        <v>102</v>
      </c>
      <c r="X23" s="61">
        <v>9.6999999999999993</v>
      </c>
      <c r="Y23" s="61">
        <v>2.7</v>
      </c>
      <c r="Z23" s="61">
        <v>0</v>
      </c>
      <c r="AA23" s="61">
        <v>0</v>
      </c>
      <c r="AB23" s="61">
        <v>0</v>
      </c>
      <c r="AC23" s="61">
        <v>0</v>
      </c>
      <c r="AD23" s="61">
        <v>0</v>
      </c>
      <c r="AE23" s="61">
        <v>0</v>
      </c>
      <c r="AF23" s="61">
        <v>0</v>
      </c>
      <c r="AG23" s="61">
        <v>0</v>
      </c>
      <c r="AH23" s="61">
        <v>0.1</v>
      </c>
      <c r="AI23" s="61">
        <v>7</v>
      </c>
      <c r="AJ23" s="61">
        <v>19.5</v>
      </c>
      <c r="AL23" s="61">
        <v>15</v>
      </c>
      <c r="AM23" s="61" t="s">
        <v>101</v>
      </c>
      <c r="AN23" s="61">
        <v>98</v>
      </c>
      <c r="AO23" s="61" t="s">
        <v>102</v>
      </c>
      <c r="AP23" s="61">
        <v>0.8</v>
      </c>
      <c r="AQ23" s="61">
        <v>1.3</v>
      </c>
      <c r="AR23" s="61">
        <v>1.8</v>
      </c>
      <c r="AS23" s="61">
        <v>4.3</v>
      </c>
      <c r="AT23" s="61">
        <v>4.3</v>
      </c>
      <c r="AU23" s="61">
        <v>4.0999999999999996</v>
      </c>
      <c r="AV23" s="61">
        <v>10.3</v>
      </c>
      <c r="AW23" s="61">
        <v>8.1999999999999993</v>
      </c>
      <c r="AX23" s="61">
        <v>4.3</v>
      </c>
      <c r="AY23" s="61">
        <v>3</v>
      </c>
      <c r="AZ23" s="61">
        <v>3.9</v>
      </c>
      <c r="BA23" s="61">
        <v>1.8</v>
      </c>
      <c r="BB23" s="61">
        <v>48.1</v>
      </c>
      <c r="BD23" s="61">
        <v>15</v>
      </c>
      <c r="BE23" s="61" t="s">
        <v>101</v>
      </c>
      <c r="BF23" s="61">
        <v>98</v>
      </c>
      <c r="BG23" s="61" t="s">
        <v>102</v>
      </c>
      <c r="BH23" s="61">
        <v>0.1</v>
      </c>
      <c r="BI23" s="61">
        <v>0.1</v>
      </c>
      <c r="BJ23" s="61">
        <v>1.4</v>
      </c>
      <c r="BK23" s="61">
        <v>1.8</v>
      </c>
      <c r="BL23" s="61">
        <v>1</v>
      </c>
      <c r="BM23" s="61">
        <v>0.2</v>
      </c>
      <c r="BN23" s="61">
        <v>0.5</v>
      </c>
      <c r="BO23" s="61">
        <v>0.5</v>
      </c>
      <c r="BP23" s="61">
        <v>0.5</v>
      </c>
      <c r="BQ23" s="61">
        <v>0.1</v>
      </c>
      <c r="BR23" s="61">
        <v>0.9</v>
      </c>
      <c r="BS23" s="61">
        <v>0.3</v>
      </c>
      <c r="BT23" s="61">
        <v>7.4</v>
      </c>
      <c r="BV23" s="61">
        <v>15</v>
      </c>
      <c r="BW23" s="61" t="s">
        <v>101</v>
      </c>
      <c r="BX23" s="61">
        <v>98</v>
      </c>
      <c r="BY23" s="61" t="s">
        <v>102</v>
      </c>
      <c r="BZ23" s="61">
        <v>0.1</v>
      </c>
      <c r="CA23" s="61">
        <v>0.1</v>
      </c>
      <c r="CB23" s="61">
        <v>0.2</v>
      </c>
      <c r="CC23" s="61">
        <v>0</v>
      </c>
      <c r="CD23" s="61">
        <v>0</v>
      </c>
      <c r="CE23" s="61">
        <v>0</v>
      </c>
      <c r="CF23" s="61">
        <v>0</v>
      </c>
      <c r="CG23" s="61">
        <v>0</v>
      </c>
      <c r="CH23" s="61">
        <v>0</v>
      </c>
      <c r="CI23" s="61">
        <v>0</v>
      </c>
      <c r="CJ23" s="61">
        <v>0</v>
      </c>
      <c r="CK23" s="61">
        <v>0.3</v>
      </c>
      <c r="CL23" s="61">
        <v>0.7</v>
      </c>
    </row>
    <row r="24" spans="2:90" s="2" customFormat="1" ht="12.75" hidden="1" customHeight="1">
      <c r="B24" s="61">
        <v>16</v>
      </c>
      <c r="C24" s="61" t="s">
        <v>101</v>
      </c>
      <c r="D24" s="61">
        <v>119</v>
      </c>
      <c r="E24" s="61" t="s">
        <v>103</v>
      </c>
      <c r="F24" s="61">
        <v>0</v>
      </c>
      <c r="G24" s="61">
        <v>0</v>
      </c>
      <c r="H24" s="61">
        <v>0</v>
      </c>
      <c r="I24" s="61">
        <v>0</v>
      </c>
      <c r="J24" s="61">
        <v>0.1</v>
      </c>
      <c r="K24" s="61">
        <v>0.6</v>
      </c>
      <c r="L24" s="61">
        <v>5.0999999999999996</v>
      </c>
      <c r="M24" s="61">
        <v>10.5</v>
      </c>
      <c r="N24" s="61">
        <v>0.2</v>
      </c>
      <c r="O24" s="61">
        <v>0</v>
      </c>
      <c r="P24" s="61">
        <v>0</v>
      </c>
      <c r="Q24" s="61">
        <v>0</v>
      </c>
      <c r="R24" s="61">
        <v>16.5</v>
      </c>
      <c r="T24" s="61">
        <v>16</v>
      </c>
      <c r="U24" s="61" t="s">
        <v>101</v>
      </c>
      <c r="V24" s="61">
        <v>119</v>
      </c>
      <c r="W24" s="61" t="s">
        <v>103</v>
      </c>
      <c r="X24" s="61">
        <v>9.4</v>
      </c>
      <c r="Y24" s="61">
        <v>3.2</v>
      </c>
      <c r="Z24" s="61">
        <v>0</v>
      </c>
      <c r="AA24" s="61">
        <v>0</v>
      </c>
      <c r="AB24" s="61">
        <v>0</v>
      </c>
      <c r="AC24" s="61">
        <v>0</v>
      </c>
      <c r="AD24" s="61">
        <v>0</v>
      </c>
      <c r="AE24" s="61">
        <v>0</v>
      </c>
      <c r="AF24" s="61">
        <v>0</v>
      </c>
      <c r="AG24" s="61">
        <v>0</v>
      </c>
      <c r="AH24" s="61">
        <v>0</v>
      </c>
      <c r="AI24" s="61">
        <v>5.4</v>
      </c>
      <c r="AJ24" s="61">
        <v>18</v>
      </c>
      <c r="AL24" s="61">
        <v>16</v>
      </c>
      <c r="AM24" s="61" t="s">
        <v>101</v>
      </c>
      <c r="AN24" s="61">
        <v>119</v>
      </c>
      <c r="AO24" s="61" t="s">
        <v>103</v>
      </c>
      <c r="AP24" s="61">
        <v>0.7</v>
      </c>
      <c r="AQ24" s="61">
        <v>1.8</v>
      </c>
      <c r="AR24" s="61">
        <v>2.2000000000000002</v>
      </c>
      <c r="AS24" s="61">
        <v>4.2</v>
      </c>
      <c r="AT24" s="61">
        <v>3.6</v>
      </c>
      <c r="AU24" s="61">
        <v>3.2</v>
      </c>
      <c r="AV24" s="61">
        <v>9.5</v>
      </c>
      <c r="AW24" s="61">
        <v>7.3</v>
      </c>
      <c r="AX24" s="61">
        <v>4.5</v>
      </c>
      <c r="AY24" s="61">
        <v>3</v>
      </c>
      <c r="AZ24" s="61">
        <v>3.4</v>
      </c>
      <c r="BA24" s="61">
        <v>2</v>
      </c>
      <c r="BB24" s="61">
        <v>45.4</v>
      </c>
      <c r="BD24" s="61">
        <v>16</v>
      </c>
      <c r="BE24" s="61" t="s">
        <v>101</v>
      </c>
      <c r="BF24" s="61">
        <v>119</v>
      </c>
      <c r="BG24" s="61" t="s">
        <v>103</v>
      </c>
      <c r="BH24" s="61">
        <v>0.1</v>
      </c>
      <c r="BI24" s="61">
        <v>0.1</v>
      </c>
      <c r="BJ24" s="61">
        <v>0.5</v>
      </c>
      <c r="BK24" s="61">
        <v>0.7</v>
      </c>
      <c r="BL24" s="61">
        <v>0.2</v>
      </c>
      <c r="BM24" s="61">
        <v>0.2</v>
      </c>
      <c r="BN24" s="61">
        <v>0.4</v>
      </c>
      <c r="BO24" s="61">
        <v>0.6</v>
      </c>
      <c r="BP24" s="61">
        <v>0.4</v>
      </c>
      <c r="BQ24" s="61">
        <v>0.1</v>
      </c>
      <c r="BR24" s="61">
        <v>0.7</v>
      </c>
      <c r="BS24" s="61">
        <v>0.3</v>
      </c>
      <c r="BT24" s="61">
        <v>4.3</v>
      </c>
      <c r="BV24" s="61">
        <v>16</v>
      </c>
      <c r="BW24" s="61" t="s">
        <v>101</v>
      </c>
      <c r="BX24" s="61">
        <v>119</v>
      </c>
      <c r="BY24" s="61" t="s">
        <v>103</v>
      </c>
      <c r="BZ24" s="61">
        <v>0.5</v>
      </c>
      <c r="CA24" s="61">
        <v>0.1</v>
      </c>
      <c r="CB24" s="61">
        <v>0.4</v>
      </c>
      <c r="CC24" s="61">
        <v>0</v>
      </c>
      <c r="CD24" s="61">
        <v>0</v>
      </c>
      <c r="CE24" s="61">
        <v>0</v>
      </c>
      <c r="CF24" s="61">
        <v>0</v>
      </c>
      <c r="CG24" s="61">
        <v>0</v>
      </c>
      <c r="CH24" s="61">
        <v>0</v>
      </c>
      <c r="CI24" s="61">
        <v>0</v>
      </c>
      <c r="CJ24" s="61">
        <v>0.1</v>
      </c>
      <c r="CK24" s="61">
        <v>0.8</v>
      </c>
      <c r="CL24" s="61">
        <v>1.9</v>
      </c>
    </row>
    <row r="25" spans="2:90" s="2" customFormat="1" ht="12.75" hidden="1" customHeight="1">
      <c r="B25" s="61">
        <v>17</v>
      </c>
      <c r="C25" s="61" t="s">
        <v>101</v>
      </c>
      <c r="D25" s="61">
        <v>202</v>
      </c>
      <c r="E25" s="61" t="s">
        <v>104</v>
      </c>
      <c r="F25" s="61">
        <v>0</v>
      </c>
      <c r="G25" s="61">
        <v>0</v>
      </c>
      <c r="H25" s="61">
        <v>0</v>
      </c>
      <c r="I25" s="61">
        <v>0</v>
      </c>
      <c r="J25" s="61">
        <v>0.1</v>
      </c>
      <c r="K25" s="61">
        <v>0.8</v>
      </c>
      <c r="L25" s="61">
        <v>6</v>
      </c>
      <c r="M25" s="61">
        <v>9.4</v>
      </c>
      <c r="N25" s="61">
        <v>0.1</v>
      </c>
      <c r="O25" s="61">
        <v>0</v>
      </c>
      <c r="P25" s="61">
        <v>0</v>
      </c>
      <c r="Q25" s="61">
        <v>0</v>
      </c>
      <c r="R25" s="61">
        <v>16.399999999999999</v>
      </c>
      <c r="T25" s="61">
        <v>17</v>
      </c>
      <c r="U25" s="61" t="s">
        <v>101</v>
      </c>
      <c r="V25" s="61">
        <v>202</v>
      </c>
      <c r="W25" s="61" t="s">
        <v>104</v>
      </c>
      <c r="X25" s="61">
        <v>10.4</v>
      </c>
      <c r="Y25" s="61">
        <v>2.8</v>
      </c>
      <c r="Z25" s="61">
        <v>0</v>
      </c>
      <c r="AA25" s="61">
        <v>0</v>
      </c>
      <c r="AB25" s="61">
        <v>0</v>
      </c>
      <c r="AC25" s="61">
        <v>0</v>
      </c>
      <c r="AD25" s="61">
        <v>0</v>
      </c>
      <c r="AE25" s="61">
        <v>0</v>
      </c>
      <c r="AF25" s="61">
        <v>0</v>
      </c>
      <c r="AG25" s="61">
        <v>0</v>
      </c>
      <c r="AH25" s="61">
        <v>0</v>
      </c>
      <c r="AI25" s="61">
        <v>7.1</v>
      </c>
      <c r="AJ25" s="61">
        <v>20.3</v>
      </c>
      <c r="AL25" s="61">
        <v>17</v>
      </c>
      <c r="AM25" s="61" t="s">
        <v>101</v>
      </c>
      <c r="AN25" s="61">
        <v>202</v>
      </c>
      <c r="AO25" s="61" t="s">
        <v>104</v>
      </c>
      <c r="AP25" s="61">
        <v>0.6</v>
      </c>
      <c r="AQ25" s="61">
        <v>1.6</v>
      </c>
      <c r="AR25" s="61">
        <v>2.1</v>
      </c>
      <c r="AS25" s="61">
        <v>5.3</v>
      </c>
      <c r="AT25" s="61">
        <v>3.9</v>
      </c>
      <c r="AU25" s="61">
        <v>4</v>
      </c>
      <c r="AV25" s="61">
        <v>10.199999999999999</v>
      </c>
      <c r="AW25" s="61">
        <v>8.4</v>
      </c>
      <c r="AX25" s="61">
        <v>4.4000000000000004</v>
      </c>
      <c r="AY25" s="61">
        <v>2.8</v>
      </c>
      <c r="AZ25" s="61">
        <v>3.2</v>
      </c>
      <c r="BA25" s="61">
        <v>1.6</v>
      </c>
      <c r="BB25" s="61">
        <v>48.1</v>
      </c>
      <c r="BD25" s="61">
        <v>17</v>
      </c>
      <c r="BE25" s="61" t="s">
        <v>101</v>
      </c>
      <c r="BF25" s="61">
        <v>202</v>
      </c>
      <c r="BG25" s="61" t="s">
        <v>104</v>
      </c>
      <c r="BH25" s="61">
        <v>0</v>
      </c>
      <c r="BI25" s="61">
        <v>0</v>
      </c>
      <c r="BJ25" s="61">
        <v>0.2</v>
      </c>
      <c r="BK25" s="61">
        <v>0.8</v>
      </c>
      <c r="BL25" s="61">
        <v>0.5</v>
      </c>
      <c r="BM25" s="61">
        <v>0.1</v>
      </c>
      <c r="BN25" s="61">
        <v>0.1</v>
      </c>
      <c r="BO25" s="61">
        <v>0.2</v>
      </c>
      <c r="BP25" s="61">
        <v>0.3</v>
      </c>
      <c r="BQ25" s="61">
        <v>0.2</v>
      </c>
      <c r="BR25" s="61">
        <v>0.3</v>
      </c>
      <c r="BS25" s="61">
        <v>0.2</v>
      </c>
      <c r="BT25" s="61">
        <v>2.9</v>
      </c>
      <c r="BV25" s="61">
        <v>17</v>
      </c>
      <c r="BW25" s="61" t="s">
        <v>101</v>
      </c>
      <c r="BX25" s="61">
        <v>202</v>
      </c>
      <c r="BY25" s="61" t="s">
        <v>104</v>
      </c>
      <c r="BZ25" s="61">
        <v>0</v>
      </c>
      <c r="CA25" s="61">
        <v>0</v>
      </c>
      <c r="CB25" s="61">
        <v>0</v>
      </c>
      <c r="CC25" s="61">
        <v>0</v>
      </c>
      <c r="CD25" s="61">
        <v>0</v>
      </c>
      <c r="CE25" s="61">
        <v>0</v>
      </c>
      <c r="CF25" s="61">
        <v>0</v>
      </c>
      <c r="CG25" s="61">
        <v>0</v>
      </c>
      <c r="CH25" s="61">
        <v>0</v>
      </c>
      <c r="CI25" s="61">
        <v>0</v>
      </c>
      <c r="CJ25" s="61">
        <v>0</v>
      </c>
      <c r="CK25" s="61">
        <v>0</v>
      </c>
      <c r="CL25" s="61">
        <v>0</v>
      </c>
    </row>
    <row r="26" spans="2:90" s="2" customFormat="1" ht="12.75" hidden="1" customHeight="1">
      <c r="B26" s="61">
        <v>18</v>
      </c>
      <c r="C26" s="61" t="s">
        <v>101</v>
      </c>
      <c r="D26" s="61">
        <v>203</v>
      </c>
      <c r="E26" s="61" t="s">
        <v>105</v>
      </c>
      <c r="F26" s="61">
        <v>0</v>
      </c>
      <c r="G26" s="61">
        <v>0</v>
      </c>
      <c r="H26" s="61">
        <v>0</v>
      </c>
      <c r="I26" s="61">
        <v>0</v>
      </c>
      <c r="J26" s="61">
        <v>0.2</v>
      </c>
      <c r="K26" s="61">
        <v>1</v>
      </c>
      <c r="L26" s="61">
        <v>5.5</v>
      </c>
      <c r="M26" s="61">
        <v>10.199999999999999</v>
      </c>
      <c r="N26" s="61">
        <v>0</v>
      </c>
      <c r="O26" s="61">
        <v>0</v>
      </c>
      <c r="P26" s="61">
        <v>0</v>
      </c>
      <c r="Q26" s="61">
        <v>0</v>
      </c>
      <c r="R26" s="61">
        <v>16.899999999999999</v>
      </c>
      <c r="T26" s="61">
        <v>18</v>
      </c>
      <c r="U26" s="61" t="s">
        <v>101</v>
      </c>
      <c r="V26" s="61">
        <v>203</v>
      </c>
      <c r="W26" s="61" t="s">
        <v>105</v>
      </c>
      <c r="X26" s="61">
        <v>9.1999999999999993</v>
      </c>
      <c r="Y26" s="61">
        <v>3</v>
      </c>
      <c r="Z26" s="61">
        <v>0</v>
      </c>
      <c r="AA26" s="61">
        <v>0</v>
      </c>
      <c r="AB26" s="61">
        <v>0</v>
      </c>
      <c r="AC26" s="61">
        <v>0</v>
      </c>
      <c r="AD26" s="61">
        <v>0</v>
      </c>
      <c r="AE26" s="61">
        <v>0</v>
      </c>
      <c r="AF26" s="61">
        <v>0</v>
      </c>
      <c r="AG26" s="61">
        <v>0</v>
      </c>
      <c r="AH26" s="61">
        <v>0.1</v>
      </c>
      <c r="AI26" s="61">
        <v>6.7</v>
      </c>
      <c r="AJ26" s="61">
        <v>19</v>
      </c>
      <c r="AL26" s="61">
        <v>18</v>
      </c>
      <c r="AM26" s="61" t="s">
        <v>101</v>
      </c>
      <c r="AN26" s="61">
        <v>203</v>
      </c>
      <c r="AO26" s="61" t="s">
        <v>105</v>
      </c>
      <c r="AP26" s="61">
        <v>0.6</v>
      </c>
      <c r="AQ26" s="61">
        <v>1.7</v>
      </c>
      <c r="AR26" s="61">
        <v>2.9</v>
      </c>
      <c r="AS26" s="61">
        <v>4.5</v>
      </c>
      <c r="AT26" s="61">
        <v>3.9</v>
      </c>
      <c r="AU26" s="61">
        <v>3.7</v>
      </c>
      <c r="AV26" s="61">
        <v>9.1</v>
      </c>
      <c r="AW26" s="61">
        <v>7.7</v>
      </c>
      <c r="AX26" s="61">
        <v>4.4000000000000004</v>
      </c>
      <c r="AY26" s="61">
        <v>3.1</v>
      </c>
      <c r="AZ26" s="61">
        <v>2.6</v>
      </c>
      <c r="BA26" s="61">
        <v>1.7</v>
      </c>
      <c r="BB26" s="61">
        <v>45.9</v>
      </c>
      <c r="BD26" s="61">
        <v>18</v>
      </c>
      <c r="BE26" s="61" t="s">
        <v>101</v>
      </c>
      <c r="BF26" s="61">
        <v>203</v>
      </c>
      <c r="BG26" s="61" t="s">
        <v>105</v>
      </c>
      <c r="BH26" s="61">
        <v>0</v>
      </c>
      <c r="BI26" s="61">
        <v>0</v>
      </c>
      <c r="BJ26" s="61">
        <v>0.3</v>
      </c>
      <c r="BK26" s="61">
        <v>0.3</v>
      </c>
      <c r="BL26" s="61">
        <v>0</v>
      </c>
      <c r="BM26" s="61">
        <v>0</v>
      </c>
      <c r="BN26" s="61">
        <v>0</v>
      </c>
      <c r="BO26" s="61">
        <v>0.1</v>
      </c>
      <c r="BP26" s="61">
        <v>0.2</v>
      </c>
      <c r="BQ26" s="61">
        <v>0</v>
      </c>
      <c r="BR26" s="61">
        <v>0.1</v>
      </c>
      <c r="BS26" s="61">
        <v>0</v>
      </c>
      <c r="BT26" s="61">
        <v>1</v>
      </c>
      <c r="BV26" s="61">
        <v>18</v>
      </c>
      <c r="BW26" s="61" t="s">
        <v>101</v>
      </c>
      <c r="BX26" s="61">
        <v>203</v>
      </c>
      <c r="BY26" s="61" t="s">
        <v>105</v>
      </c>
      <c r="BZ26" s="61">
        <v>0.1</v>
      </c>
      <c r="CA26" s="61">
        <v>0.1</v>
      </c>
      <c r="CB26" s="61">
        <v>0.3</v>
      </c>
      <c r="CC26" s="61">
        <v>0</v>
      </c>
      <c r="CD26" s="61">
        <v>0</v>
      </c>
      <c r="CE26" s="61">
        <v>0</v>
      </c>
      <c r="CF26" s="61">
        <v>0</v>
      </c>
      <c r="CG26" s="61">
        <v>0</v>
      </c>
      <c r="CH26" s="61">
        <v>0</v>
      </c>
      <c r="CI26" s="61">
        <v>0</v>
      </c>
      <c r="CJ26" s="61">
        <v>0</v>
      </c>
      <c r="CK26" s="61">
        <v>0.3</v>
      </c>
      <c r="CL26" s="61">
        <v>0.8</v>
      </c>
    </row>
    <row r="27" spans="2:90" s="2" customFormat="1" ht="12.75" hidden="1" customHeight="1">
      <c r="B27" s="61">
        <v>19</v>
      </c>
      <c r="C27" s="61" t="s">
        <v>101</v>
      </c>
      <c r="D27" s="61">
        <v>99</v>
      </c>
      <c r="E27" s="61" t="s">
        <v>106</v>
      </c>
      <c r="F27" s="61">
        <v>0</v>
      </c>
      <c r="G27" s="61">
        <v>0</v>
      </c>
      <c r="H27" s="61">
        <v>0</v>
      </c>
      <c r="I27" s="61">
        <v>0</v>
      </c>
      <c r="J27" s="61">
        <v>0</v>
      </c>
      <c r="K27" s="61">
        <v>1.3</v>
      </c>
      <c r="L27" s="61">
        <v>2.6</v>
      </c>
      <c r="M27" s="61">
        <v>8.4</v>
      </c>
      <c r="N27" s="61">
        <v>0</v>
      </c>
      <c r="O27" s="61">
        <v>0</v>
      </c>
      <c r="P27" s="61">
        <v>0</v>
      </c>
      <c r="Q27" s="61">
        <v>0</v>
      </c>
      <c r="R27" s="61">
        <v>12.3</v>
      </c>
      <c r="T27" s="61">
        <v>19</v>
      </c>
      <c r="U27" s="61" t="s">
        <v>101</v>
      </c>
      <c r="V27" s="61">
        <v>99</v>
      </c>
      <c r="W27" s="61" t="s">
        <v>106</v>
      </c>
      <c r="X27" s="61">
        <v>11.4</v>
      </c>
      <c r="Y27" s="61">
        <v>4</v>
      </c>
      <c r="Z27" s="61">
        <v>0</v>
      </c>
      <c r="AA27" s="61">
        <v>0</v>
      </c>
      <c r="AB27" s="61">
        <v>0</v>
      </c>
      <c r="AC27" s="61">
        <v>0</v>
      </c>
      <c r="AD27" s="61">
        <v>0</v>
      </c>
      <c r="AE27" s="61">
        <v>0</v>
      </c>
      <c r="AF27" s="61">
        <v>0</v>
      </c>
      <c r="AG27" s="61">
        <v>0</v>
      </c>
      <c r="AH27" s="61">
        <v>0.1</v>
      </c>
      <c r="AI27" s="61">
        <v>9.1</v>
      </c>
      <c r="AJ27" s="61">
        <v>24.6</v>
      </c>
      <c r="AL27" s="61">
        <v>19</v>
      </c>
      <c r="AM27" s="61" t="s">
        <v>101</v>
      </c>
      <c r="AN27" s="61">
        <v>99</v>
      </c>
      <c r="AO27" s="61" t="s">
        <v>106</v>
      </c>
      <c r="AP27" s="61">
        <v>0.8</v>
      </c>
      <c r="AQ27" s="61">
        <v>1.2</v>
      </c>
      <c r="AR27" s="61">
        <v>1.5</v>
      </c>
      <c r="AS27" s="61">
        <v>4.5</v>
      </c>
      <c r="AT27" s="61">
        <v>4.5</v>
      </c>
      <c r="AU27" s="61">
        <v>4</v>
      </c>
      <c r="AV27" s="61">
        <v>9.1999999999999993</v>
      </c>
      <c r="AW27" s="61">
        <v>6.9</v>
      </c>
      <c r="AX27" s="61">
        <v>3.4</v>
      </c>
      <c r="AY27" s="61">
        <v>2.6</v>
      </c>
      <c r="AZ27" s="61">
        <v>3.3</v>
      </c>
      <c r="BA27" s="61">
        <v>1.8</v>
      </c>
      <c r="BB27" s="61">
        <v>43.7</v>
      </c>
      <c r="BD27" s="61">
        <v>19</v>
      </c>
      <c r="BE27" s="61" t="s">
        <v>101</v>
      </c>
      <c r="BF27" s="61">
        <v>99</v>
      </c>
      <c r="BG27" s="61" t="s">
        <v>106</v>
      </c>
      <c r="BH27" s="61">
        <v>0</v>
      </c>
      <c r="BI27" s="61">
        <v>0</v>
      </c>
      <c r="BJ27" s="61">
        <v>0.1</v>
      </c>
      <c r="BK27" s="61">
        <v>0.4</v>
      </c>
      <c r="BL27" s="61">
        <v>0.4</v>
      </c>
      <c r="BM27" s="61">
        <v>0</v>
      </c>
      <c r="BN27" s="61">
        <v>0.3</v>
      </c>
      <c r="BO27" s="61">
        <v>0.3</v>
      </c>
      <c r="BP27" s="61">
        <v>0.2</v>
      </c>
      <c r="BQ27" s="61">
        <v>0</v>
      </c>
      <c r="BR27" s="61">
        <v>0.2</v>
      </c>
      <c r="BS27" s="61">
        <v>0.1</v>
      </c>
      <c r="BT27" s="61">
        <v>2</v>
      </c>
      <c r="BV27" s="61">
        <v>19</v>
      </c>
      <c r="BW27" s="61" t="s">
        <v>101</v>
      </c>
      <c r="BX27" s="61">
        <v>99</v>
      </c>
      <c r="BY27" s="61" t="s">
        <v>106</v>
      </c>
      <c r="BZ27" s="61">
        <v>0.1</v>
      </c>
      <c r="CA27" s="61">
        <v>0.1</v>
      </c>
      <c r="CB27" s="61">
        <v>0.2</v>
      </c>
      <c r="CC27" s="61">
        <v>0</v>
      </c>
      <c r="CD27" s="61">
        <v>0</v>
      </c>
      <c r="CE27" s="61">
        <v>0</v>
      </c>
      <c r="CF27" s="61">
        <v>0</v>
      </c>
      <c r="CG27" s="61">
        <v>0</v>
      </c>
      <c r="CH27" s="61">
        <v>0</v>
      </c>
      <c r="CI27" s="61">
        <v>0</v>
      </c>
      <c r="CJ27" s="61">
        <v>0</v>
      </c>
      <c r="CK27" s="61">
        <v>0.2</v>
      </c>
      <c r="CL27" s="61">
        <v>0.6</v>
      </c>
    </row>
    <row r="28" spans="2:90" s="2" customFormat="1" ht="12.75" hidden="1" customHeight="1">
      <c r="B28" s="61">
        <v>20</v>
      </c>
      <c r="C28" s="61" t="s">
        <v>107</v>
      </c>
      <c r="D28" s="61">
        <v>294</v>
      </c>
      <c r="E28" s="61" t="s">
        <v>108</v>
      </c>
      <c r="F28" s="61">
        <v>0</v>
      </c>
      <c r="G28" s="61">
        <v>0</v>
      </c>
      <c r="H28" s="61">
        <v>0</v>
      </c>
      <c r="I28" s="61">
        <v>0</v>
      </c>
      <c r="J28" s="61">
        <v>0.2</v>
      </c>
      <c r="K28" s="61">
        <v>0.1</v>
      </c>
      <c r="L28" s="61">
        <v>4.2</v>
      </c>
      <c r="M28" s="61">
        <v>8.5</v>
      </c>
      <c r="N28" s="61">
        <v>0.3</v>
      </c>
      <c r="O28" s="61">
        <v>0</v>
      </c>
      <c r="P28" s="61">
        <v>0</v>
      </c>
      <c r="Q28" s="61">
        <v>0</v>
      </c>
      <c r="R28" s="61">
        <v>13.3</v>
      </c>
      <c r="T28" s="61">
        <v>20</v>
      </c>
      <c r="U28" s="61" t="s">
        <v>107</v>
      </c>
      <c r="V28" s="61">
        <v>294</v>
      </c>
      <c r="W28" s="61" t="s">
        <v>108</v>
      </c>
      <c r="X28" s="61">
        <v>0.4</v>
      </c>
      <c r="Y28" s="61">
        <v>0.2</v>
      </c>
      <c r="Z28" s="61">
        <v>0</v>
      </c>
      <c r="AA28" s="61">
        <v>0</v>
      </c>
      <c r="AB28" s="61">
        <v>0</v>
      </c>
      <c r="AC28" s="61">
        <v>0</v>
      </c>
      <c r="AD28" s="61">
        <v>0</v>
      </c>
      <c r="AE28" s="61">
        <v>0</v>
      </c>
      <c r="AF28" s="61">
        <v>0</v>
      </c>
      <c r="AG28" s="61">
        <v>0</v>
      </c>
      <c r="AH28" s="61">
        <v>0</v>
      </c>
      <c r="AI28" s="61">
        <v>0</v>
      </c>
      <c r="AJ28" s="61">
        <v>0.6</v>
      </c>
      <c r="AL28" s="61">
        <v>20</v>
      </c>
      <c r="AM28" s="61" t="s">
        <v>107</v>
      </c>
      <c r="AN28" s="61">
        <v>294</v>
      </c>
      <c r="AO28" s="61" t="s">
        <v>108</v>
      </c>
      <c r="AP28" s="61">
        <v>2</v>
      </c>
      <c r="AQ28" s="61">
        <v>2.7</v>
      </c>
      <c r="AR28" s="61">
        <v>5.0999999999999996</v>
      </c>
      <c r="AS28" s="61">
        <v>6.6</v>
      </c>
      <c r="AT28" s="61">
        <v>5.0999999999999996</v>
      </c>
      <c r="AU28" s="61">
        <v>5.4</v>
      </c>
      <c r="AV28" s="61">
        <v>7.5</v>
      </c>
      <c r="AW28" s="61">
        <v>7</v>
      </c>
      <c r="AX28" s="61">
        <v>6.1</v>
      </c>
      <c r="AY28" s="61">
        <v>3.3</v>
      </c>
      <c r="AZ28" s="61">
        <v>3</v>
      </c>
      <c r="BA28" s="61">
        <v>1.8</v>
      </c>
      <c r="BB28" s="61">
        <v>55.6</v>
      </c>
      <c r="BD28" s="61">
        <v>20</v>
      </c>
      <c r="BE28" s="61" t="s">
        <v>107</v>
      </c>
      <c r="BF28" s="61">
        <v>294</v>
      </c>
      <c r="BG28" s="61" t="s">
        <v>108</v>
      </c>
      <c r="BH28" s="61">
        <v>0.4</v>
      </c>
      <c r="BI28" s="61">
        <v>0.3</v>
      </c>
      <c r="BJ28" s="61">
        <v>1</v>
      </c>
      <c r="BK28" s="61">
        <v>1.2</v>
      </c>
      <c r="BL28" s="61">
        <v>1</v>
      </c>
      <c r="BM28" s="61">
        <v>0.1</v>
      </c>
      <c r="BN28" s="61">
        <v>0.9</v>
      </c>
      <c r="BO28" s="61">
        <v>1.2</v>
      </c>
      <c r="BP28" s="61">
        <v>0.4</v>
      </c>
      <c r="BQ28" s="61">
        <v>0.7</v>
      </c>
      <c r="BR28" s="61">
        <v>0.4</v>
      </c>
      <c r="BS28" s="61">
        <v>0.3</v>
      </c>
      <c r="BT28" s="61">
        <v>7.9</v>
      </c>
      <c r="BV28" s="61">
        <v>20</v>
      </c>
      <c r="BW28" s="61" t="s">
        <v>107</v>
      </c>
      <c r="BX28" s="61">
        <v>294</v>
      </c>
      <c r="BY28" s="61" t="s">
        <v>108</v>
      </c>
      <c r="BZ28" s="61">
        <v>0</v>
      </c>
      <c r="CA28" s="61">
        <v>0</v>
      </c>
      <c r="CB28" s="61">
        <v>0</v>
      </c>
      <c r="CC28" s="61">
        <v>0</v>
      </c>
      <c r="CD28" s="61">
        <v>0</v>
      </c>
      <c r="CE28" s="61">
        <v>0</v>
      </c>
      <c r="CF28" s="61">
        <v>0</v>
      </c>
      <c r="CG28" s="61">
        <v>0</v>
      </c>
      <c r="CH28" s="61">
        <v>0</v>
      </c>
      <c r="CI28" s="61">
        <v>0</v>
      </c>
      <c r="CJ28" s="61">
        <v>0</v>
      </c>
      <c r="CK28" s="61">
        <v>0</v>
      </c>
      <c r="CL28" s="61">
        <v>0</v>
      </c>
    </row>
    <row r="29" spans="2:90" s="2" customFormat="1" ht="12.75" hidden="1" customHeight="1">
      <c r="B29" s="61">
        <v>21</v>
      </c>
      <c r="C29" s="61" t="s">
        <v>107</v>
      </c>
      <c r="D29" s="61">
        <v>284</v>
      </c>
      <c r="E29" s="61" t="s">
        <v>109</v>
      </c>
      <c r="F29" s="61">
        <v>0</v>
      </c>
      <c r="G29" s="61">
        <v>0</v>
      </c>
      <c r="H29" s="61">
        <v>0</v>
      </c>
      <c r="I29" s="61">
        <v>0</v>
      </c>
      <c r="J29" s="61">
        <v>0.5</v>
      </c>
      <c r="K29" s="61">
        <v>0.5</v>
      </c>
      <c r="L29" s="61">
        <v>6.2</v>
      </c>
      <c r="M29" s="61">
        <v>8.1</v>
      </c>
      <c r="N29" s="61">
        <v>0</v>
      </c>
      <c r="O29" s="61">
        <v>0</v>
      </c>
      <c r="P29" s="61">
        <v>0</v>
      </c>
      <c r="Q29" s="61">
        <v>0</v>
      </c>
      <c r="R29" s="61">
        <v>15.3</v>
      </c>
      <c r="T29" s="61">
        <v>21</v>
      </c>
      <c r="U29" s="61" t="s">
        <v>107</v>
      </c>
      <c r="V29" s="61">
        <v>284</v>
      </c>
      <c r="W29" s="61" t="s">
        <v>109</v>
      </c>
      <c r="X29" s="61">
        <v>3.6</v>
      </c>
      <c r="Y29" s="61">
        <v>1.2</v>
      </c>
      <c r="Z29" s="61">
        <v>0</v>
      </c>
      <c r="AA29" s="61">
        <v>0</v>
      </c>
      <c r="AB29" s="61">
        <v>0</v>
      </c>
      <c r="AC29" s="61">
        <v>0</v>
      </c>
      <c r="AD29" s="61">
        <v>0</v>
      </c>
      <c r="AE29" s="61">
        <v>0</v>
      </c>
      <c r="AF29" s="61">
        <v>0</v>
      </c>
      <c r="AG29" s="61">
        <v>0</v>
      </c>
      <c r="AH29" s="61">
        <v>0</v>
      </c>
      <c r="AI29" s="61">
        <v>1.6</v>
      </c>
      <c r="AJ29" s="61">
        <v>6.4</v>
      </c>
      <c r="AL29" s="61">
        <v>21</v>
      </c>
      <c r="AM29" s="61" t="s">
        <v>107</v>
      </c>
      <c r="AN29" s="61">
        <v>284</v>
      </c>
      <c r="AO29" s="61" t="s">
        <v>109</v>
      </c>
      <c r="AP29" s="61">
        <v>0.9</v>
      </c>
      <c r="AQ29" s="61">
        <v>1.5</v>
      </c>
      <c r="AR29" s="61">
        <v>3.5</v>
      </c>
      <c r="AS29" s="61">
        <v>4.9000000000000004</v>
      </c>
      <c r="AT29" s="61">
        <v>3.6</v>
      </c>
      <c r="AU29" s="61">
        <v>4</v>
      </c>
      <c r="AV29" s="61">
        <v>7.2</v>
      </c>
      <c r="AW29" s="61">
        <v>7.3</v>
      </c>
      <c r="AX29" s="61">
        <v>5.6</v>
      </c>
      <c r="AY29" s="61">
        <v>3.6</v>
      </c>
      <c r="AZ29" s="61">
        <v>2.5</v>
      </c>
      <c r="BA29" s="61">
        <v>1.7</v>
      </c>
      <c r="BB29" s="61">
        <v>46.3</v>
      </c>
      <c r="BD29" s="61">
        <v>21</v>
      </c>
      <c r="BE29" s="61" t="s">
        <v>107</v>
      </c>
      <c r="BF29" s="61">
        <v>284</v>
      </c>
      <c r="BG29" s="61" t="s">
        <v>109</v>
      </c>
      <c r="BH29" s="61">
        <v>0.3</v>
      </c>
      <c r="BI29" s="61">
        <v>0.5</v>
      </c>
      <c r="BJ29" s="61">
        <v>2.2000000000000002</v>
      </c>
      <c r="BK29" s="61">
        <v>1.2</v>
      </c>
      <c r="BL29" s="61">
        <v>0.8</v>
      </c>
      <c r="BM29" s="61">
        <v>0.1</v>
      </c>
      <c r="BN29" s="61">
        <v>0.5</v>
      </c>
      <c r="BO29" s="61">
        <v>0.6</v>
      </c>
      <c r="BP29" s="61">
        <v>0.2</v>
      </c>
      <c r="BQ29" s="61">
        <v>0.1</v>
      </c>
      <c r="BR29" s="61">
        <v>0.2</v>
      </c>
      <c r="BS29" s="61">
        <v>0.9</v>
      </c>
      <c r="BT29" s="61">
        <v>7.6</v>
      </c>
      <c r="BV29" s="61">
        <v>21</v>
      </c>
      <c r="BW29" s="61" t="s">
        <v>107</v>
      </c>
      <c r="BX29" s="61">
        <v>284</v>
      </c>
      <c r="BY29" s="61" t="s">
        <v>109</v>
      </c>
      <c r="BZ29" s="61">
        <v>0.1</v>
      </c>
      <c r="CA29" s="61">
        <v>0</v>
      </c>
      <c r="CB29" s="61">
        <v>0.1</v>
      </c>
      <c r="CC29" s="61">
        <v>0</v>
      </c>
      <c r="CD29" s="61">
        <v>0</v>
      </c>
      <c r="CE29" s="61">
        <v>0</v>
      </c>
      <c r="CF29" s="61">
        <v>0</v>
      </c>
      <c r="CG29" s="61">
        <v>0</v>
      </c>
      <c r="CH29" s="61">
        <v>0</v>
      </c>
      <c r="CI29" s="61">
        <v>0</v>
      </c>
      <c r="CJ29" s="61">
        <v>0</v>
      </c>
      <c r="CK29" s="61">
        <v>0.6</v>
      </c>
      <c r="CL29" s="61">
        <v>0.8</v>
      </c>
    </row>
    <row r="30" spans="2:90" s="2" customFormat="1" ht="12.75" hidden="1" customHeight="1">
      <c r="B30" s="61">
        <v>22</v>
      </c>
      <c r="C30" s="61" t="s">
        <v>107</v>
      </c>
      <c r="D30" s="61">
        <v>253</v>
      </c>
      <c r="E30" s="61" t="s">
        <v>110</v>
      </c>
      <c r="F30" s="61">
        <v>0</v>
      </c>
      <c r="G30" s="61">
        <v>0</v>
      </c>
      <c r="H30" s="61">
        <v>0</v>
      </c>
      <c r="I30" s="61">
        <v>0</v>
      </c>
      <c r="J30" s="61">
        <v>0.4</v>
      </c>
      <c r="K30" s="61">
        <v>0.2</v>
      </c>
      <c r="L30" s="61">
        <v>8.8000000000000007</v>
      </c>
      <c r="M30" s="61">
        <v>13.3</v>
      </c>
      <c r="N30" s="61">
        <v>1</v>
      </c>
      <c r="O30" s="61">
        <v>0</v>
      </c>
      <c r="P30" s="61">
        <v>0</v>
      </c>
      <c r="Q30" s="61">
        <v>0</v>
      </c>
      <c r="R30" s="61">
        <v>23.7</v>
      </c>
      <c r="T30" s="61">
        <v>22</v>
      </c>
      <c r="U30" s="61" t="s">
        <v>107</v>
      </c>
      <c r="V30" s="61">
        <v>253</v>
      </c>
      <c r="W30" s="61" t="s">
        <v>110</v>
      </c>
      <c r="X30" s="61">
        <v>0.9</v>
      </c>
      <c r="Y30" s="61">
        <v>0.5</v>
      </c>
      <c r="Z30" s="61">
        <v>0</v>
      </c>
      <c r="AA30" s="61">
        <v>0</v>
      </c>
      <c r="AB30" s="61">
        <v>0</v>
      </c>
      <c r="AC30" s="61">
        <v>0</v>
      </c>
      <c r="AD30" s="61">
        <v>0</v>
      </c>
      <c r="AE30" s="61">
        <v>0</v>
      </c>
      <c r="AF30" s="61">
        <v>0</v>
      </c>
      <c r="AG30" s="61">
        <v>0</v>
      </c>
      <c r="AH30" s="61">
        <v>0</v>
      </c>
      <c r="AI30" s="61">
        <v>0</v>
      </c>
      <c r="AJ30" s="61">
        <v>1.4</v>
      </c>
      <c r="AL30" s="61">
        <v>22</v>
      </c>
      <c r="AM30" s="61" t="s">
        <v>107</v>
      </c>
      <c r="AN30" s="61">
        <v>253</v>
      </c>
      <c r="AO30" s="61" t="s">
        <v>110</v>
      </c>
      <c r="AP30" s="61">
        <v>1.2</v>
      </c>
      <c r="AQ30" s="61">
        <v>2.2000000000000002</v>
      </c>
      <c r="AR30" s="61">
        <v>4.0999999999999996</v>
      </c>
      <c r="AS30" s="61">
        <v>5.7</v>
      </c>
      <c r="AT30" s="61">
        <v>3.9</v>
      </c>
      <c r="AU30" s="61">
        <v>4.8</v>
      </c>
      <c r="AV30" s="61">
        <v>6.6</v>
      </c>
      <c r="AW30" s="61">
        <v>6.4</v>
      </c>
      <c r="AX30" s="61">
        <v>6.2</v>
      </c>
      <c r="AY30" s="61">
        <v>3</v>
      </c>
      <c r="AZ30" s="61">
        <v>2.6</v>
      </c>
      <c r="BA30" s="61">
        <v>1.7</v>
      </c>
      <c r="BB30" s="61">
        <v>48.4</v>
      </c>
      <c r="BD30" s="61">
        <v>22</v>
      </c>
      <c r="BE30" s="61" t="s">
        <v>107</v>
      </c>
      <c r="BF30" s="61">
        <v>253</v>
      </c>
      <c r="BG30" s="61" t="s">
        <v>110</v>
      </c>
      <c r="BH30" s="61">
        <v>0.7</v>
      </c>
      <c r="BI30" s="61">
        <v>0.6</v>
      </c>
      <c r="BJ30" s="61">
        <v>1.1000000000000001</v>
      </c>
      <c r="BK30" s="61">
        <v>1.6</v>
      </c>
      <c r="BL30" s="61">
        <v>0.8</v>
      </c>
      <c r="BM30" s="61">
        <v>0.1</v>
      </c>
      <c r="BN30" s="61">
        <v>0.5</v>
      </c>
      <c r="BO30" s="61">
        <v>0.9</v>
      </c>
      <c r="BP30" s="61">
        <v>0.4</v>
      </c>
      <c r="BQ30" s="61">
        <v>0.5</v>
      </c>
      <c r="BR30" s="61">
        <v>1.1000000000000001</v>
      </c>
      <c r="BS30" s="61">
        <v>0.8</v>
      </c>
      <c r="BT30" s="61">
        <v>9.1</v>
      </c>
      <c r="BV30" s="61">
        <v>22</v>
      </c>
      <c r="BW30" s="61" t="s">
        <v>107</v>
      </c>
      <c r="BX30" s="61">
        <v>253</v>
      </c>
      <c r="BY30" s="61" t="s">
        <v>110</v>
      </c>
      <c r="BZ30" s="61">
        <v>0</v>
      </c>
      <c r="CA30" s="61">
        <v>0</v>
      </c>
      <c r="CB30" s="61">
        <v>0</v>
      </c>
      <c r="CC30" s="61">
        <v>0</v>
      </c>
      <c r="CD30" s="61">
        <v>0</v>
      </c>
      <c r="CE30" s="61">
        <v>0</v>
      </c>
      <c r="CF30" s="61">
        <v>0</v>
      </c>
      <c r="CG30" s="61">
        <v>0</v>
      </c>
      <c r="CH30" s="61">
        <v>0</v>
      </c>
      <c r="CI30" s="61">
        <v>0</v>
      </c>
      <c r="CJ30" s="61">
        <v>0</v>
      </c>
      <c r="CK30" s="61">
        <v>0</v>
      </c>
      <c r="CL30" s="61">
        <v>0</v>
      </c>
    </row>
    <row r="31" spans="2:90" s="2" customFormat="1" ht="12.75" hidden="1" customHeight="1">
      <c r="B31" s="61">
        <v>23</v>
      </c>
      <c r="C31" s="61" t="s">
        <v>107</v>
      </c>
      <c r="D31" s="61">
        <v>295</v>
      </c>
      <c r="E31" s="61" t="s">
        <v>111</v>
      </c>
      <c r="F31" s="61">
        <v>0</v>
      </c>
      <c r="G31" s="61">
        <v>0</v>
      </c>
      <c r="H31" s="61">
        <v>0</v>
      </c>
      <c r="I31" s="61">
        <v>0</v>
      </c>
      <c r="J31" s="61">
        <v>0.3</v>
      </c>
      <c r="K31" s="61">
        <v>0.1</v>
      </c>
      <c r="L31" s="61">
        <v>5.7</v>
      </c>
      <c r="M31" s="61">
        <v>10.3</v>
      </c>
      <c r="N31" s="61">
        <v>0.1</v>
      </c>
      <c r="O31" s="61">
        <v>0</v>
      </c>
      <c r="P31" s="61">
        <v>0</v>
      </c>
      <c r="Q31" s="61">
        <v>0</v>
      </c>
      <c r="R31" s="61">
        <v>16.5</v>
      </c>
      <c r="T31" s="61">
        <v>23</v>
      </c>
      <c r="U31" s="61" t="s">
        <v>107</v>
      </c>
      <c r="V31" s="61">
        <v>295</v>
      </c>
      <c r="W31" s="61" t="s">
        <v>111</v>
      </c>
      <c r="X31" s="61">
        <v>0.9</v>
      </c>
      <c r="Y31" s="61">
        <v>0.4</v>
      </c>
      <c r="Z31" s="61">
        <v>0</v>
      </c>
      <c r="AA31" s="61">
        <v>0</v>
      </c>
      <c r="AB31" s="61">
        <v>0</v>
      </c>
      <c r="AC31" s="61">
        <v>0</v>
      </c>
      <c r="AD31" s="61">
        <v>0</v>
      </c>
      <c r="AE31" s="61">
        <v>0</v>
      </c>
      <c r="AF31" s="61">
        <v>0</v>
      </c>
      <c r="AG31" s="61">
        <v>0</v>
      </c>
      <c r="AH31" s="61">
        <v>0</v>
      </c>
      <c r="AI31" s="61">
        <v>0</v>
      </c>
      <c r="AJ31" s="61">
        <v>1.3</v>
      </c>
      <c r="AL31" s="61">
        <v>23</v>
      </c>
      <c r="AM31" s="61" t="s">
        <v>107</v>
      </c>
      <c r="AN31" s="61">
        <v>295</v>
      </c>
      <c r="AO31" s="61" t="s">
        <v>111</v>
      </c>
      <c r="AP31" s="61">
        <v>1.6</v>
      </c>
      <c r="AQ31" s="61">
        <v>2.7</v>
      </c>
      <c r="AR31" s="61">
        <v>4.5999999999999996</v>
      </c>
      <c r="AS31" s="61">
        <v>6.3</v>
      </c>
      <c r="AT31" s="61">
        <v>4.9000000000000004</v>
      </c>
      <c r="AU31" s="61">
        <v>6.1</v>
      </c>
      <c r="AV31" s="61">
        <v>7.5</v>
      </c>
      <c r="AW31" s="61">
        <v>7.5</v>
      </c>
      <c r="AX31" s="61">
        <v>6.2</v>
      </c>
      <c r="AY31" s="61">
        <v>3.2</v>
      </c>
      <c r="AZ31" s="61">
        <v>3</v>
      </c>
      <c r="BA31" s="61">
        <v>2</v>
      </c>
      <c r="BB31" s="61">
        <v>55.6</v>
      </c>
      <c r="BD31" s="61">
        <v>23</v>
      </c>
      <c r="BE31" s="61" t="s">
        <v>107</v>
      </c>
      <c r="BF31" s="61">
        <v>295</v>
      </c>
      <c r="BG31" s="61" t="s">
        <v>111</v>
      </c>
      <c r="BH31" s="61">
        <v>0</v>
      </c>
      <c r="BI31" s="61">
        <v>0.1</v>
      </c>
      <c r="BJ31" s="61">
        <v>0.1</v>
      </c>
      <c r="BK31" s="61">
        <v>0.1</v>
      </c>
      <c r="BL31" s="61">
        <v>0</v>
      </c>
      <c r="BM31" s="61">
        <v>0</v>
      </c>
      <c r="BN31" s="61">
        <v>0</v>
      </c>
      <c r="BO31" s="61">
        <v>0.1</v>
      </c>
      <c r="BP31" s="61">
        <v>0.1</v>
      </c>
      <c r="BQ31" s="61">
        <v>0</v>
      </c>
      <c r="BR31" s="61">
        <v>0</v>
      </c>
      <c r="BS31" s="61">
        <v>0</v>
      </c>
      <c r="BT31" s="61">
        <v>0.5</v>
      </c>
      <c r="BV31" s="61">
        <v>23</v>
      </c>
      <c r="BW31" s="61" t="s">
        <v>107</v>
      </c>
      <c r="BX31" s="61">
        <v>295</v>
      </c>
      <c r="BY31" s="61" t="s">
        <v>111</v>
      </c>
      <c r="BZ31" s="61">
        <v>0</v>
      </c>
      <c r="CA31" s="61">
        <v>0</v>
      </c>
      <c r="CB31" s="61">
        <v>0</v>
      </c>
      <c r="CC31" s="61">
        <v>0</v>
      </c>
      <c r="CD31" s="61">
        <v>0</v>
      </c>
      <c r="CE31" s="61">
        <v>0</v>
      </c>
      <c r="CF31" s="61">
        <v>0</v>
      </c>
      <c r="CG31" s="61">
        <v>0</v>
      </c>
      <c r="CH31" s="61">
        <v>0</v>
      </c>
      <c r="CI31" s="61">
        <v>0</v>
      </c>
      <c r="CJ31" s="61">
        <v>0</v>
      </c>
      <c r="CK31" s="61">
        <v>0</v>
      </c>
      <c r="CL31" s="61">
        <v>0</v>
      </c>
    </row>
    <row r="32" spans="2:90" s="2" customFormat="1" ht="12.75" hidden="1" customHeight="1">
      <c r="B32" s="61">
        <v>24</v>
      </c>
      <c r="C32" s="61" t="s">
        <v>107</v>
      </c>
      <c r="D32" s="61">
        <v>288</v>
      </c>
      <c r="E32" s="61" t="s">
        <v>112</v>
      </c>
      <c r="F32" s="61">
        <v>0</v>
      </c>
      <c r="G32" s="61">
        <v>0</v>
      </c>
      <c r="H32" s="61">
        <v>0</v>
      </c>
      <c r="I32" s="61">
        <v>0</v>
      </c>
      <c r="J32" s="61">
        <v>0.9</v>
      </c>
      <c r="K32" s="61">
        <v>2</v>
      </c>
      <c r="L32" s="61">
        <v>12.1</v>
      </c>
      <c r="M32" s="61">
        <v>14.4</v>
      </c>
      <c r="N32" s="61">
        <v>1</v>
      </c>
      <c r="O32" s="61">
        <v>0</v>
      </c>
      <c r="P32" s="61">
        <v>0</v>
      </c>
      <c r="Q32" s="61">
        <v>0</v>
      </c>
      <c r="R32" s="61">
        <v>30.4</v>
      </c>
      <c r="T32" s="61">
        <v>24</v>
      </c>
      <c r="U32" s="61" t="s">
        <v>107</v>
      </c>
      <c r="V32" s="61">
        <v>288</v>
      </c>
      <c r="W32" s="61" t="s">
        <v>112</v>
      </c>
      <c r="X32" s="61">
        <v>1</v>
      </c>
      <c r="Y32" s="61">
        <v>0.3</v>
      </c>
      <c r="Z32" s="61">
        <v>0</v>
      </c>
      <c r="AA32" s="61">
        <v>0</v>
      </c>
      <c r="AB32" s="61">
        <v>0</v>
      </c>
      <c r="AC32" s="61">
        <v>0</v>
      </c>
      <c r="AD32" s="61">
        <v>0</v>
      </c>
      <c r="AE32" s="61">
        <v>0</v>
      </c>
      <c r="AF32" s="61">
        <v>0</v>
      </c>
      <c r="AG32" s="61">
        <v>0</v>
      </c>
      <c r="AH32" s="61">
        <v>0</v>
      </c>
      <c r="AI32" s="61">
        <v>0.1</v>
      </c>
      <c r="AJ32" s="61">
        <v>1.4</v>
      </c>
      <c r="AL32" s="61">
        <v>24</v>
      </c>
      <c r="AM32" s="61" t="s">
        <v>107</v>
      </c>
      <c r="AN32" s="61">
        <v>288</v>
      </c>
      <c r="AO32" s="61" t="s">
        <v>112</v>
      </c>
      <c r="AP32" s="61">
        <v>0.9</v>
      </c>
      <c r="AQ32" s="61">
        <v>2.1</v>
      </c>
      <c r="AR32" s="61">
        <v>3.8</v>
      </c>
      <c r="AS32" s="61">
        <v>5.2</v>
      </c>
      <c r="AT32" s="61">
        <v>3.6</v>
      </c>
      <c r="AU32" s="61">
        <v>4.2</v>
      </c>
      <c r="AV32" s="61">
        <v>7.2</v>
      </c>
      <c r="AW32" s="61">
        <v>7.4</v>
      </c>
      <c r="AX32" s="61">
        <v>5.5</v>
      </c>
      <c r="AY32" s="61">
        <v>2.8</v>
      </c>
      <c r="AZ32" s="61">
        <v>2.2000000000000002</v>
      </c>
      <c r="BA32" s="61">
        <v>1.5</v>
      </c>
      <c r="BB32" s="61">
        <v>46.4</v>
      </c>
      <c r="BD32" s="61">
        <v>24</v>
      </c>
      <c r="BE32" s="61" t="s">
        <v>107</v>
      </c>
      <c r="BF32" s="61">
        <v>288</v>
      </c>
      <c r="BG32" s="61" t="s">
        <v>112</v>
      </c>
      <c r="BH32" s="61">
        <v>0.1</v>
      </c>
      <c r="BI32" s="61">
        <v>0</v>
      </c>
      <c r="BJ32" s="61">
        <v>0.2</v>
      </c>
      <c r="BK32" s="61">
        <v>0.2</v>
      </c>
      <c r="BL32" s="61">
        <v>0.2</v>
      </c>
      <c r="BM32" s="61">
        <v>0</v>
      </c>
      <c r="BN32" s="61">
        <v>0.1</v>
      </c>
      <c r="BO32" s="61">
        <v>0.2</v>
      </c>
      <c r="BP32" s="61">
        <v>0.5</v>
      </c>
      <c r="BQ32" s="61">
        <v>0.2</v>
      </c>
      <c r="BR32" s="61">
        <v>0</v>
      </c>
      <c r="BS32" s="61">
        <v>0.2</v>
      </c>
      <c r="BT32" s="61">
        <v>1.9</v>
      </c>
      <c r="BV32" s="61">
        <v>24</v>
      </c>
      <c r="BW32" s="61" t="s">
        <v>107</v>
      </c>
      <c r="BX32" s="61">
        <v>288</v>
      </c>
      <c r="BY32" s="61" t="s">
        <v>112</v>
      </c>
      <c r="BZ32" s="61">
        <v>0</v>
      </c>
      <c r="CA32" s="61">
        <v>0</v>
      </c>
      <c r="CB32" s="61">
        <v>0</v>
      </c>
      <c r="CC32" s="61">
        <v>0</v>
      </c>
      <c r="CD32" s="61">
        <v>0</v>
      </c>
      <c r="CE32" s="61">
        <v>0</v>
      </c>
      <c r="CF32" s="61">
        <v>0</v>
      </c>
      <c r="CG32" s="61">
        <v>0</v>
      </c>
      <c r="CH32" s="61">
        <v>0</v>
      </c>
      <c r="CI32" s="61">
        <v>0</v>
      </c>
      <c r="CJ32" s="61">
        <v>0</v>
      </c>
      <c r="CK32" s="61">
        <v>0</v>
      </c>
      <c r="CL32" s="61">
        <v>0</v>
      </c>
    </row>
    <row r="33" spans="2:90" s="2" customFormat="1" ht="12.75" hidden="1" customHeight="1">
      <c r="B33" s="61">
        <v>25</v>
      </c>
      <c r="C33" s="61" t="s">
        <v>107</v>
      </c>
      <c r="D33" s="61">
        <v>255</v>
      </c>
      <c r="E33" s="61" t="s">
        <v>113</v>
      </c>
      <c r="F33" s="61">
        <v>0</v>
      </c>
      <c r="G33" s="61">
        <v>0</v>
      </c>
      <c r="H33" s="61">
        <v>0</v>
      </c>
      <c r="I33" s="61">
        <v>0</v>
      </c>
      <c r="J33" s="61">
        <v>0.4</v>
      </c>
      <c r="K33" s="61">
        <v>0.5</v>
      </c>
      <c r="L33" s="61">
        <v>6.2</v>
      </c>
      <c r="M33" s="61">
        <v>9.9</v>
      </c>
      <c r="N33" s="61">
        <v>0.4</v>
      </c>
      <c r="O33" s="61">
        <v>0</v>
      </c>
      <c r="P33" s="61">
        <v>0</v>
      </c>
      <c r="Q33" s="61">
        <v>0</v>
      </c>
      <c r="R33" s="61">
        <v>17.399999999999999</v>
      </c>
      <c r="T33" s="61">
        <v>25</v>
      </c>
      <c r="U33" s="61" t="s">
        <v>107</v>
      </c>
      <c r="V33" s="61">
        <v>255</v>
      </c>
      <c r="W33" s="61" t="s">
        <v>113</v>
      </c>
      <c r="X33" s="61">
        <v>1.4</v>
      </c>
      <c r="Y33" s="61">
        <v>0.3</v>
      </c>
      <c r="Z33" s="61">
        <v>0</v>
      </c>
      <c r="AA33" s="61">
        <v>0</v>
      </c>
      <c r="AB33" s="61">
        <v>0</v>
      </c>
      <c r="AC33" s="61">
        <v>0</v>
      </c>
      <c r="AD33" s="61">
        <v>0</v>
      </c>
      <c r="AE33" s="61">
        <v>0</v>
      </c>
      <c r="AF33" s="61">
        <v>0</v>
      </c>
      <c r="AG33" s="61">
        <v>0</v>
      </c>
      <c r="AH33" s="61">
        <v>0</v>
      </c>
      <c r="AI33" s="61">
        <v>0.3</v>
      </c>
      <c r="AJ33" s="61">
        <v>2</v>
      </c>
      <c r="AL33" s="61">
        <v>25</v>
      </c>
      <c r="AM33" s="61" t="s">
        <v>107</v>
      </c>
      <c r="AN33" s="61">
        <v>255</v>
      </c>
      <c r="AO33" s="61" t="s">
        <v>113</v>
      </c>
      <c r="AP33" s="61">
        <v>1.1000000000000001</v>
      </c>
      <c r="AQ33" s="61">
        <v>2.1</v>
      </c>
      <c r="AR33" s="61">
        <v>3.7</v>
      </c>
      <c r="AS33" s="61">
        <v>6.1</v>
      </c>
      <c r="AT33" s="61">
        <v>3.9</v>
      </c>
      <c r="AU33" s="61">
        <v>4.8</v>
      </c>
      <c r="AV33" s="61">
        <v>7.6</v>
      </c>
      <c r="AW33" s="61">
        <v>8</v>
      </c>
      <c r="AX33" s="61">
        <v>5.4</v>
      </c>
      <c r="AY33" s="61">
        <v>2.5</v>
      </c>
      <c r="AZ33" s="61">
        <v>2.6</v>
      </c>
      <c r="BA33" s="61">
        <v>1.6</v>
      </c>
      <c r="BB33" s="61">
        <v>49.4</v>
      </c>
      <c r="BD33" s="61">
        <v>25</v>
      </c>
      <c r="BE33" s="61" t="s">
        <v>107</v>
      </c>
      <c r="BF33" s="61">
        <v>255</v>
      </c>
      <c r="BG33" s="61" t="s">
        <v>113</v>
      </c>
      <c r="BH33" s="61">
        <v>0.4</v>
      </c>
      <c r="BI33" s="61">
        <v>0.6</v>
      </c>
      <c r="BJ33" s="61">
        <v>0.3</v>
      </c>
      <c r="BK33" s="61">
        <v>0.5</v>
      </c>
      <c r="BL33" s="61">
        <v>0.2</v>
      </c>
      <c r="BM33" s="61">
        <v>0.1</v>
      </c>
      <c r="BN33" s="61">
        <v>0.6</v>
      </c>
      <c r="BO33" s="61">
        <v>0.6</v>
      </c>
      <c r="BP33" s="61">
        <v>0.5</v>
      </c>
      <c r="BQ33" s="61">
        <v>0.5</v>
      </c>
      <c r="BR33" s="61">
        <v>0.3</v>
      </c>
      <c r="BS33" s="61">
        <v>0.5</v>
      </c>
      <c r="BT33" s="61">
        <v>5.0999999999999996</v>
      </c>
      <c r="BV33" s="61">
        <v>25</v>
      </c>
      <c r="BW33" s="61" t="s">
        <v>107</v>
      </c>
      <c r="BX33" s="61">
        <v>255</v>
      </c>
      <c r="BY33" s="61" t="s">
        <v>113</v>
      </c>
      <c r="BZ33" s="61">
        <v>0</v>
      </c>
      <c r="CA33" s="61">
        <v>0</v>
      </c>
      <c r="CB33" s="61">
        <v>0</v>
      </c>
      <c r="CC33" s="61">
        <v>0</v>
      </c>
      <c r="CD33" s="61">
        <v>0</v>
      </c>
      <c r="CE33" s="61">
        <v>0</v>
      </c>
      <c r="CF33" s="61">
        <v>0</v>
      </c>
      <c r="CG33" s="61">
        <v>0</v>
      </c>
      <c r="CH33" s="61">
        <v>0</v>
      </c>
      <c r="CI33" s="61">
        <v>0</v>
      </c>
      <c r="CJ33" s="61">
        <v>0</v>
      </c>
      <c r="CK33" s="61">
        <v>0</v>
      </c>
      <c r="CL33" s="61">
        <v>0</v>
      </c>
    </row>
    <row r="34" spans="2:90" s="2" customFormat="1" ht="12.75" hidden="1" customHeight="1">
      <c r="B34" s="61">
        <v>26</v>
      </c>
      <c r="C34" s="61" t="s">
        <v>107</v>
      </c>
      <c r="D34" s="61">
        <v>289</v>
      </c>
      <c r="E34" s="61" t="s">
        <v>114</v>
      </c>
      <c r="F34" s="61">
        <v>0</v>
      </c>
      <c r="G34" s="61">
        <v>0</v>
      </c>
      <c r="H34" s="61">
        <v>0</v>
      </c>
      <c r="I34" s="61">
        <v>0</v>
      </c>
      <c r="J34" s="61">
        <v>0.7</v>
      </c>
      <c r="K34" s="61">
        <v>0.8</v>
      </c>
      <c r="L34" s="61">
        <v>6.7</v>
      </c>
      <c r="M34" s="61">
        <v>9.6999999999999993</v>
      </c>
      <c r="N34" s="61">
        <v>0.2</v>
      </c>
      <c r="O34" s="61">
        <v>0</v>
      </c>
      <c r="P34" s="61">
        <v>0</v>
      </c>
      <c r="Q34" s="61">
        <v>0</v>
      </c>
      <c r="R34" s="61">
        <v>18.100000000000001</v>
      </c>
      <c r="T34" s="61">
        <v>26</v>
      </c>
      <c r="U34" s="61" t="s">
        <v>107</v>
      </c>
      <c r="V34" s="61">
        <v>289</v>
      </c>
      <c r="W34" s="61" t="s">
        <v>114</v>
      </c>
      <c r="X34" s="61">
        <v>2.6</v>
      </c>
      <c r="Y34" s="61">
        <v>0.6</v>
      </c>
      <c r="Z34" s="61">
        <v>0</v>
      </c>
      <c r="AA34" s="61">
        <v>0</v>
      </c>
      <c r="AB34" s="61">
        <v>0</v>
      </c>
      <c r="AC34" s="61">
        <v>0</v>
      </c>
      <c r="AD34" s="61">
        <v>0</v>
      </c>
      <c r="AE34" s="61">
        <v>0</v>
      </c>
      <c r="AF34" s="61">
        <v>0</v>
      </c>
      <c r="AG34" s="61">
        <v>0</v>
      </c>
      <c r="AH34" s="61">
        <v>0</v>
      </c>
      <c r="AI34" s="61">
        <v>0.7</v>
      </c>
      <c r="AJ34" s="61">
        <v>3.9</v>
      </c>
      <c r="AL34" s="61">
        <v>26</v>
      </c>
      <c r="AM34" s="61" t="s">
        <v>107</v>
      </c>
      <c r="AN34" s="61">
        <v>289</v>
      </c>
      <c r="AO34" s="61" t="s">
        <v>114</v>
      </c>
      <c r="AP34" s="61">
        <v>1.1000000000000001</v>
      </c>
      <c r="AQ34" s="61">
        <v>1.9</v>
      </c>
      <c r="AR34" s="61">
        <v>3.6</v>
      </c>
      <c r="AS34" s="61">
        <v>5.5</v>
      </c>
      <c r="AT34" s="61">
        <v>3.9</v>
      </c>
      <c r="AU34" s="61">
        <v>5.0999999999999996</v>
      </c>
      <c r="AV34" s="61">
        <v>7.4</v>
      </c>
      <c r="AW34" s="61">
        <v>7.7</v>
      </c>
      <c r="AX34" s="61">
        <v>5.9</v>
      </c>
      <c r="AY34" s="61">
        <v>3.2</v>
      </c>
      <c r="AZ34" s="61">
        <v>2.6</v>
      </c>
      <c r="BA34" s="61">
        <v>1.6</v>
      </c>
      <c r="BB34" s="61">
        <v>49.5</v>
      </c>
      <c r="BD34" s="61">
        <v>26</v>
      </c>
      <c r="BE34" s="61" t="s">
        <v>107</v>
      </c>
      <c r="BF34" s="61">
        <v>289</v>
      </c>
      <c r="BG34" s="61" t="s">
        <v>114</v>
      </c>
      <c r="BH34" s="61">
        <v>1.6</v>
      </c>
      <c r="BI34" s="61">
        <v>0.5</v>
      </c>
      <c r="BJ34" s="61">
        <v>2.2999999999999998</v>
      </c>
      <c r="BK34" s="61">
        <v>1.7</v>
      </c>
      <c r="BL34" s="61">
        <v>0.5</v>
      </c>
      <c r="BM34" s="61">
        <v>0</v>
      </c>
      <c r="BN34" s="61">
        <v>0.1</v>
      </c>
      <c r="BO34" s="61">
        <v>0.5</v>
      </c>
      <c r="BP34" s="61">
        <v>0.1</v>
      </c>
      <c r="BQ34" s="61">
        <v>0.4</v>
      </c>
      <c r="BR34" s="61">
        <v>2.2999999999999998</v>
      </c>
      <c r="BS34" s="61">
        <v>3.4</v>
      </c>
      <c r="BT34" s="61">
        <v>13.4</v>
      </c>
      <c r="BV34" s="61">
        <v>26</v>
      </c>
      <c r="BW34" s="61" t="s">
        <v>107</v>
      </c>
      <c r="BX34" s="61">
        <v>289</v>
      </c>
      <c r="BY34" s="61" t="s">
        <v>114</v>
      </c>
      <c r="BZ34" s="61">
        <v>0</v>
      </c>
      <c r="CA34" s="61">
        <v>0</v>
      </c>
      <c r="CB34" s="61">
        <v>0</v>
      </c>
      <c r="CC34" s="61">
        <v>0</v>
      </c>
      <c r="CD34" s="61">
        <v>0</v>
      </c>
      <c r="CE34" s="61">
        <v>0</v>
      </c>
      <c r="CF34" s="61">
        <v>0</v>
      </c>
      <c r="CG34" s="61">
        <v>0</v>
      </c>
      <c r="CH34" s="61">
        <v>0</v>
      </c>
      <c r="CI34" s="61">
        <v>0</v>
      </c>
      <c r="CJ34" s="61">
        <v>0</v>
      </c>
      <c r="CK34" s="61">
        <v>0</v>
      </c>
      <c r="CL34" s="61">
        <v>0</v>
      </c>
    </row>
    <row r="35" spans="2:90" s="2" customFormat="1" ht="12.75" hidden="1" customHeight="1">
      <c r="B35" s="61">
        <v>27</v>
      </c>
      <c r="C35" s="61" t="s">
        <v>107</v>
      </c>
      <c r="D35" s="61">
        <v>257</v>
      </c>
      <c r="E35" s="61" t="s">
        <v>115</v>
      </c>
      <c r="F35" s="61">
        <v>0</v>
      </c>
      <c r="G35" s="61">
        <v>0</v>
      </c>
      <c r="H35" s="61">
        <v>0</v>
      </c>
      <c r="I35" s="61">
        <v>0</v>
      </c>
      <c r="J35" s="61">
        <v>0.4</v>
      </c>
      <c r="K35" s="61">
        <v>0.3</v>
      </c>
      <c r="L35" s="61">
        <v>8</v>
      </c>
      <c r="M35" s="61">
        <v>13.7</v>
      </c>
      <c r="N35" s="61">
        <v>0.7</v>
      </c>
      <c r="O35" s="61">
        <v>0</v>
      </c>
      <c r="P35" s="61">
        <v>0</v>
      </c>
      <c r="Q35" s="61">
        <v>0</v>
      </c>
      <c r="R35" s="61">
        <v>23.1</v>
      </c>
      <c r="T35" s="61">
        <v>27</v>
      </c>
      <c r="U35" s="61" t="s">
        <v>107</v>
      </c>
      <c r="V35" s="61">
        <v>257</v>
      </c>
      <c r="W35" s="61" t="s">
        <v>115</v>
      </c>
      <c r="X35" s="61">
        <v>0.8</v>
      </c>
      <c r="Y35" s="61">
        <v>0.3</v>
      </c>
      <c r="Z35" s="61">
        <v>0</v>
      </c>
      <c r="AA35" s="61">
        <v>0</v>
      </c>
      <c r="AB35" s="61">
        <v>0</v>
      </c>
      <c r="AC35" s="61">
        <v>0</v>
      </c>
      <c r="AD35" s="61">
        <v>0</v>
      </c>
      <c r="AE35" s="61">
        <v>0</v>
      </c>
      <c r="AF35" s="61">
        <v>0</v>
      </c>
      <c r="AG35" s="61">
        <v>0</v>
      </c>
      <c r="AH35" s="61">
        <v>0</v>
      </c>
      <c r="AI35" s="61">
        <v>0</v>
      </c>
      <c r="AJ35" s="61">
        <v>1.1000000000000001</v>
      </c>
      <c r="AL35" s="61">
        <v>27</v>
      </c>
      <c r="AM35" s="61" t="s">
        <v>107</v>
      </c>
      <c r="AN35" s="61">
        <v>257</v>
      </c>
      <c r="AO35" s="61" t="s">
        <v>115</v>
      </c>
      <c r="AP35" s="61">
        <v>1.2</v>
      </c>
      <c r="AQ35" s="61">
        <v>2.5</v>
      </c>
      <c r="AR35" s="61">
        <v>4.3</v>
      </c>
      <c r="AS35" s="61">
        <v>6.1</v>
      </c>
      <c r="AT35" s="61">
        <v>4.2</v>
      </c>
      <c r="AU35" s="61">
        <v>4.7</v>
      </c>
      <c r="AV35" s="61">
        <v>6.8</v>
      </c>
      <c r="AW35" s="61">
        <v>6.8</v>
      </c>
      <c r="AX35" s="61">
        <v>5.6</v>
      </c>
      <c r="AY35" s="61">
        <v>2.9</v>
      </c>
      <c r="AZ35" s="61">
        <v>2.5</v>
      </c>
      <c r="BA35" s="61">
        <v>1.8</v>
      </c>
      <c r="BB35" s="61">
        <v>49.4</v>
      </c>
      <c r="BD35" s="61">
        <v>27</v>
      </c>
      <c r="BE35" s="61" t="s">
        <v>107</v>
      </c>
      <c r="BF35" s="61">
        <v>257</v>
      </c>
      <c r="BG35" s="61" t="s">
        <v>115</v>
      </c>
      <c r="BH35" s="61">
        <v>0.8</v>
      </c>
      <c r="BI35" s="61">
        <v>0.7</v>
      </c>
      <c r="BJ35" s="61">
        <v>1.8</v>
      </c>
      <c r="BK35" s="61">
        <v>2</v>
      </c>
      <c r="BL35" s="61">
        <v>0.6</v>
      </c>
      <c r="BM35" s="61">
        <v>0</v>
      </c>
      <c r="BN35" s="61">
        <v>0.5</v>
      </c>
      <c r="BO35" s="61">
        <v>0.8</v>
      </c>
      <c r="BP35" s="61">
        <v>1.3</v>
      </c>
      <c r="BQ35" s="61">
        <v>0.9</v>
      </c>
      <c r="BR35" s="61">
        <v>0.4</v>
      </c>
      <c r="BS35" s="61">
        <v>0.8</v>
      </c>
      <c r="BT35" s="61">
        <v>10.6</v>
      </c>
      <c r="BV35" s="61">
        <v>27</v>
      </c>
      <c r="BW35" s="61" t="s">
        <v>107</v>
      </c>
      <c r="BX35" s="61">
        <v>257</v>
      </c>
      <c r="BY35" s="61" t="s">
        <v>115</v>
      </c>
      <c r="BZ35" s="61">
        <v>0</v>
      </c>
      <c r="CA35" s="61">
        <v>0</v>
      </c>
      <c r="CB35" s="61">
        <v>0</v>
      </c>
      <c r="CC35" s="61">
        <v>0</v>
      </c>
      <c r="CD35" s="61">
        <v>0</v>
      </c>
      <c r="CE35" s="61">
        <v>0</v>
      </c>
      <c r="CF35" s="61">
        <v>0</v>
      </c>
      <c r="CG35" s="61">
        <v>0</v>
      </c>
      <c r="CH35" s="61">
        <v>0</v>
      </c>
      <c r="CI35" s="61">
        <v>0</v>
      </c>
      <c r="CJ35" s="61">
        <v>0</v>
      </c>
      <c r="CK35" s="61">
        <v>0</v>
      </c>
      <c r="CL35" s="61">
        <v>0</v>
      </c>
    </row>
    <row r="36" spans="2:90" s="2" customFormat="1" ht="12.75" hidden="1" customHeight="1">
      <c r="B36" s="61">
        <v>28</v>
      </c>
      <c r="C36" s="61" t="s">
        <v>107</v>
      </c>
      <c r="D36" s="61">
        <v>263</v>
      </c>
      <c r="E36" s="61" t="s">
        <v>116</v>
      </c>
      <c r="F36" s="61">
        <v>0</v>
      </c>
      <c r="G36" s="61">
        <v>0</v>
      </c>
      <c r="H36" s="61">
        <v>0</v>
      </c>
      <c r="I36" s="61">
        <v>0</v>
      </c>
      <c r="J36" s="61">
        <v>0.8</v>
      </c>
      <c r="K36" s="61">
        <v>1.4</v>
      </c>
      <c r="L36" s="61">
        <v>6.7</v>
      </c>
      <c r="M36" s="61">
        <v>10.1</v>
      </c>
      <c r="N36" s="61">
        <v>0.2</v>
      </c>
      <c r="O36" s="61">
        <v>0</v>
      </c>
      <c r="P36" s="61">
        <v>0</v>
      </c>
      <c r="Q36" s="61">
        <v>0</v>
      </c>
      <c r="R36" s="61">
        <v>19.2</v>
      </c>
      <c r="T36" s="61">
        <v>28</v>
      </c>
      <c r="U36" s="61" t="s">
        <v>107</v>
      </c>
      <c r="V36" s="61">
        <v>263</v>
      </c>
      <c r="W36" s="61" t="s">
        <v>116</v>
      </c>
      <c r="X36" s="61">
        <v>0.5</v>
      </c>
      <c r="Y36" s="61">
        <v>0.1</v>
      </c>
      <c r="Z36" s="61">
        <v>0</v>
      </c>
      <c r="AA36" s="61">
        <v>0</v>
      </c>
      <c r="AB36" s="61">
        <v>0</v>
      </c>
      <c r="AC36" s="61">
        <v>0</v>
      </c>
      <c r="AD36" s="61">
        <v>0</v>
      </c>
      <c r="AE36" s="61">
        <v>0</v>
      </c>
      <c r="AF36" s="61">
        <v>0</v>
      </c>
      <c r="AG36" s="61">
        <v>0</v>
      </c>
      <c r="AH36" s="61">
        <v>0</v>
      </c>
      <c r="AI36" s="61">
        <v>0</v>
      </c>
      <c r="AJ36" s="61">
        <v>0.6</v>
      </c>
      <c r="AL36" s="61">
        <v>28</v>
      </c>
      <c r="AM36" s="61" t="s">
        <v>107</v>
      </c>
      <c r="AN36" s="61">
        <v>263</v>
      </c>
      <c r="AO36" s="61" t="s">
        <v>116</v>
      </c>
      <c r="AP36" s="61">
        <v>0.7</v>
      </c>
      <c r="AQ36" s="61">
        <v>1.5</v>
      </c>
      <c r="AR36" s="61">
        <v>3.3</v>
      </c>
      <c r="AS36" s="61">
        <v>5</v>
      </c>
      <c r="AT36" s="61">
        <v>3.7</v>
      </c>
      <c r="AU36" s="61">
        <v>4.4000000000000004</v>
      </c>
      <c r="AV36" s="61">
        <v>7.6</v>
      </c>
      <c r="AW36" s="61">
        <v>7.9</v>
      </c>
      <c r="AX36" s="61">
        <v>5.8</v>
      </c>
      <c r="AY36" s="61">
        <v>3.3</v>
      </c>
      <c r="AZ36" s="61">
        <v>2.5</v>
      </c>
      <c r="BA36" s="61">
        <v>1.6</v>
      </c>
      <c r="BB36" s="61">
        <v>47.3</v>
      </c>
      <c r="BD36" s="61">
        <v>28</v>
      </c>
      <c r="BE36" s="61" t="s">
        <v>107</v>
      </c>
      <c r="BF36" s="61">
        <v>263</v>
      </c>
      <c r="BG36" s="61" t="s">
        <v>116</v>
      </c>
      <c r="BH36" s="61">
        <v>0.3</v>
      </c>
      <c r="BI36" s="61">
        <v>0.2</v>
      </c>
      <c r="BJ36" s="61">
        <v>0.9</v>
      </c>
      <c r="BK36" s="61">
        <v>0.7</v>
      </c>
      <c r="BL36" s="61">
        <v>0.5</v>
      </c>
      <c r="BM36" s="61">
        <v>0.2</v>
      </c>
      <c r="BN36" s="61">
        <v>0.1</v>
      </c>
      <c r="BO36" s="61">
        <v>0.3</v>
      </c>
      <c r="BP36" s="61">
        <v>0.3</v>
      </c>
      <c r="BQ36" s="61">
        <v>0.2</v>
      </c>
      <c r="BR36" s="61">
        <v>0.5</v>
      </c>
      <c r="BS36" s="61">
        <v>0.6</v>
      </c>
      <c r="BT36" s="61">
        <v>4.8</v>
      </c>
      <c r="BV36" s="61">
        <v>28</v>
      </c>
      <c r="BW36" s="61" t="s">
        <v>107</v>
      </c>
      <c r="BX36" s="61">
        <v>263</v>
      </c>
      <c r="BY36" s="61" t="s">
        <v>116</v>
      </c>
      <c r="BZ36" s="61">
        <v>0</v>
      </c>
      <c r="CA36" s="61">
        <v>0</v>
      </c>
      <c r="CB36" s="61">
        <v>0</v>
      </c>
      <c r="CC36" s="61">
        <v>0</v>
      </c>
      <c r="CD36" s="61">
        <v>0</v>
      </c>
      <c r="CE36" s="61">
        <v>0</v>
      </c>
      <c r="CF36" s="61">
        <v>0</v>
      </c>
      <c r="CG36" s="61">
        <v>0</v>
      </c>
      <c r="CH36" s="61">
        <v>0</v>
      </c>
      <c r="CI36" s="61">
        <v>0</v>
      </c>
      <c r="CJ36" s="61">
        <v>0</v>
      </c>
      <c r="CK36" s="61">
        <v>0</v>
      </c>
      <c r="CL36" s="61">
        <v>0</v>
      </c>
    </row>
    <row r="37" spans="2:90" s="2" customFormat="1" ht="12.75" hidden="1" customHeight="1">
      <c r="B37" s="61">
        <v>29</v>
      </c>
      <c r="C37" s="61" t="s">
        <v>107</v>
      </c>
      <c r="D37" s="61">
        <v>192</v>
      </c>
      <c r="E37" s="61" t="s">
        <v>117</v>
      </c>
      <c r="F37" s="61">
        <v>0</v>
      </c>
      <c r="G37" s="61">
        <v>0</v>
      </c>
      <c r="H37" s="61">
        <v>0</v>
      </c>
      <c r="I37" s="61">
        <v>0</v>
      </c>
      <c r="J37" s="61">
        <v>0.2</v>
      </c>
      <c r="K37" s="61">
        <v>0.2</v>
      </c>
      <c r="L37" s="61">
        <v>5.5</v>
      </c>
      <c r="M37" s="61">
        <v>9.6</v>
      </c>
      <c r="N37" s="61">
        <v>0.2</v>
      </c>
      <c r="O37" s="61">
        <v>0</v>
      </c>
      <c r="P37" s="61">
        <v>0</v>
      </c>
      <c r="Q37" s="61">
        <v>0</v>
      </c>
      <c r="R37" s="61">
        <v>15.7</v>
      </c>
      <c r="T37" s="61">
        <v>29</v>
      </c>
      <c r="U37" s="61" t="s">
        <v>107</v>
      </c>
      <c r="V37" s="61">
        <v>192</v>
      </c>
      <c r="W37" s="61" t="s">
        <v>117</v>
      </c>
      <c r="X37" s="61">
        <v>1.1000000000000001</v>
      </c>
      <c r="Y37" s="61">
        <v>0.5</v>
      </c>
      <c r="Z37" s="61">
        <v>0</v>
      </c>
      <c r="AA37" s="61">
        <v>0</v>
      </c>
      <c r="AB37" s="61">
        <v>0</v>
      </c>
      <c r="AC37" s="61">
        <v>0</v>
      </c>
      <c r="AD37" s="61">
        <v>0</v>
      </c>
      <c r="AE37" s="61">
        <v>0</v>
      </c>
      <c r="AF37" s="61">
        <v>0</v>
      </c>
      <c r="AG37" s="61">
        <v>0</v>
      </c>
      <c r="AH37" s="61">
        <v>0</v>
      </c>
      <c r="AI37" s="61">
        <v>0</v>
      </c>
      <c r="AJ37" s="61">
        <v>1.6</v>
      </c>
      <c r="AL37" s="61">
        <v>29</v>
      </c>
      <c r="AM37" s="61" t="s">
        <v>107</v>
      </c>
      <c r="AN37" s="61">
        <v>192</v>
      </c>
      <c r="AO37" s="61" t="s">
        <v>117</v>
      </c>
      <c r="AP37" s="61">
        <v>1.2</v>
      </c>
      <c r="AQ37" s="61">
        <v>2.2999999999999998</v>
      </c>
      <c r="AR37" s="61">
        <v>4.2</v>
      </c>
      <c r="AS37" s="61">
        <v>5.9</v>
      </c>
      <c r="AT37" s="61">
        <v>4</v>
      </c>
      <c r="AU37" s="61">
        <v>4.9000000000000004</v>
      </c>
      <c r="AV37" s="61">
        <v>7.8</v>
      </c>
      <c r="AW37" s="61">
        <v>7.7</v>
      </c>
      <c r="AX37" s="61">
        <v>6.1</v>
      </c>
      <c r="AY37" s="61">
        <v>3.3</v>
      </c>
      <c r="AZ37" s="61">
        <v>2.6</v>
      </c>
      <c r="BA37" s="61">
        <v>1.6</v>
      </c>
      <c r="BB37" s="61">
        <v>51.6</v>
      </c>
      <c r="BD37" s="61">
        <v>29</v>
      </c>
      <c r="BE37" s="61" t="s">
        <v>107</v>
      </c>
      <c r="BF37" s="61">
        <v>192</v>
      </c>
      <c r="BG37" s="61" t="s">
        <v>117</v>
      </c>
      <c r="BH37" s="61">
        <v>0</v>
      </c>
      <c r="BI37" s="61">
        <v>0.1</v>
      </c>
      <c r="BJ37" s="61">
        <v>0.4</v>
      </c>
      <c r="BK37" s="61">
        <v>0.1</v>
      </c>
      <c r="BL37" s="61">
        <v>0.4</v>
      </c>
      <c r="BM37" s="61">
        <v>0</v>
      </c>
      <c r="BN37" s="61">
        <v>0.2</v>
      </c>
      <c r="BO37" s="61">
        <v>0.3</v>
      </c>
      <c r="BP37" s="61">
        <v>0.2</v>
      </c>
      <c r="BQ37" s="61">
        <v>0.1</v>
      </c>
      <c r="BR37" s="61">
        <v>0</v>
      </c>
      <c r="BS37" s="61">
        <v>0</v>
      </c>
      <c r="BT37" s="61">
        <v>1.8</v>
      </c>
      <c r="BV37" s="61">
        <v>29</v>
      </c>
      <c r="BW37" s="61" t="s">
        <v>107</v>
      </c>
      <c r="BX37" s="61">
        <v>192</v>
      </c>
      <c r="BY37" s="61" t="s">
        <v>117</v>
      </c>
      <c r="BZ37" s="61">
        <v>0</v>
      </c>
      <c r="CA37" s="61">
        <v>0</v>
      </c>
      <c r="CB37" s="61">
        <v>0</v>
      </c>
      <c r="CC37" s="61">
        <v>0</v>
      </c>
      <c r="CD37" s="61">
        <v>0</v>
      </c>
      <c r="CE37" s="61">
        <v>0</v>
      </c>
      <c r="CF37" s="61">
        <v>0</v>
      </c>
      <c r="CG37" s="61">
        <v>0</v>
      </c>
      <c r="CH37" s="61">
        <v>0</v>
      </c>
      <c r="CI37" s="61">
        <v>0</v>
      </c>
      <c r="CJ37" s="61">
        <v>0</v>
      </c>
      <c r="CK37" s="61">
        <v>0.1</v>
      </c>
      <c r="CL37" s="61">
        <v>0.1</v>
      </c>
    </row>
    <row r="38" spans="2:90" s="2" customFormat="1" ht="12.75" hidden="1" customHeight="1">
      <c r="B38" s="61">
        <v>30</v>
      </c>
      <c r="C38" s="61" t="s">
        <v>107</v>
      </c>
      <c r="D38" s="61">
        <v>155</v>
      </c>
      <c r="E38" s="61" t="s">
        <v>118</v>
      </c>
      <c r="F38" s="61">
        <v>0</v>
      </c>
      <c r="G38" s="61">
        <v>0</v>
      </c>
      <c r="H38" s="61">
        <v>0</v>
      </c>
      <c r="I38" s="61">
        <v>0</v>
      </c>
      <c r="J38" s="61">
        <v>0.2</v>
      </c>
      <c r="K38" s="61">
        <v>0.2</v>
      </c>
      <c r="L38" s="61">
        <v>5.9</v>
      </c>
      <c r="M38" s="61">
        <v>9.3000000000000007</v>
      </c>
      <c r="N38" s="61">
        <v>0.2</v>
      </c>
      <c r="O38" s="61">
        <v>0</v>
      </c>
      <c r="P38" s="61">
        <v>0</v>
      </c>
      <c r="Q38" s="61">
        <v>0</v>
      </c>
      <c r="R38" s="61">
        <v>15.8</v>
      </c>
      <c r="T38" s="61">
        <v>30</v>
      </c>
      <c r="U38" s="61" t="s">
        <v>107</v>
      </c>
      <c r="V38" s="61">
        <v>155</v>
      </c>
      <c r="W38" s="61" t="s">
        <v>118</v>
      </c>
      <c r="X38" s="61">
        <v>1</v>
      </c>
      <c r="Y38" s="61">
        <v>0.5</v>
      </c>
      <c r="Z38" s="61">
        <v>0</v>
      </c>
      <c r="AA38" s="61">
        <v>0</v>
      </c>
      <c r="AB38" s="61">
        <v>0</v>
      </c>
      <c r="AC38" s="61">
        <v>0</v>
      </c>
      <c r="AD38" s="61">
        <v>0</v>
      </c>
      <c r="AE38" s="61">
        <v>0</v>
      </c>
      <c r="AF38" s="61">
        <v>0</v>
      </c>
      <c r="AG38" s="61">
        <v>0</v>
      </c>
      <c r="AH38" s="61">
        <v>0</v>
      </c>
      <c r="AI38" s="61">
        <v>0.2</v>
      </c>
      <c r="AJ38" s="61">
        <v>1.7</v>
      </c>
      <c r="AL38" s="61">
        <v>30</v>
      </c>
      <c r="AM38" s="61" t="s">
        <v>107</v>
      </c>
      <c r="AN38" s="61">
        <v>155</v>
      </c>
      <c r="AO38" s="61" t="s">
        <v>118</v>
      </c>
      <c r="AP38" s="61">
        <v>0.9</v>
      </c>
      <c r="AQ38" s="61">
        <v>2.2000000000000002</v>
      </c>
      <c r="AR38" s="61">
        <v>4.0999999999999996</v>
      </c>
      <c r="AS38" s="61">
        <v>5.8</v>
      </c>
      <c r="AT38" s="61">
        <v>4.4000000000000004</v>
      </c>
      <c r="AU38" s="61">
        <v>4.7</v>
      </c>
      <c r="AV38" s="61">
        <v>7</v>
      </c>
      <c r="AW38" s="61">
        <v>7.3</v>
      </c>
      <c r="AX38" s="61">
        <v>5.4</v>
      </c>
      <c r="AY38" s="61">
        <v>2.8</v>
      </c>
      <c r="AZ38" s="61">
        <v>2.6</v>
      </c>
      <c r="BA38" s="61">
        <v>1.5</v>
      </c>
      <c r="BB38" s="61">
        <v>48.7</v>
      </c>
      <c r="BD38" s="61">
        <v>30</v>
      </c>
      <c r="BE38" s="61" t="s">
        <v>107</v>
      </c>
      <c r="BF38" s="61">
        <v>155</v>
      </c>
      <c r="BG38" s="61" t="s">
        <v>118</v>
      </c>
      <c r="BH38" s="61">
        <v>0.3</v>
      </c>
      <c r="BI38" s="61">
        <v>0.1</v>
      </c>
      <c r="BJ38" s="61">
        <v>0.7</v>
      </c>
      <c r="BK38" s="61">
        <v>0.8</v>
      </c>
      <c r="BL38" s="61">
        <v>0.3</v>
      </c>
      <c r="BM38" s="61">
        <v>0.2</v>
      </c>
      <c r="BN38" s="61">
        <v>0.5</v>
      </c>
      <c r="BO38" s="61">
        <v>1</v>
      </c>
      <c r="BP38" s="61">
        <v>0.4</v>
      </c>
      <c r="BQ38" s="61">
        <v>0.5</v>
      </c>
      <c r="BR38" s="61">
        <v>0.1</v>
      </c>
      <c r="BS38" s="61">
        <v>0.5</v>
      </c>
      <c r="BT38" s="61">
        <v>5.4</v>
      </c>
      <c r="BV38" s="61">
        <v>30</v>
      </c>
      <c r="BW38" s="61" t="s">
        <v>107</v>
      </c>
      <c r="BX38" s="61">
        <v>155</v>
      </c>
      <c r="BY38" s="61" t="s">
        <v>118</v>
      </c>
      <c r="BZ38" s="61">
        <v>0</v>
      </c>
      <c r="CA38" s="61">
        <v>0</v>
      </c>
      <c r="CB38" s="61">
        <v>0</v>
      </c>
      <c r="CC38" s="61">
        <v>0</v>
      </c>
      <c r="CD38" s="61">
        <v>0</v>
      </c>
      <c r="CE38" s="61">
        <v>0</v>
      </c>
      <c r="CF38" s="61">
        <v>0</v>
      </c>
      <c r="CG38" s="61">
        <v>0</v>
      </c>
      <c r="CH38" s="61">
        <v>0</v>
      </c>
      <c r="CI38" s="61">
        <v>0</v>
      </c>
      <c r="CJ38" s="61">
        <v>0</v>
      </c>
      <c r="CK38" s="61">
        <v>0.1</v>
      </c>
      <c r="CL38" s="61">
        <v>0.1</v>
      </c>
    </row>
    <row r="39" spans="2:90" s="2" customFormat="1" ht="12.75" hidden="1" customHeight="1">
      <c r="B39" s="61">
        <v>31</v>
      </c>
      <c r="C39" s="61" t="s">
        <v>107</v>
      </c>
      <c r="D39" s="61">
        <v>162</v>
      </c>
      <c r="E39" s="61" t="s">
        <v>119</v>
      </c>
      <c r="F39" s="61">
        <v>0</v>
      </c>
      <c r="G39" s="61">
        <v>0</v>
      </c>
      <c r="H39" s="61">
        <v>0</v>
      </c>
      <c r="I39" s="61">
        <v>0</v>
      </c>
      <c r="J39" s="61">
        <v>0</v>
      </c>
      <c r="K39" s="61">
        <v>0</v>
      </c>
      <c r="L39" s="61">
        <v>1.2</v>
      </c>
      <c r="M39" s="61">
        <v>4.5999999999999996</v>
      </c>
      <c r="N39" s="61">
        <v>0.1</v>
      </c>
      <c r="O39" s="61">
        <v>0</v>
      </c>
      <c r="P39" s="61">
        <v>0</v>
      </c>
      <c r="Q39" s="61">
        <v>0</v>
      </c>
      <c r="R39" s="61">
        <v>5.9</v>
      </c>
      <c r="T39" s="61">
        <v>31</v>
      </c>
      <c r="U39" s="61" t="s">
        <v>107</v>
      </c>
      <c r="V39" s="61">
        <v>162</v>
      </c>
      <c r="W39" s="61" t="s">
        <v>119</v>
      </c>
      <c r="X39" s="61">
        <v>0.3</v>
      </c>
      <c r="Y39" s="61">
        <v>0.2</v>
      </c>
      <c r="Z39" s="61">
        <v>0</v>
      </c>
      <c r="AA39" s="61">
        <v>0</v>
      </c>
      <c r="AB39" s="61">
        <v>0</v>
      </c>
      <c r="AC39" s="61">
        <v>0</v>
      </c>
      <c r="AD39" s="61">
        <v>0</v>
      </c>
      <c r="AE39" s="61">
        <v>0</v>
      </c>
      <c r="AF39" s="61">
        <v>0</v>
      </c>
      <c r="AG39" s="61">
        <v>0</v>
      </c>
      <c r="AH39" s="61">
        <v>0</v>
      </c>
      <c r="AI39" s="61">
        <v>0</v>
      </c>
      <c r="AJ39" s="61">
        <v>0.5</v>
      </c>
      <c r="AL39" s="61">
        <v>31</v>
      </c>
      <c r="AM39" s="61" t="s">
        <v>107</v>
      </c>
      <c r="AN39" s="61">
        <v>162</v>
      </c>
      <c r="AO39" s="61" t="s">
        <v>119</v>
      </c>
      <c r="AP39" s="61">
        <v>1.6</v>
      </c>
      <c r="AQ39" s="61">
        <v>2.5</v>
      </c>
      <c r="AR39" s="61">
        <v>4.7</v>
      </c>
      <c r="AS39" s="61">
        <v>5.9</v>
      </c>
      <c r="AT39" s="61">
        <v>4.7</v>
      </c>
      <c r="AU39" s="61">
        <v>4.8</v>
      </c>
      <c r="AV39" s="61">
        <v>6.3</v>
      </c>
      <c r="AW39" s="61">
        <v>6.4</v>
      </c>
      <c r="AX39" s="61">
        <v>5.9</v>
      </c>
      <c r="AY39" s="61">
        <v>2.9</v>
      </c>
      <c r="AZ39" s="61">
        <v>3</v>
      </c>
      <c r="BA39" s="61">
        <v>1.8</v>
      </c>
      <c r="BB39" s="61">
        <v>50.5</v>
      </c>
      <c r="BD39" s="61">
        <v>31</v>
      </c>
      <c r="BE39" s="61" t="s">
        <v>107</v>
      </c>
      <c r="BF39" s="61">
        <v>162</v>
      </c>
      <c r="BG39" s="61" t="s">
        <v>119</v>
      </c>
      <c r="BH39" s="61">
        <v>0.8</v>
      </c>
      <c r="BI39" s="61">
        <v>1.3</v>
      </c>
      <c r="BJ39" s="61">
        <v>2.4</v>
      </c>
      <c r="BK39" s="61">
        <v>3.8</v>
      </c>
      <c r="BL39" s="61">
        <v>1.7</v>
      </c>
      <c r="BM39" s="61">
        <v>1</v>
      </c>
      <c r="BN39" s="61">
        <v>3.5</v>
      </c>
      <c r="BO39" s="61">
        <v>2.2000000000000002</v>
      </c>
      <c r="BP39" s="61">
        <v>1</v>
      </c>
      <c r="BQ39" s="61">
        <v>1.5</v>
      </c>
      <c r="BR39" s="61">
        <v>1.2</v>
      </c>
      <c r="BS39" s="61">
        <v>1.5</v>
      </c>
      <c r="BT39" s="61">
        <v>21.9</v>
      </c>
      <c r="BV39" s="61">
        <v>31</v>
      </c>
      <c r="BW39" s="61" t="s">
        <v>107</v>
      </c>
      <c r="BX39" s="61">
        <v>162</v>
      </c>
      <c r="BY39" s="61" t="s">
        <v>119</v>
      </c>
      <c r="BZ39" s="61">
        <v>0</v>
      </c>
      <c r="CA39" s="61">
        <v>0</v>
      </c>
      <c r="CB39" s="61">
        <v>0</v>
      </c>
      <c r="CC39" s="61">
        <v>0</v>
      </c>
      <c r="CD39" s="61">
        <v>0</v>
      </c>
      <c r="CE39" s="61">
        <v>0</v>
      </c>
      <c r="CF39" s="61">
        <v>0</v>
      </c>
      <c r="CG39" s="61">
        <v>0</v>
      </c>
      <c r="CH39" s="61">
        <v>0</v>
      </c>
      <c r="CI39" s="61">
        <v>0</v>
      </c>
      <c r="CJ39" s="61">
        <v>0</v>
      </c>
      <c r="CK39" s="61">
        <v>0.1</v>
      </c>
      <c r="CL39" s="61">
        <v>0.1</v>
      </c>
    </row>
    <row r="40" spans="2:90" s="2" customFormat="1" ht="12.75" hidden="1" customHeight="1">
      <c r="B40" s="61">
        <v>32</v>
      </c>
      <c r="C40" s="61" t="s">
        <v>107</v>
      </c>
      <c r="D40" s="61">
        <v>264</v>
      </c>
      <c r="E40" s="61" t="s">
        <v>120</v>
      </c>
      <c r="F40" s="61">
        <v>0</v>
      </c>
      <c r="G40" s="61">
        <v>0</v>
      </c>
      <c r="H40" s="61">
        <v>0</v>
      </c>
      <c r="I40" s="61">
        <v>0</v>
      </c>
      <c r="J40" s="61">
        <v>0.6</v>
      </c>
      <c r="K40" s="61">
        <v>0.9</v>
      </c>
      <c r="L40" s="61">
        <v>8.8000000000000007</v>
      </c>
      <c r="M40" s="61">
        <v>10.7</v>
      </c>
      <c r="N40" s="61">
        <v>0.1</v>
      </c>
      <c r="O40" s="61">
        <v>0</v>
      </c>
      <c r="P40" s="61">
        <v>0</v>
      </c>
      <c r="Q40" s="61">
        <v>0</v>
      </c>
      <c r="R40" s="61">
        <v>21.1</v>
      </c>
      <c r="T40" s="61">
        <v>32</v>
      </c>
      <c r="U40" s="61" t="s">
        <v>107</v>
      </c>
      <c r="V40" s="61">
        <v>264</v>
      </c>
      <c r="W40" s="61" t="s">
        <v>120</v>
      </c>
      <c r="X40" s="61">
        <v>2.8</v>
      </c>
      <c r="Y40" s="61">
        <v>0.8</v>
      </c>
      <c r="Z40" s="61">
        <v>0</v>
      </c>
      <c r="AA40" s="61">
        <v>0</v>
      </c>
      <c r="AB40" s="61">
        <v>0</v>
      </c>
      <c r="AC40" s="61">
        <v>0</v>
      </c>
      <c r="AD40" s="61">
        <v>0</v>
      </c>
      <c r="AE40" s="61">
        <v>0</v>
      </c>
      <c r="AF40" s="61">
        <v>0</v>
      </c>
      <c r="AG40" s="61">
        <v>0</v>
      </c>
      <c r="AH40" s="61">
        <v>0</v>
      </c>
      <c r="AI40" s="61">
        <v>0.8</v>
      </c>
      <c r="AJ40" s="61">
        <v>4.4000000000000004</v>
      </c>
      <c r="AL40" s="61">
        <v>32</v>
      </c>
      <c r="AM40" s="61" t="s">
        <v>107</v>
      </c>
      <c r="AN40" s="61">
        <v>264</v>
      </c>
      <c r="AO40" s="61" t="s">
        <v>120</v>
      </c>
      <c r="AP40" s="61">
        <v>0.7</v>
      </c>
      <c r="AQ40" s="61">
        <v>1.4</v>
      </c>
      <c r="AR40" s="61">
        <v>3.3</v>
      </c>
      <c r="AS40" s="61">
        <v>4.9000000000000004</v>
      </c>
      <c r="AT40" s="61">
        <v>3</v>
      </c>
      <c r="AU40" s="61">
        <v>3.7</v>
      </c>
      <c r="AV40" s="61">
        <v>7.7</v>
      </c>
      <c r="AW40" s="61">
        <v>7.3</v>
      </c>
      <c r="AX40" s="61">
        <v>5.3</v>
      </c>
      <c r="AY40" s="61">
        <v>3.5</v>
      </c>
      <c r="AZ40" s="61">
        <v>2.4</v>
      </c>
      <c r="BA40" s="61">
        <v>1.5</v>
      </c>
      <c r="BB40" s="61">
        <v>44.7</v>
      </c>
      <c r="BD40" s="61">
        <v>32</v>
      </c>
      <c r="BE40" s="61" t="s">
        <v>107</v>
      </c>
      <c r="BF40" s="61">
        <v>264</v>
      </c>
      <c r="BG40" s="61" t="s">
        <v>120</v>
      </c>
      <c r="BH40" s="61">
        <v>0.3</v>
      </c>
      <c r="BI40" s="61">
        <v>0.3</v>
      </c>
      <c r="BJ40" s="61">
        <v>1</v>
      </c>
      <c r="BK40" s="61">
        <v>1.2</v>
      </c>
      <c r="BL40" s="61">
        <v>0.7</v>
      </c>
      <c r="BM40" s="61">
        <v>0.1</v>
      </c>
      <c r="BN40" s="61">
        <v>0.2</v>
      </c>
      <c r="BO40" s="61">
        <v>0.4</v>
      </c>
      <c r="BP40" s="61">
        <v>0.1</v>
      </c>
      <c r="BQ40" s="61">
        <v>0</v>
      </c>
      <c r="BR40" s="61">
        <v>0.4</v>
      </c>
      <c r="BS40" s="61">
        <v>0.5</v>
      </c>
      <c r="BT40" s="61">
        <v>5.2</v>
      </c>
      <c r="BV40" s="61">
        <v>32</v>
      </c>
      <c r="BW40" s="61" t="s">
        <v>107</v>
      </c>
      <c r="BX40" s="61">
        <v>264</v>
      </c>
      <c r="BY40" s="61" t="s">
        <v>120</v>
      </c>
      <c r="BZ40" s="61">
        <v>0</v>
      </c>
      <c r="CA40" s="61">
        <v>0</v>
      </c>
      <c r="CB40" s="61">
        <v>0</v>
      </c>
      <c r="CC40" s="61">
        <v>0</v>
      </c>
      <c r="CD40" s="61">
        <v>0</v>
      </c>
      <c r="CE40" s="61">
        <v>0</v>
      </c>
      <c r="CF40" s="61">
        <v>0</v>
      </c>
      <c r="CG40" s="61">
        <v>0</v>
      </c>
      <c r="CH40" s="61">
        <v>0</v>
      </c>
      <c r="CI40" s="61">
        <v>0</v>
      </c>
      <c r="CJ40" s="61">
        <v>0</v>
      </c>
      <c r="CK40" s="61">
        <v>0</v>
      </c>
      <c r="CL40" s="61">
        <v>0</v>
      </c>
    </row>
    <row r="41" spans="2:90" s="2" customFormat="1" ht="12.75" hidden="1" customHeight="1">
      <c r="B41" s="61">
        <v>33</v>
      </c>
      <c r="C41" s="61" t="s">
        <v>107</v>
      </c>
      <c r="D41" s="61">
        <v>285</v>
      </c>
      <c r="E41" s="61" t="s">
        <v>121</v>
      </c>
      <c r="F41" s="61">
        <v>0</v>
      </c>
      <c r="G41" s="61">
        <v>0</v>
      </c>
      <c r="H41" s="61">
        <v>0</v>
      </c>
      <c r="I41" s="61">
        <v>0</v>
      </c>
      <c r="J41" s="61">
        <v>1.1000000000000001</v>
      </c>
      <c r="K41" s="61">
        <v>2.6</v>
      </c>
      <c r="L41" s="61">
        <v>11.5</v>
      </c>
      <c r="M41" s="61">
        <v>14.8</v>
      </c>
      <c r="N41" s="61">
        <v>1</v>
      </c>
      <c r="O41" s="61">
        <v>0</v>
      </c>
      <c r="P41" s="61">
        <v>0</v>
      </c>
      <c r="Q41" s="61">
        <v>0</v>
      </c>
      <c r="R41" s="61">
        <v>31</v>
      </c>
      <c r="T41" s="61">
        <v>33</v>
      </c>
      <c r="U41" s="61" t="s">
        <v>107</v>
      </c>
      <c r="V41" s="61">
        <v>285</v>
      </c>
      <c r="W41" s="61" t="s">
        <v>121</v>
      </c>
      <c r="X41" s="61">
        <v>1.1000000000000001</v>
      </c>
      <c r="Y41" s="61">
        <v>0.4</v>
      </c>
      <c r="Z41" s="61">
        <v>0</v>
      </c>
      <c r="AA41" s="61">
        <v>0</v>
      </c>
      <c r="AB41" s="61">
        <v>0</v>
      </c>
      <c r="AC41" s="61">
        <v>0</v>
      </c>
      <c r="AD41" s="61">
        <v>0</v>
      </c>
      <c r="AE41" s="61">
        <v>0</v>
      </c>
      <c r="AF41" s="61">
        <v>0</v>
      </c>
      <c r="AG41" s="61">
        <v>0</v>
      </c>
      <c r="AH41" s="61">
        <v>0</v>
      </c>
      <c r="AI41" s="61">
        <v>0.4</v>
      </c>
      <c r="AJ41" s="61">
        <v>1.9</v>
      </c>
      <c r="AL41" s="61">
        <v>33</v>
      </c>
      <c r="AM41" s="61" t="s">
        <v>107</v>
      </c>
      <c r="AN41" s="61">
        <v>285</v>
      </c>
      <c r="AO41" s="61" t="s">
        <v>121</v>
      </c>
      <c r="AP41" s="61">
        <v>1</v>
      </c>
      <c r="AQ41" s="61">
        <v>1.6</v>
      </c>
      <c r="AR41" s="61">
        <v>3.4</v>
      </c>
      <c r="AS41" s="61">
        <v>5.5</v>
      </c>
      <c r="AT41" s="61">
        <v>3.9</v>
      </c>
      <c r="AU41" s="61">
        <v>4.2</v>
      </c>
      <c r="AV41" s="61">
        <v>8.3000000000000007</v>
      </c>
      <c r="AW41" s="61">
        <v>8.4</v>
      </c>
      <c r="AX41" s="61">
        <v>5.7</v>
      </c>
      <c r="AY41" s="61">
        <v>3.3</v>
      </c>
      <c r="AZ41" s="61">
        <v>2.2999999999999998</v>
      </c>
      <c r="BA41" s="61">
        <v>1.3</v>
      </c>
      <c r="BB41" s="61">
        <v>48.9</v>
      </c>
      <c r="BD41" s="61">
        <v>33</v>
      </c>
      <c r="BE41" s="61" t="s">
        <v>107</v>
      </c>
      <c r="BF41" s="61">
        <v>285</v>
      </c>
      <c r="BG41" s="61" t="s">
        <v>121</v>
      </c>
      <c r="BH41" s="61">
        <v>0.1</v>
      </c>
      <c r="BI41" s="61">
        <v>0</v>
      </c>
      <c r="BJ41" s="61">
        <v>0</v>
      </c>
      <c r="BK41" s="61">
        <v>0.2</v>
      </c>
      <c r="BL41" s="61">
        <v>0</v>
      </c>
      <c r="BM41" s="61">
        <v>0</v>
      </c>
      <c r="BN41" s="61">
        <v>0</v>
      </c>
      <c r="BO41" s="61">
        <v>0.1</v>
      </c>
      <c r="BP41" s="61">
        <v>0.1</v>
      </c>
      <c r="BQ41" s="61">
        <v>0</v>
      </c>
      <c r="BR41" s="61">
        <v>0</v>
      </c>
      <c r="BS41" s="61">
        <v>0.1</v>
      </c>
      <c r="BT41" s="61">
        <v>0.6</v>
      </c>
      <c r="BV41" s="61">
        <v>33</v>
      </c>
      <c r="BW41" s="61" t="s">
        <v>107</v>
      </c>
      <c r="BX41" s="61">
        <v>285</v>
      </c>
      <c r="BY41" s="61" t="s">
        <v>121</v>
      </c>
      <c r="BZ41" s="61">
        <v>0</v>
      </c>
      <c r="CA41" s="61">
        <v>0</v>
      </c>
      <c r="CB41" s="61">
        <v>0</v>
      </c>
      <c r="CC41" s="61">
        <v>0</v>
      </c>
      <c r="CD41" s="61">
        <v>0</v>
      </c>
      <c r="CE41" s="61">
        <v>0</v>
      </c>
      <c r="CF41" s="61">
        <v>0</v>
      </c>
      <c r="CG41" s="61">
        <v>0</v>
      </c>
      <c r="CH41" s="61">
        <v>0</v>
      </c>
      <c r="CI41" s="61">
        <v>0</v>
      </c>
      <c r="CJ41" s="61">
        <v>0</v>
      </c>
      <c r="CK41" s="61">
        <v>0</v>
      </c>
      <c r="CL41" s="61">
        <v>0</v>
      </c>
    </row>
    <row r="42" spans="2:90" s="2" customFormat="1" ht="12.75" hidden="1" customHeight="1">
      <c r="B42" s="61">
        <v>34</v>
      </c>
      <c r="C42" s="61" t="s">
        <v>122</v>
      </c>
      <c r="D42" s="61">
        <v>283</v>
      </c>
      <c r="E42" s="61" t="s">
        <v>123</v>
      </c>
      <c r="F42" s="61">
        <v>0</v>
      </c>
      <c r="G42" s="61">
        <v>0</v>
      </c>
      <c r="H42" s="61">
        <v>0</v>
      </c>
      <c r="I42" s="61">
        <v>0</v>
      </c>
      <c r="J42" s="61">
        <v>1.3</v>
      </c>
      <c r="K42" s="61">
        <v>1.7</v>
      </c>
      <c r="L42" s="61">
        <v>10.5</v>
      </c>
      <c r="M42" s="61">
        <v>10.6</v>
      </c>
      <c r="N42" s="61">
        <v>0.8</v>
      </c>
      <c r="O42" s="61">
        <v>0</v>
      </c>
      <c r="P42" s="61">
        <v>0</v>
      </c>
      <c r="Q42" s="61">
        <v>0</v>
      </c>
      <c r="R42" s="61">
        <v>24.9</v>
      </c>
      <c r="T42" s="61">
        <v>34</v>
      </c>
      <c r="U42" s="61" t="s">
        <v>122</v>
      </c>
      <c r="V42" s="61">
        <v>283</v>
      </c>
      <c r="W42" s="61" t="s">
        <v>123</v>
      </c>
      <c r="X42" s="61">
        <v>2.6</v>
      </c>
      <c r="Y42" s="61">
        <v>0.8</v>
      </c>
      <c r="Z42" s="61">
        <v>0</v>
      </c>
      <c r="AA42" s="61">
        <v>0</v>
      </c>
      <c r="AB42" s="61">
        <v>0</v>
      </c>
      <c r="AC42" s="61">
        <v>0</v>
      </c>
      <c r="AD42" s="61">
        <v>0</v>
      </c>
      <c r="AE42" s="61">
        <v>0</v>
      </c>
      <c r="AF42" s="61">
        <v>0</v>
      </c>
      <c r="AG42" s="61">
        <v>0</v>
      </c>
      <c r="AH42" s="61">
        <v>0</v>
      </c>
      <c r="AI42" s="61">
        <v>1.1000000000000001</v>
      </c>
      <c r="AJ42" s="61">
        <v>4.5</v>
      </c>
      <c r="AL42" s="61">
        <v>34</v>
      </c>
      <c r="AM42" s="61" t="s">
        <v>122</v>
      </c>
      <c r="AN42" s="61">
        <v>283</v>
      </c>
      <c r="AO42" s="61" t="s">
        <v>123</v>
      </c>
      <c r="AP42" s="61">
        <v>1.4</v>
      </c>
      <c r="AQ42" s="61">
        <v>1.4</v>
      </c>
      <c r="AR42" s="61">
        <v>3.1</v>
      </c>
      <c r="AS42" s="61">
        <v>5.2</v>
      </c>
      <c r="AT42" s="61">
        <v>2.8</v>
      </c>
      <c r="AU42" s="61">
        <v>4.3</v>
      </c>
      <c r="AV42" s="61">
        <v>4.9000000000000004</v>
      </c>
      <c r="AW42" s="61">
        <v>6.2</v>
      </c>
      <c r="AX42" s="61">
        <v>5.7</v>
      </c>
      <c r="AY42" s="61">
        <v>3.4</v>
      </c>
      <c r="AZ42" s="61">
        <v>1.9</v>
      </c>
      <c r="BA42" s="61">
        <v>1.5</v>
      </c>
      <c r="BB42" s="61">
        <v>41.8</v>
      </c>
      <c r="BD42" s="61">
        <v>34</v>
      </c>
      <c r="BE42" s="61" t="s">
        <v>122</v>
      </c>
      <c r="BF42" s="61">
        <v>283</v>
      </c>
      <c r="BG42" s="61" t="s">
        <v>123</v>
      </c>
      <c r="BH42" s="61">
        <v>3.1</v>
      </c>
      <c r="BI42" s="61">
        <v>2.2000000000000002</v>
      </c>
      <c r="BJ42" s="61">
        <v>3.1</v>
      </c>
      <c r="BK42" s="61">
        <v>2.2000000000000002</v>
      </c>
      <c r="BL42" s="61">
        <v>1.5</v>
      </c>
      <c r="BM42" s="61">
        <v>0.1</v>
      </c>
      <c r="BN42" s="61">
        <v>0.6</v>
      </c>
      <c r="BO42" s="61">
        <v>0.6</v>
      </c>
      <c r="BP42" s="61">
        <v>0.8</v>
      </c>
      <c r="BQ42" s="61">
        <v>1.2</v>
      </c>
      <c r="BR42" s="61">
        <v>1.5</v>
      </c>
      <c r="BS42" s="61">
        <v>3.9</v>
      </c>
      <c r="BT42" s="61">
        <v>20.8</v>
      </c>
      <c r="BV42" s="61">
        <v>34</v>
      </c>
      <c r="BW42" s="61" t="s">
        <v>122</v>
      </c>
      <c r="BX42" s="61">
        <v>283</v>
      </c>
      <c r="BY42" s="61" t="s">
        <v>123</v>
      </c>
      <c r="BZ42" s="61">
        <v>0</v>
      </c>
      <c r="CA42" s="61">
        <v>0</v>
      </c>
      <c r="CB42" s="61">
        <v>0</v>
      </c>
      <c r="CC42" s="61">
        <v>0</v>
      </c>
      <c r="CD42" s="61">
        <v>0</v>
      </c>
      <c r="CE42" s="61">
        <v>0</v>
      </c>
      <c r="CF42" s="61">
        <v>0</v>
      </c>
      <c r="CG42" s="61">
        <v>0</v>
      </c>
      <c r="CH42" s="61">
        <v>0</v>
      </c>
      <c r="CI42" s="61">
        <v>0</v>
      </c>
      <c r="CJ42" s="61">
        <v>0</v>
      </c>
      <c r="CK42" s="61">
        <v>0</v>
      </c>
      <c r="CL42" s="61">
        <v>0</v>
      </c>
    </row>
    <row r="43" spans="2:90" s="2" customFormat="1" ht="12.75" hidden="1" customHeight="1">
      <c r="B43" s="61">
        <v>35</v>
      </c>
      <c r="C43" s="61" t="s">
        <v>122</v>
      </c>
      <c r="D43" s="61">
        <v>279</v>
      </c>
      <c r="E43" s="61" t="s">
        <v>124</v>
      </c>
      <c r="F43" s="61">
        <v>0</v>
      </c>
      <c r="G43" s="61">
        <v>0</v>
      </c>
      <c r="H43" s="61">
        <v>0</v>
      </c>
      <c r="I43" s="61">
        <v>0</v>
      </c>
      <c r="J43" s="61">
        <v>0.8</v>
      </c>
      <c r="K43" s="61">
        <v>1.6</v>
      </c>
      <c r="L43" s="61">
        <v>9.6999999999999993</v>
      </c>
      <c r="M43" s="61">
        <v>11.6</v>
      </c>
      <c r="N43" s="61">
        <v>0.2</v>
      </c>
      <c r="O43" s="61">
        <v>0</v>
      </c>
      <c r="P43" s="61">
        <v>0</v>
      </c>
      <c r="Q43" s="61">
        <v>0</v>
      </c>
      <c r="R43" s="61">
        <v>23.9</v>
      </c>
      <c r="T43" s="61">
        <v>35</v>
      </c>
      <c r="U43" s="61" t="s">
        <v>122</v>
      </c>
      <c r="V43" s="61">
        <v>279</v>
      </c>
      <c r="W43" s="61" t="s">
        <v>124</v>
      </c>
      <c r="X43" s="61">
        <v>4.5</v>
      </c>
      <c r="Y43" s="61">
        <v>0.9</v>
      </c>
      <c r="Z43" s="61">
        <v>0</v>
      </c>
      <c r="AA43" s="61">
        <v>0</v>
      </c>
      <c r="AB43" s="61">
        <v>0</v>
      </c>
      <c r="AC43" s="61">
        <v>0</v>
      </c>
      <c r="AD43" s="61">
        <v>0</v>
      </c>
      <c r="AE43" s="61">
        <v>0</v>
      </c>
      <c r="AF43" s="61">
        <v>0</v>
      </c>
      <c r="AG43" s="61">
        <v>0</v>
      </c>
      <c r="AH43" s="61">
        <v>0</v>
      </c>
      <c r="AI43" s="61">
        <v>2</v>
      </c>
      <c r="AJ43" s="61">
        <v>7.4</v>
      </c>
      <c r="AL43" s="61">
        <v>35</v>
      </c>
      <c r="AM43" s="61" t="s">
        <v>122</v>
      </c>
      <c r="AN43" s="61">
        <v>279</v>
      </c>
      <c r="AO43" s="61" t="s">
        <v>124</v>
      </c>
      <c r="AP43" s="61">
        <v>0.6</v>
      </c>
      <c r="AQ43" s="61">
        <v>1.5</v>
      </c>
      <c r="AR43" s="61">
        <v>3</v>
      </c>
      <c r="AS43" s="61">
        <v>4.9000000000000004</v>
      </c>
      <c r="AT43" s="61">
        <v>3.1</v>
      </c>
      <c r="AU43" s="61">
        <v>3.4</v>
      </c>
      <c r="AV43" s="61">
        <v>6.9</v>
      </c>
      <c r="AW43" s="61">
        <v>7.6</v>
      </c>
      <c r="AX43" s="61">
        <v>4.5999999999999996</v>
      </c>
      <c r="AY43" s="61">
        <v>3.1</v>
      </c>
      <c r="AZ43" s="61">
        <v>2.6</v>
      </c>
      <c r="BA43" s="61">
        <v>1.2</v>
      </c>
      <c r="BB43" s="61">
        <v>42.5</v>
      </c>
      <c r="BD43" s="61">
        <v>35</v>
      </c>
      <c r="BE43" s="61" t="s">
        <v>122</v>
      </c>
      <c r="BF43" s="61">
        <v>279</v>
      </c>
      <c r="BG43" s="61" t="s">
        <v>124</v>
      </c>
      <c r="BH43" s="61">
        <v>0</v>
      </c>
      <c r="BI43" s="61">
        <v>0</v>
      </c>
      <c r="BJ43" s="61">
        <v>0.4</v>
      </c>
      <c r="BK43" s="61">
        <v>0.5</v>
      </c>
      <c r="BL43" s="61">
        <v>0.4</v>
      </c>
      <c r="BM43" s="61">
        <v>0</v>
      </c>
      <c r="BN43" s="61">
        <v>0</v>
      </c>
      <c r="BO43" s="61">
        <v>0.1</v>
      </c>
      <c r="BP43" s="61">
        <v>0</v>
      </c>
      <c r="BQ43" s="61">
        <v>0</v>
      </c>
      <c r="BR43" s="61">
        <v>0.1</v>
      </c>
      <c r="BS43" s="61">
        <v>0.1</v>
      </c>
      <c r="BT43" s="61">
        <v>1.6</v>
      </c>
      <c r="BV43" s="61">
        <v>35</v>
      </c>
      <c r="BW43" s="61" t="s">
        <v>122</v>
      </c>
      <c r="BX43" s="61">
        <v>279</v>
      </c>
      <c r="BY43" s="61" t="s">
        <v>124</v>
      </c>
      <c r="BZ43" s="61">
        <v>0.1</v>
      </c>
      <c r="CA43" s="61">
        <v>0</v>
      </c>
      <c r="CB43" s="61">
        <v>0.1</v>
      </c>
      <c r="CC43" s="61">
        <v>0</v>
      </c>
      <c r="CD43" s="61">
        <v>0</v>
      </c>
      <c r="CE43" s="61">
        <v>0</v>
      </c>
      <c r="CF43" s="61">
        <v>0</v>
      </c>
      <c r="CG43" s="61">
        <v>0</v>
      </c>
      <c r="CH43" s="61">
        <v>0</v>
      </c>
      <c r="CI43" s="61">
        <v>0</v>
      </c>
      <c r="CJ43" s="61">
        <v>0</v>
      </c>
      <c r="CK43" s="61">
        <v>0.1</v>
      </c>
      <c r="CL43" s="61">
        <v>0.3</v>
      </c>
    </row>
    <row r="44" spans="2:90" s="2" customFormat="1" ht="12.75" hidden="1" customHeight="1">
      <c r="B44" s="61">
        <v>36</v>
      </c>
      <c r="C44" s="61" t="s">
        <v>122</v>
      </c>
      <c r="D44" s="61">
        <v>273</v>
      </c>
      <c r="E44" s="61" t="s">
        <v>125</v>
      </c>
      <c r="F44" s="61">
        <v>0</v>
      </c>
      <c r="G44" s="61">
        <v>0</v>
      </c>
      <c r="H44" s="61">
        <v>0</v>
      </c>
      <c r="I44" s="61">
        <v>0</v>
      </c>
      <c r="J44" s="61">
        <v>0.3</v>
      </c>
      <c r="K44" s="61">
        <v>0.6</v>
      </c>
      <c r="L44" s="61">
        <v>5.4</v>
      </c>
      <c r="M44" s="61">
        <v>8.8000000000000007</v>
      </c>
      <c r="N44" s="61">
        <v>0</v>
      </c>
      <c r="O44" s="61">
        <v>0</v>
      </c>
      <c r="P44" s="61">
        <v>0</v>
      </c>
      <c r="Q44" s="61">
        <v>0</v>
      </c>
      <c r="R44" s="61">
        <v>15.1</v>
      </c>
      <c r="T44" s="61">
        <v>36</v>
      </c>
      <c r="U44" s="61" t="s">
        <v>122</v>
      </c>
      <c r="V44" s="61">
        <v>273</v>
      </c>
      <c r="W44" s="61" t="s">
        <v>125</v>
      </c>
      <c r="X44" s="61">
        <v>6.7</v>
      </c>
      <c r="Y44" s="61">
        <v>2.2000000000000002</v>
      </c>
      <c r="Z44" s="61">
        <v>0</v>
      </c>
      <c r="AA44" s="61">
        <v>0</v>
      </c>
      <c r="AB44" s="61">
        <v>0</v>
      </c>
      <c r="AC44" s="61">
        <v>0</v>
      </c>
      <c r="AD44" s="61">
        <v>0</v>
      </c>
      <c r="AE44" s="61">
        <v>0</v>
      </c>
      <c r="AF44" s="61">
        <v>0</v>
      </c>
      <c r="AG44" s="61">
        <v>0</v>
      </c>
      <c r="AH44" s="61">
        <v>0</v>
      </c>
      <c r="AI44" s="61">
        <v>4.7</v>
      </c>
      <c r="AJ44" s="61">
        <v>13.6</v>
      </c>
      <c r="AL44" s="61">
        <v>36</v>
      </c>
      <c r="AM44" s="61" t="s">
        <v>122</v>
      </c>
      <c r="AN44" s="61">
        <v>273</v>
      </c>
      <c r="AO44" s="61" t="s">
        <v>125</v>
      </c>
      <c r="AP44" s="61">
        <v>0.6</v>
      </c>
      <c r="AQ44" s="61">
        <v>1.9</v>
      </c>
      <c r="AR44" s="61">
        <v>3.1</v>
      </c>
      <c r="AS44" s="61">
        <v>5.5</v>
      </c>
      <c r="AT44" s="61">
        <v>3.3</v>
      </c>
      <c r="AU44" s="61">
        <v>3.7</v>
      </c>
      <c r="AV44" s="61">
        <v>8.6999999999999993</v>
      </c>
      <c r="AW44" s="61">
        <v>8.1999999999999993</v>
      </c>
      <c r="AX44" s="61">
        <v>4.5999999999999996</v>
      </c>
      <c r="AY44" s="61">
        <v>3.3</v>
      </c>
      <c r="AZ44" s="61">
        <v>3.1</v>
      </c>
      <c r="BA44" s="61">
        <v>1.9</v>
      </c>
      <c r="BB44" s="61">
        <v>47.9</v>
      </c>
      <c r="BD44" s="61">
        <v>36</v>
      </c>
      <c r="BE44" s="61" t="s">
        <v>122</v>
      </c>
      <c r="BF44" s="61">
        <v>273</v>
      </c>
      <c r="BG44" s="61" t="s">
        <v>125</v>
      </c>
      <c r="BH44" s="61">
        <v>0.5</v>
      </c>
      <c r="BI44" s="61">
        <v>0.8</v>
      </c>
      <c r="BJ44" s="61">
        <v>1.8</v>
      </c>
      <c r="BK44" s="61">
        <v>1.2</v>
      </c>
      <c r="BL44" s="61">
        <v>0.6</v>
      </c>
      <c r="BM44" s="61">
        <v>0.1</v>
      </c>
      <c r="BN44" s="61">
        <v>0.1</v>
      </c>
      <c r="BO44" s="61">
        <v>0.2</v>
      </c>
      <c r="BP44" s="61">
        <v>0.1</v>
      </c>
      <c r="BQ44" s="61">
        <v>0.4</v>
      </c>
      <c r="BR44" s="61">
        <v>0.7</v>
      </c>
      <c r="BS44" s="61">
        <v>1.3</v>
      </c>
      <c r="BT44" s="61">
        <v>7.8</v>
      </c>
      <c r="BV44" s="61">
        <v>36</v>
      </c>
      <c r="BW44" s="61" t="s">
        <v>122</v>
      </c>
      <c r="BX44" s="61">
        <v>273</v>
      </c>
      <c r="BY44" s="61" t="s">
        <v>125</v>
      </c>
      <c r="BZ44" s="61">
        <v>0</v>
      </c>
      <c r="CA44" s="61">
        <v>0</v>
      </c>
      <c r="CB44" s="61">
        <v>0</v>
      </c>
      <c r="CC44" s="61">
        <v>0</v>
      </c>
      <c r="CD44" s="61">
        <v>0</v>
      </c>
      <c r="CE44" s="61">
        <v>0</v>
      </c>
      <c r="CF44" s="61">
        <v>0</v>
      </c>
      <c r="CG44" s="61">
        <v>0</v>
      </c>
      <c r="CH44" s="61">
        <v>0</v>
      </c>
      <c r="CI44" s="61">
        <v>0</v>
      </c>
      <c r="CJ44" s="61">
        <v>0</v>
      </c>
      <c r="CK44" s="61">
        <v>0</v>
      </c>
      <c r="CL44" s="61">
        <v>0</v>
      </c>
    </row>
    <row r="45" spans="2:90" s="2" customFormat="1" ht="12.75" hidden="1" customHeight="1">
      <c r="B45" s="61">
        <v>37</v>
      </c>
      <c r="C45" s="61" t="s">
        <v>122</v>
      </c>
      <c r="D45" s="61">
        <v>271</v>
      </c>
      <c r="E45" s="61" t="s">
        <v>126</v>
      </c>
      <c r="F45" s="61">
        <v>0</v>
      </c>
      <c r="G45" s="61">
        <v>0</v>
      </c>
      <c r="H45" s="61">
        <v>0</v>
      </c>
      <c r="I45" s="61">
        <v>0</v>
      </c>
      <c r="J45" s="61">
        <v>0</v>
      </c>
      <c r="K45" s="61">
        <v>0.3</v>
      </c>
      <c r="L45" s="61">
        <v>2</v>
      </c>
      <c r="M45" s="61">
        <v>4.2</v>
      </c>
      <c r="N45" s="61">
        <v>0.1</v>
      </c>
      <c r="O45" s="61">
        <v>0</v>
      </c>
      <c r="P45" s="61">
        <v>0</v>
      </c>
      <c r="Q45" s="61">
        <v>0</v>
      </c>
      <c r="R45" s="61">
        <v>6.6</v>
      </c>
      <c r="T45" s="61">
        <v>37</v>
      </c>
      <c r="U45" s="61" t="s">
        <v>122</v>
      </c>
      <c r="V45" s="61">
        <v>271</v>
      </c>
      <c r="W45" s="61" t="s">
        <v>126</v>
      </c>
      <c r="X45" s="61">
        <v>7.8</v>
      </c>
      <c r="Y45" s="61">
        <v>2.7</v>
      </c>
      <c r="Z45" s="61">
        <v>0.1</v>
      </c>
      <c r="AA45" s="61">
        <v>0</v>
      </c>
      <c r="AB45" s="61">
        <v>0</v>
      </c>
      <c r="AC45" s="61">
        <v>0</v>
      </c>
      <c r="AD45" s="61">
        <v>0</v>
      </c>
      <c r="AE45" s="61">
        <v>0</v>
      </c>
      <c r="AF45" s="61">
        <v>0</v>
      </c>
      <c r="AG45" s="61">
        <v>0</v>
      </c>
      <c r="AH45" s="61">
        <v>0.1</v>
      </c>
      <c r="AI45" s="61">
        <v>5.8</v>
      </c>
      <c r="AJ45" s="61">
        <v>16.5</v>
      </c>
      <c r="AL45" s="61">
        <v>37</v>
      </c>
      <c r="AM45" s="61" t="s">
        <v>122</v>
      </c>
      <c r="AN45" s="61">
        <v>271</v>
      </c>
      <c r="AO45" s="61" t="s">
        <v>126</v>
      </c>
      <c r="AP45" s="61">
        <v>0.6</v>
      </c>
      <c r="AQ45" s="61">
        <v>1.6</v>
      </c>
      <c r="AR45" s="61">
        <v>3.2</v>
      </c>
      <c r="AS45" s="61">
        <v>5.4</v>
      </c>
      <c r="AT45" s="61">
        <v>3.5</v>
      </c>
      <c r="AU45" s="61">
        <v>4.2</v>
      </c>
      <c r="AV45" s="61">
        <v>8.5</v>
      </c>
      <c r="AW45" s="61">
        <v>8.3000000000000007</v>
      </c>
      <c r="AX45" s="61">
        <v>4.4000000000000004</v>
      </c>
      <c r="AY45" s="61">
        <v>2.9</v>
      </c>
      <c r="AZ45" s="61">
        <v>2.1</v>
      </c>
      <c r="BA45" s="61">
        <v>1.7</v>
      </c>
      <c r="BB45" s="61">
        <v>46.4</v>
      </c>
      <c r="BD45" s="61">
        <v>37</v>
      </c>
      <c r="BE45" s="61" t="s">
        <v>122</v>
      </c>
      <c r="BF45" s="61">
        <v>271</v>
      </c>
      <c r="BG45" s="61" t="s">
        <v>126</v>
      </c>
      <c r="BH45" s="61">
        <v>0.6</v>
      </c>
      <c r="BI45" s="61">
        <v>0.1</v>
      </c>
      <c r="BJ45" s="61">
        <v>0.2</v>
      </c>
      <c r="BK45" s="61">
        <v>0.2</v>
      </c>
      <c r="BL45" s="61">
        <v>0.6</v>
      </c>
      <c r="BM45" s="61">
        <v>0</v>
      </c>
      <c r="BN45" s="61">
        <v>0</v>
      </c>
      <c r="BO45" s="61">
        <v>0.2</v>
      </c>
      <c r="BP45" s="61">
        <v>0.3</v>
      </c>
      <c r="BQ45" s="61">
        <v>0.4</v>
      </c>
      <c r="BR45" s="61">
        <v>0.6</v>
      </c>
      <c r="BS45" s="61">
        <v>1</v>
      </c>
      <c r="BT45" s="61">
        <v>4.2</v>
      </c>
      <c r="BV45" s="61">
        <v>37</v>
      </c>
      <c r="BW45" s="61" t="s">
        <v>122</v>
      </c>
      <c r="BX45" s="61">
        <v>271</v>
      </c>
      <c r="BY45" s="61" t="s">
        <v>126</v>
      </c>
      <c r="BZ45" s="61">
        <v>0</v>
      </c>
      <c r="CA45" s="61">
        <v>0</v>
      </c>
      <c r="CB45" s="61">
        <v>0</v>
      </c>
      <c r="CC45" s="61">
        <v>0</v>
      </c>
      <c r="CD45" s="61">
        <v>0</v>
      </c>
      <c r="CE45" s="61">
        <v>0</v>
      </c>
      <c r="CF45" s="61">
        <v>0</v>
      </c>
      <c r="CG45" s="61">
        <v>0</v>
      </c>
      <c r="CH45" s="61">
        <v>0</v>
      </c>
      <c r="CI45" s="61">
        <v>0</v>
      </c>
      <c r="CJ45" s="61">
        <v>0</v>
      </c>
      <c r="CK45" s="61">
        <v>0</v>
      </c>
      <c r="CL45" s="61">
        <v>0</v>
      </c>
    </row>
    <row r="46" spans="2:90" s="2" customFormat="1" ht="12.75" hidden="1" customHeight="1">
      <c r="B46" s="61">
        <v>38</v>
      </c>
      <c r="C46" s="61" t="s">
        <v>122</v>
      </c>
      <c r="D46" s="61">
        <v>137</v>
      </c>
      <c r="E46" s="61" t="s">
        <v>127</v>
      </c>
      <c r="F46" s="61">
        <v>0</v>
      </c>
      <c r="G46" s="61">
        <v>0</v>
      </c>
      <c r="H46" s="61">
        <v>0</v>
      </c>
      <c r="I46" s="61">
        <v>0</v>
      </c>
      <c r="J46" s="61">
        <v>0.6</v>
      </c>
      <c r="K46" s="61">
        <v>1.6</v>
      </c>
      <c r="L46" s="61">
        <v>8</v>
      </c>
      <c r="M46" s="61">
        <v>10.8</v>
      </c>
      <c r="N46" s="61">
        <v>0.2</v>
      </c>
      <c r="O46" s="61">
        <v>0</v>
      </c>
      <c r="P46" s="61">
        <v>0</v>
      </c>
      <c r="Q46" s="61">
        <v>0</v>
      </c>
      <c r="R46" s="61">
        <v>21.2</v>
      </c>
      <c r="T46" s="61">
        <v>38</v>
      </c>
      <c r="U46" s="61" t="s">
        <v>122</v>
      </c>
      <c r="V46" s="61">
        <v>137</v>
      </c>
      <c r="W46" s="61" t="s">
        <v>127</v>
      </c>
      <c r="X46" s="61">
        <v>6.3</v>
      </c>
      <c r="Y46" s="61">
        <v>2</v>
      </c>
      <c r="Z46" s="61">
        <v>0</v>
      </c>
      <c r="AA46" s="61">
        <v>0</v>
      </c>
      <c r="AB46" s="61">
        <v>0</v>
      </c>
      <c r="AC46" s="61">
        <v>0</v>
      </c>
      <c r="AD46" s="61">
        <v>0</v>
      </c>
      <c r="AE46" s="61">
        <v>0</v>
      </c>
      <c r="AF46" s="61">
        <v>0</v>
      </c>
      <c r="AG46" s="61">
        <v>0</v>
      </c>
      <c r="AH46" s="61">
        <v>0</v>
      </c>
      <c r="AI46" s="61">
        <v>4</v>
      </c>
      <c r="AJ46" s="61">
        <v>12.3</v>
      </c>
      <c r="AL46" s="61">
        <v>38</v>
      </c>
      <c r="AM46" s="61" t="s">
        <v>122</v>
      </c>
      <c r="AN46" s="61">
        <v>137</v>
      </c>
      <c r="AO46" s="61" t="s">
        <v>127</v>
      </c>
      <c r="AP46" s="61">
        <v>0.9</v>
      </c>
      <c r="AQ46" s="61">
        <v>1.6</v>
      </c>
      <c r="AR46" s="61">
        <v>3.2</v>
      </c>
      <c r="AS46" s="61">
        <v>4.9000000000000004</v>
      </c>
      <c r="AT46" s="61">
        <v>2.9</v>
      </c>
      <c r="AU46" s="61">
        <v>3.8</v>
      </c>
      <c r="AV46" s="61">
        <v>7.3</v>
      </c>
      <c r="AW46" s="61">
        <v>8.3000000000000007</v>
      </c>
      <c r="AX46" s="61">
        <v>5</v>
      </c>
      <c r="AY46" s="61">
        <v>3.3</v>
      </c>
      <c r="AZ46" s="61">
        <v>2.8</v>
      </c>
      <c r="BA46" s="61">
        <v>2</v>
      </c>
      <c r="BB46" s="61">
        <v>46</v>
      </c>
      <c r="BD46" s="61">
        <v>38</v>
      </c>
      <c r="BE46" s="61" t="s">
        <v>122</v>
      </c>
      <c r="BF46" s="61">
        <v>137</v>
      </c>
      <c r="BG46" s="61" t="s">
        <v>127</v>
      </c>
      <c r="BH46" s="61">
        <v>0.8</v>
      </c>
      <c r="BI46" s="61">
        <v>0.8</v>
      </c>
      <c r="BJ46" s="61">
        <v>2.2000000000000002</v>
      </c>
      <c r="BK46" s="61">
        <v>1.6</v>
      </c>
      <c r="BL46" s="61">
        <v>0.5</v>
      </c>
      <c r="BM46" s="61">
        <v>0</v>
      </c>
      <c r="BN46" s="61">
        <v>0.2</v>
      </c>
      <c r="BO46" s="61">
        <v>0.3</v>
      </c>
      <c r="BP46" s="61">
        <v>0.1</v>
      </c>
      <c r="BQ46" s="61">
        <v>0.1</v>
      </c>
      <c r="BR46" s="61">
        <v>1.5</v>
      </c>
      <c r="BS46" s="61">
        <v>1.8</v>
      </c>
      <c r="BT46" s="61">
        <v>9.9</v>
      </c>
      <c r="BV46" s="61">
        <v>38</v>
      </c>
      <c r="BW46" s="61" t="s">
        <v>122</v>
      </c>
      <c r="BX46" s="61">
        <v>137</v>
      </c>
      <c r="BY46" s="61" t="s">
        <v>127</v>
      </c>
      <c r="BZ46" s="61">
        <v>0.1</v>
      </c>
      <c r="CA46" s="61">
        <v>0</v>
      </c>
      <c r="CB46" s="61">
        <v>0.1</v>
      </c>
      <c r="CC46" s="61">
        <v>0</v>
      </c>
      <c r="CD46" s="61">
        <v>0</v>
      </c>
      <c r="CE46" s="61">
        <v>0</v>
      </c>
      <c r="CF46" s="61">
        <v>0</v>
      </c>
      <c r="CG46" s="61">
        <v>0</v>
      </c>
      <c r="CH46" s="61">
        <v>0</v>
      </c>
      <c r="CI46" s="61">
        <v>0</v>
      </c>
      <c r="CJ46" s="61">
        <v>0</v>
      </c>
      <c r="CK46" s="61">
        <v>0.2</v>
      </c>
      <c r="CL46" s="61">
        <v>0.4</v>
      </c>
    </row>
    <row r="47" spans="2:90" s="2" customFormat="1" ht="12.75" hidden="1" customHeight="1">
      <c r="B47" s="61">
        <v>39</v>
      </c>
      <c r="C47" s="61" t="s">
        <v>122</v>
      </c>
      <c r="D47" s="61">
        <v>136</v>
      </c>
      <c r="E47" s="61" t="s">
        <v>128</v>
      </c>
      <c r="F47" s="61">
        <v>0</v>
      </c>
      <c r="G47" s="61">
        <v>0</v>
      </c>
      <c r="H47" s="61">
        <v>0</v>
      </c>
      <c r="I47" s="61">
        <v>0</v>
      </c>
      <c r="J47" s="61">
        <v>0.5</v>
      </c>
      <c r="K47" s="61">
        <v>1.4</v>
      </c>
      <c r="L47" s="61">
        <v>9</v>
      </c>
      <c r="M47" s="61">
        <v>11.5</v>
      </c>
      <c r="N47" s="61">
        <v>0.5</v>
      </c>
      <c r="O47" s="61">
        <v>0</v>
      </c>
      <c r="P47" s="61">
        <v>0</v>
      </c>
      <c r="Q47" s="61">
        <v>0</v>
      </c>
      <c r="R47" s="61">
        <v>22.9</v>
      </c>
      <c r="T47" s="61">
        <v>39</v>
      </c>
      <c r="U47" s="61" t="s">
        <v>122</v>
      </c>
      <c r="V47" s="61">
        <v>136</v>
      </c>
      <c r="W47" s="61" t="s">
        <v>128</v>
      </c>
      <c r="X47" s="61">
        <v>5.5</v>
      </c>
      <c r="Y47" s="61">
        <v>1.7</v>
      </c>
      <c r="Z47" s="61">
        <v>0</v>
      </c>
      <c r="AA47" s="61">
        <v>0</v>
      </c>
      <c r="AB47" s="61">
        <v>0</v>
      </c>
      <c r="AC47" s="61">
        <v>0</v>
      </c>
      <c r="AD47" s="61">
        <v>0</v>
      </c>
      <c r="AE47" s="61">
        <v>0</v>
      </c>
      <c r="AF47" s="61">
        <v>0</v>
      </c>
      <c r="AG47" s="61">
        <v>0</v>
      </c>
      <c r="AH47" s="61">
        <v>0</v>
      </c>
      <c r="AI47" s="61">
        <v>3.2</v>
      </c>
      <c r="AJ47" s="61">
        <v>10.4</v>
      </c>
      <c r="AL47" s="61">
        <v>39</v>
      </c>
      <c r="AM47" s="61" t="s">
        <v>122</v>
      </c>
      <c r="AN47" s="61">
        <v>136</v>
      </c>
      <c r="AO47" s="61" t="s">
        <v>128</v>
      </c>
      <c r="AP47" s="61">
        <v>0.4</v>
      </c>
      <c r="AQ47" s="61">
        <v>1.5</v>
      </c>
      <c r="AR47" s="61">
        <v>3.2</v>
      </c>
      <c r="AS47" s="61">
        <v>4.8</v>
      </c>
      <c r="AT47" s="61">
        <v>3.3</v>
      </c>
      <c r="AU47" s="61">
        <v>3.6</v>
      </c>
      <c r="AV47" s="61">
        <v>6.7</v>
      </c>
      <c r="AW47" s="61">
        <v>8.5</v>
      </c>
      <c r="AX47" s="61">
        <v>4.4000000000000004</v>
      </c>
      <c r="AY47" s="61">
        <v>3.2</v>
      </c>
      <c r="AZ47" s="61">
        <v>2.5</v>
      </c>
      <c r="BA47" s="61">
        <v>1.5</v>
      </c>
      <c r="BB47" s="61">
        <v>43.6</v>
      </c>
      <c r="BD47" s="61">
        <v>39</v>
      </c>
      <c r="BE47" s="61" t="s">
        <v>122</v>
      </c>
      <c r="BF47" s="61">
        <v>136</v>
      </c>
      <c r="BG47" s="61" t="s">
        <v>128</v>
      </c>
      <c r="BH47" s="61">
        <v>0.3</v>
      </c>
      <c r="BI47" s="61">
        <v>0.2</v>
      </c>
      <c r="BJ47" s="61">
        <v>1.1000000000000001</v>
      </c>
      <c r="BK47" s="61">
        <v>0.8</v>
      </c>
      <c r="BL47" s="61">
        <v>0.8</v>
      </c>
      <c r="BM47" s="61">
        <v>0</v>
      </c>
      <c r="BN47" s="61">
        <v>0</v>
      </c>
      <c r="BO47" s="61">
        <v>0.4</v>
      </c>
      <c r="BP47" s="61">
        <v>0</v>
      </c>
      <c r="BQ47" s="61">
        <v>0</v>
      </c>
      <c r="BR47" s="61">
        <v>0.2</v>
      </c>
      <c r="BS47" s="61">
        <v>0.5</v>
      </c>
      <c r="BT47" s="61">
        <v>4.3</v>
      </c>
      <c r="BV47" s="61">
        <v>39</v>
      </c>
      <c r="BW47" s="61" t="s">
        <v>122</v>
      </c>
      <c r="BX47" s="61">
        <v>136</v>
      </c>
      <c r="BY47" s="61" t="s">
        <v>128</v>
      </c>
      <c r="BZ47" s="61">
        <v>0.2</v>
      </c>
      <c r="CA47" s="61">
        <v>0.2</v>
      </c>
      <c r="CB47" s="61">
        <v>0.1</v>
      </c>
      <c r="CC47" s="61">
        <v>0</v>
      </c>
      <c r="CD47" s="61">
        <v>0</v>
      </c>
      <c r="CE47" s="61">
        <v>0</v>
      </c>
      <c r="CF47" s="61">
        <v>0</v>
      </c>
      <c r="CG47" s="61">
        <v>0</v>
      </c>
      <c r="CH47" s="61">
        <v>0</v>
      </c>
      <c r="CI47" s="61">
        <v>0</v>
      </c>
      <c r="CJ47" s="61">
        <v>0</v>
      </c>
      <c r="CK47" s="61">
        <v>0.5</v>
      </c>
      <c r="CL47" s="61">
        <v>1</v>
      </c>
    </row>
    <row r="48" spans="2:90" s="2" customFormat="1" ht="12.75" hidden="1" customHeight="1">
      <c r="B48" s="61">
        <v>40</v>
      </c>
      <c r="C48" s="61" t="s">
        <v>122</v>
      </c>
      <c r="D48" s="61">
        <v>277</v>
      </c>
      <c r="E48" s="61" t="s">
        <v>129</v>
      </c>
      <c r="F48" s="61">
        <v>0</v>
      </c>
      <c r="G48" s="61">
        <v>0</v>
      </c>
      <c r="H48" s="61">
        <v>0</v>
      </c>
      <c r="I48" s="61">
        <v>0</v>
      </c>
      <c r="J48" s="61">
        <v>0.6</v>
      </c>
      <c r="K48" s="61">
        <v>1.5</v>
      </c>
      <c r="L48" s="61">
        <v>9.8000000000000007</v>
      </c>
      <c r="M48" s="61">
        <v>7.7</v>
      </c>
      <c r="N48" s="61">
        <v>0.3</v>
      </c>
      <c r="O48" s="61">
        <v>0</v>
      </c>
      <c r="P48" s="61">
        <v>0</v>
      </c>
      <c r="Q48" s="61">
        <v>0</v>
      </c>
      <c r="R48" s="61">
        <v>19.899999999999999</v>
      </c>
      <c r="T48" s="61">
        <v>40</v>
      </c>
      <c r="U48" s="61" t="s">
        <v>122</v>
      </c>
      <c r="V48" s="61">
        <v>277</v>
      </c>
      <c r="W48" s="61" t="s">
        <v>129</v>
      </c>
      <c r="X48" s="61">
        <v>3</v>
      </c>
      <c r="Y48" s="61">
        <v>0.7</v>
      </c>
      <c r="Z48" s="61">
        <v>0</v>
      </c>
      <c r="AA48" s="61">
        <v>0</v>
      </c>
      <c r="AB48" s="61">
        <v>0</v>
      </c>
      <c r="AC48" s="61">
        <v>0</v>
      </c>
      <c r="AD48" s="61">
        <v>0</v>
      </c>
      <c r="AE48" s="61">
        <v>0</v>
      </c>
      <c r="AF48" s="61">
        <v>0</v>
      </c>
      <c r="AG48" s="61">
        <v>0</v>
      </c>
      <c r="AH48" s="61">
        <v>0</v>
      </c>
      <c r="AI48" s="61">
        <v>1.5</v>
      </c>
      <c r="AJ48" s="61">
        <v>5.2</v>
      </c>
      <c r="AL48" s="61">
        <v>40</v>
      </c>
      <c r="AM48" s="61" t="s">
        <v>122</v>
      </c>
      <c r="AN48" s="61">
        <v>277</v>
      </c>
      <c r="AO48" s="61" t="s">
        <v>129</v>
      </c>
      <c r="AP48" s="61">
        <v>1</v>
      </c>
      <c r="AQ48" s="61">
        <v>2.2000000000000002</v>
      </c>
      <c r="AR48" s="61">
        <v>2.7</v>
      </c>
      <c r="AS48" s="61">
        <v>4.5</v>
      </c>
      <c r="AT48" s="61">
        <v>2.5</v>
      </c>
      <c r="AU48" s="61">
        <v>3.3</v>
      </c>
      <c r="AV48" s="61">
        <v>5.4</v>
      </c>
      <c r="AW48" s="61">
        <v>6.8</v>
      </c>
      <c r="AX48" s="61">
        <v>5.2</v>
      </c>
      <c r="AY48" s="61">
        <v>3.6</v>
      </c>
      <c r="AZ48" s="61">
        <v>3.6</v>
      </c>
      <c r="BA48" s="61">
        <v>1.7</v>
      </c>
      <c r="BB48" s="61">
        <v>42.5</v>
      </c>
      <c r="BD48" s="61">
        <v>40</v>
      </c>
      <c r="BE48" s="61" t="s">
        <v>122</v>
      </c>
      <c r="BF48" s="61">
        <v>277</v>
      </c>
      <c r="BG48" s="61" t="s">
        <v>129</v>
      </c>
      <c r="BH48" s="61">
        <v>6.5</v>
      </c>
      <c r="BI48" s="61">
        <v>3.6</v>
      </c>
      <c r="BJ48" s="61">
        <v>5.4</v>
      </c>
      <c r="BK48" s="61">
        <v>5.4</v>
      </c>
      <c r="BL48" s="61">
        <v>2.8</v>
      </c>
      <c r="BM48" s="61">
        <v>0.5</v>
      </c>
      <c r="BN48" s="61">
        <v>1.1000000000000001</v>
      </c>
      <c r="BO48" s="61">
        <v>0.8</v>
      </c>
      <c r="BP48" s="61">
        <v>1.8</v>
      </c>
      <c r="BQ48" s="61">
        <v>2.5</v>
      </c>
      <c r="BR48" s="61">
        <v>3.8</v>
      </c>
      <c r="BS48" s="61">
        <v>6.3</v>
      </c>
      <c r="BT48" s="61">
        <v>40.5</v>
      </c>
      <c r="BV48" s="61">
        <v>40</v>
      </c>
      <c r="BW48" s="61" t="s">
        <v>122</v>
      </c>
      <c r="BX48" s="61">
        <v>277</v>
      </c>
      <c r="BY48" s="61" t="s">
        <v>129</v>
      </c>
      <c r="BZ48" s="61">
        <v>0</v>
      </c>
      <c r="CA48" s="61">
        <v>0</v>
      </c>
      <c r="CB48" s="61">
        <v>0</v>
      </c>
      <c r="CC48" s="61">
        <v>0</v>
      </c>
      <c r="CD48" s="61">
        <v>0</v>
      </c>
      <c r="CE48" s="61">
        <v>0</v>
      </c>
      <c r="CF48" s="61">
        <v>0</v>
      </c>
      <c r="CG48" s="61">
        <v>0</v>
      </c>
      <c r="CH48" s="61">
        <v>0</v>
      </c>
      <c r="CI48" s="61">
        <v>0</v>
      </c>
      <c r="CJ48" s="61">
        <v>0</v>
      </c>
      <c r="CK48" s="61">
        <v>0</v>
      </c>
      <c r="CL48" s="61">
        <v>0</v>
      </c>
    </row>
    <row r="49" spans="2:90" s="2" customFormat="1" ht="12.75" hidden="1" customHeight="1">
      <c r="B49" s="61">
        <v>41</v>
      </c>
      <c r="C49" s="61" t="s">
        <v>122</v>
      </c>
      <c r="D49" s="61">
        <v>272</v>
      </c>
      <c r="E49" s="61" t="s">
        <v>130</v>
      </c>
      <c r="F49" s="61">
        <v>0</v>
      </c>
      <c r="G49" s="61">
        <v>0</v>
      </c>
      <c r="H49" s="61">
        <v>0</v>
      </c>
      <c r="I49" s="61">
        <v>0</v>
      </c>
      <c r="J49" s="61">
        <v>0.2</v>
      </c>
      <c r="K49" s="61">
        <v>0.5</v>
      </c>
      <c r="L49" s="61">
        <v>3.5</v>
      </c>
      <c r="M49" s="61">
        <v>8.1999999999999993</v>
      </c>
      <c r="N49" s="61">
        <v>0.1</v>
      </c>
      <c r="O49" s="61">
        <v>0</v>
      </c>
      <c r="P49" s="61">
        <v>0</v>
      </c>
      <c r="Q49" s="61">
        <v>0</v>
      </c>
      <c r="R49" s="61">
        <v>12.5</v>
      </c>
      <c r="T49" s="61">
        <v>41</v>
      </c>
      <c r="U49" s="61" t="s">
        <v>122</v>
      </c>
      <c r="V49" s="61">
        <v>272</v>
      </c>
      <c r="W49" s="61" t="s">
        <v>130</v>
      </c>
      <c r="X49" s="61">
        <v>9.1</v>
      </c>
      <c r="Y49" s="61">
        <v>2.8</v>
      </c>
      <c r="Z49" s="61">
        <v>0</v>
      </c>
      <c r="AA49" s="61">
        <v>0</v>
      </c>
      <c r="AB49" s="61">
        <v>0</v>
      </c>
      <c r="AC49" s="61">
        <v>0</v>
      </c>
      <c r="AD49" s="61">
        <v>0</v>
      </c>
      <c r="AE49" s="61">
        <v>0</v>
      </c>
      <c r="AF49" s="61">
        <v>0</v>
      </c>
      <c r="AG49" s="61">
        <v>0</v>
      </c>
      <c r="AH49" s="61">
        <v>0.1</v>
      </c>
      <c r="AI49" s="61">
        <v>5.9</v>
      </c>
      <c r="AJ49" s="61">
        <v>17.899999999999999</v>
      </c>
      <c r="AL49" s="61">
        <v>41</v>
      </c>
      <c r="AM49" s="61" t="s">
        <v>122</v>
      </c>
      <c r="AN49" s="61">
        <v>272</v>
      </c>
      <c r="AO49" s="61" t="s">
        <v>130</v>
      </c>
      <c r="AP49" s="61">
        <v>0.5</v>
      </c>
      <c r="AQ49" s="61">
        <v>1.7</v>
      </c>
      <c r="AR49" s="61">
        <v>3.2</v>
      </c>
      <c r="AS49" s="61">
        <v>5.8</v>
      </c>
      <c r="AT49" s="61">
        <v>3.7</v>
      </c>
      <c r="AU49" s="61">
        <v>4.4000000000000004</v>
      </c>
      <c r="AV49" s="61">
        <v>8.6999999999999993</v>
      </c>
      <c r="AW49" s="61">
        <v>9.3000000000000007</v>
      </c>
      <c r="AX49" s="61">
        <v>4.9000000000000004</v>
      </c>
      <c r="AY49" s="61">
        <v>3</v>
      </c>
      <c r="AZ49" s="61">
        <v>2.7</v>
      </c>
      <c r="BA49" s="61">
        <v>1.9</v>
      </c>
      <c r="BB49" s="61">
        <v>49.8</v>
      </c>
      <c r="BD49" s="61">
        <v>41</v>
      </c>
      <c r="BE49" s="61" t="s">
        <v>122</v>
      </c>
      <c r="BF49" s="61">
        <v>272</v>
      </c>
      <c r="BG49" s="61" t="s">
        <v>130</v>
      </c>
      <c r="BH49" s="61">
        <v>3.6</v>
      </c>
      <c r="BI49" s="61">
        <v>1.9</v>
      </c>
      <c r="BJ49" s="61">
        <v>2.8</v>
      </c>
      <c r="BK49" s="61">
        <v>2.5</v>
      </c>
      <c r="BL49" s="61">
        <v>1.3</v>
      </c>
      <c r="BM49" s="61">
        <v>0</v>
      </c>
      <c r="BN49" s="61">
        <v>0</v>
      </c>
      <c r="BO49" s="61">
        <v>0.2</v>
      </c>
      <c r="BP49" s="61">
        <v>0.1</v>
      </c>
      <c r="BQ49" s="61">
        <v>0.7</v>
      </c>
      <c r="BR49" s="61">
        <v>2.4</v>
      </c>
      <c r="BS49" s="61">
        <v>4.5999999999999996</v>
      </c>
      <c r="BT49" s="61">
        <v>20.100000000000001</v>
      </c>
      <c r="BV49" s="61">
        <v>41</v>
      </c>
      <c r="BW49" s="61" t="s">
        <v>122</v>
      </c>
      <c r="BX49" s="61">
        <v>272</v>
      </c>
      <c r="BY49" s="61" t="s">
        <v>130</v>
      </c>
      <c r="BZ49" s="61">
        <v>0</v>
      </c>
      <c r="CA49" s="61">
        <v>0</v>
      </c>
      <c r="CB49" s="61">
        <v>0</v>
      </c>
      <c r="CC49" s="61">
        <v>0</v>
      </c>
      <c r="CD49" s="61">
        <v>0</v>
      </c>
      <c r="CE49" s="61">
        <v>0</v>
      </c>
      <c r="CF49" s="61">
        <v>0</v>
      </c>
      <c r="CG49" s="61">
        <v>0</v>
      </c>
      <c r="CH49" s="61">
        <v>0</v>
      </c>
      <c r="CI49" s="61">
        <v>0</v>
      </c>
      <c r="CJ49" s="61">
        <v>0</v>
      </c>
      <c r="CK49" s="61">
        <v>0</v>
      </c>
      <c r="CL49" s="61">
        <v>0</v>
      </c>
    </row>
    <row r="50" spans="2:90" s="2" customFormat="1" ht="12.75" hidden="1" customHeight="1">
      <c r="B50" s="61">
        <v>42</v>
      </c>
      <c r="C50" s="61" t="s">
        <v>122</v>
      </c>
      <c r="D50" s="61">
        <v>281</v>
      </c>
      <c r="E50" s="61" t="s">
        <v>131</v>
      </c>
      <c r="F50" s="61">
        <v>0</v>
      </c>
      <c r="G50" s="61">
        <v>0</v>
      </c>
      <c r="H50" s="61">
        <v>0</v>
      </c>
      <c r="I50" s="61">
        <v>0</v>
      </c>
      <c r="J50" s="61">
        <v>1</v>
      </c>
      <c r="K50" s="61">
        <v>1.6</v>
      </c>
      <c r="L50" s="61">
        <v>10.199999999999999</v>
      </c>
      <c r="M50" s="61">
        <v>11</v>
      </c>
      <c r="N50" s="61">
        <v>0.5</v>
      </c>
      <c r="O50" s="61">
        <v>0</v>
      </c>
      <c r="P50" s="61">
        <v>0</v>
      </c>
      <c r="Q50" s="61">
        <v>0</v>
      </c>
      <c r="R50" s="61">
        <v>24.3</v>
      </c>
      <c r="T50" s="61">
        <v>42</v>
      </c>
      <c r="U50" s="61" t="s">
        <v>122</v>
      </c>
      <c r="V50" s="61">
        <v>281</v>
      </c>
      <c r="W50" s="61" t="s">
        <v>131</v>
      </c>
      <c r="X50" s="61">
        <v>3.3</v>
      </c>
      <c r="Y50" s="61">
        <v>0.9</v>
      </c>
      <c r="Z50" s="61">
        <v>0</v>
      </c>
      <c r="AA50" s="61">
        <v>0</v>
      </c>
      <c r="AB50" s="61">
        <v>0</v>
      </c>
      <c r="AC50" s="61">
        <v>0</v>
      </c>
      <c r="AD50" s="61">
        <v>0</v>
      </c>
      <c r="AE50" s="61">
        <v>0</v>
      </c>
      <c r="AF50" s="61">
        <v>0</v>
      </c>
      <c r="AG50" s="61">
        <v>0</v>
      </c>
      <c r="AH50" s="61">
        <v>0</v>
      </c>
      <c r="AI50" s="61">
        <v>1.5</v>
      </c>
      <c r="AJ50" s="61">
        <v>5.7</v>
      </c>
      <c r="AL50" s="61">
        <v>42</v>
      </c>
      <c r="AM50" s="61" t="s">
        <v>122</v>
      </c>
      <c r="AN50" s="61">
        <v>281</v>
      </c>
      <c r="AO50" s="61" t="s">
        <v>131</v>
      </c>
      <c r="AP50" s="61">
        <v>0.8</v>
      </c>
      <c r="AQ50" s="61">
        <v>1.6</v>
      </c>
      <c r="AR50" s="61">
        <v>4</v>
      </c>
      <c r="AS50" s="61">
        <v>5.2</v>
      </c>
      <c r="AT50" s="61">
        <v>3.8</v>
      </c>
      <c r="AU50" s="61">
        <v>3.8</v>
      </c>
      <c r="AV50" s="61">
        <v>6.4</v>
      </c>
      <c r="AW50" s="61">
        <v>7.1</v>
      </c>
      <c r="AX50" s="61">
        <v>4.9000000000000004</v>
      </c>
      <c r="AY50" s="61">
        <v>3.2</v>
      </c>
      <c r="AZ50" s="61">
        <v>2.1</v>
      </c>
      <c r="BA50" s="61">
        <v>1.4</v>
      </c>
      <c r="BB50" s="61">
        <v>44.3</v>
      </c>
      <c r="BD50" s="61">
        <v>42</v>
      </c>
      <c r="BE50" s="61" t="s">
        <v>122</v>
      </c>
      <c r="BF50" s="61">
        <v>281</v>
      </c>
      <c r="BG50" s="61" t="s">
        <v>131</v>
      </c>
      <c r="BH50" s="61">
        <v>0.5</v>
      </c>
      <c r="BI50" s="61">
        <v>0.4</v>
      </c>
      <c r="BJ50" s="61">
        <v>1.2</v>
      </c>
      <c r="BK50" s="61">
        <v>0.8</v>
      </c>
      <c r="BL50" s="61">
        <v>0.7</v>
      </c>
      <c r="BM50" s="61">
        <v>0</v>
      </c>
      <c r="BN50" s="61">
        <v>0.2</v>
      </c>
      <c r="BO50" s="61">
        <v>0.3</v>
      </c>
      <c r="BP50" s="61">
        <v>0.2</v>
      </c>
      <c r="BQ50" s="61">
        <v>0</v>
      </c>
      <c r="BR50" s="61">
        <v>0.9</v>
      </c>
      <c r="BS50" s="61">
        <v>1.1000000000000001</v>
      </c>
      <c r="BT50" s="61">
        <v>6.3</v>
      </c>
      <c r="BV50" s="61">
        <v>42</v>
      </c>
      <c r="BW50" s="61" t="s">
        <v>122</v>
      </c>
      <c r="BX50" s="61">
        <v>281</v>
      </c>
      <c r="BY50" s="61" t="s">
        <v>131</v>
      </c>
      <c r="BZ50" s="61">
        <v>0</v>
      </c>
      <c r="CA50" s="61">
        <v>0</v>
      </c>
      <c r="CB50" s="61">
        <v>0</v>
      </c>
      <c r="CC50" s="61">
        <v>0</v>
      </c>
      <c r="CD50" s="61">
        <v>0</v>
      </c>
      <c r="CE50" s="61">
        <v>0</v>
      </c>
      <c r="CF50" s="61">
        <v>0</v>
      </c>
      <c r="CG50" s="61">
        <v>0</v>
      </c>
      <c r="CH50" s="61">
        <v>0</v>
      </c>
      <c r="CI50" s="61">
        <v>0</v>
      </c>
      <c r="CJ50" s="61">
        <v>0</v>
      </c>
      <c r="CK50" s="61">
        <v>0</v>
      </c>
      <c r="CL50" s="61">
        <v>0</v>
      </c>
    </row>
    <row r="51" spans="2:90" s="2" customFormat="1" ht="12.75" hidden="1" customHeight="1">
      <c r="B51" s="61">
        <v>43</v>
      </c>
      <c r="C51" s="61" t="s">
        <v>122</v>
      </c>
      <c r="D51" s="61">
        <v>115</v>
      </c>
      <c r="E51" s="61" t="s">
        <v>132</v>
      </c>
      <c r="F51" s="61">
        <v>0</v>
      </c>
      <c r="G51" s="61">
        <v>0</v>
      </c>
      <c r="H51" s="61">
        <v>0</v>
      </c>
      <c r="I51" s="61">
        <v>0</v>
      </c>
      <c r="J51" s="61">
        <v>0</v>
      </c>
      <c r="K51" s="61">
        <v>0</v>
      </c>
      <c r="L51" s="61">
        <v>0.3</v>
      </c>
      <c r="M51" s="61">
        <v>0.8</v>
      </c>
      <c r="N51" s="61">
        <v>0</v>
      </c>
      <c r="O51" s="61">
        <v>0</v>
      </c>
      <c r="P51" s="61">
        <v>0</v>
      </c>
      <c r="Q51" s="61">
        <v>0</v>
      </c>
      <c r="R51" s="61">
        <v>1.1000000000000001</v>
      </c>
      <c r="T51" s="61">
        <v>43</v>
      </c>
      <c r="U51" s="61" t="s">
        <v>122</v>
      </c>
      <c r="V51" s="61">
        <v>115</v>
      </c>
      <c r="W51" s="61" t="s">
        <v>132</v>
      </c>
      <c r="X51" s="61">
        <v>4.5</v>
      </c>
      <c r="Y51" s="61">
        <v>4</v>
      </c>
      <c r="Z51" s="61">
        <v>0.2</v>
      </c>
      <c r="AA51" s="61">
        <v>0</v>
      </c>
      <c r="AB51" s="61">
        <v>0</v>
      </c>
      <c r="AC51" s="61">
        <v>0</v>
      </c>
      <c r="AD51" s="61">
        <v>0</v>
      </c>
      <c r="AE51" s="61">
        <v>0</v>
      </c>
      <c r="AF51" s="61">
        <v>0</v>
      </c>
      <c r="AG51" s="61">
        <v>0</v>
      </c>
      <c r="AH51" s="61">
        <v>0</v>
      </c>
      <c r="AI51" s="61">
        <v>2</v>
      </c>
      <c r="AJ51" s="61">
        <v>10.7</v>
      </c>
      <c r="AL51" s="61">
        <v>43</v>
      </c>
      <c r="AM51" s="61" t="s">
        <v>122</v>
      </c>
      <c r="AN51" s="61">
        <v>115</v>
      </c>
      <c r="AO51" s="61" t="s">
        <v>132</v>
      </c>
      <c r="AP51" s="61">
        <v>8.8000000000000007</v>
      </c>
      <c r="AQ51" s="61">
        <v>7.1</v>
      </c>
      <c r="AR51" s="61">
        <v>5.2</v>
      </c>
      <c r="AS51" s="61">
        <v>5.2</v>
      </c>
      <c r="AT51" s="61">
        <v>3.5</v>
      </c>
      <c r="AU51" s="61">
        <v>2.7</v>
      </c>
      <c r="AV51" s="61">
        <v>4.0999999999999996</v>
      </c>
      <c r="AW51" s="61">
        <v>4.8</v>
      </c>
      <c r="AX51" s="61">
        <v>5.4</v>
      </c>
      <c r="AY51" s="61">
        <v>5.9</v>
      </c>
      <c r="AZ51" s="61">
        <v>6.9</v>
      </c>
      <c r="BA51" s="61">
        <v>9.3000000000000007</v>
      </c>
      <c r="BB51" s="61">
        <v>68.900000000000006</v>
      </c>
      <c r="BD51" s="61">
        <v>43</v>
      </c>
      <c r="BE51" s="61" t="s">
        <v>122</v>
      </c>
      <c r="BF51" s="61">
        <v>115</v>
      </c>
      <c r="BG51" s="61" t="s">
        <v>132</v>
      </c>
      <c r="BH51" s="61">
        <v>12</v>
      </c>
      <c r="BI51" s="61">
        <v>12.4</v>
      </c>
      <c r="BJ51" s="61">
        <v>14.9</v>
      </c>
      <c r="BK51" s="61">
        <v>14.6</v>
      </c>
      <c r="BL51" s="61">
        <v>12.6</v>
      </c>
      <c r="BM51" s="61">
        <v>4.5999999999999996</v>
      </c>
      <c r="BN51" s="61">
        <v>8.9</v>
      </c>
      <c r="BO51" s="61">
        <v>5.6</v>
      </c>
      <c r="BP51" s="61">
        <v>5.8</v>
      </c>
      <c r="BQ51" s="61">
        <v>9.3000000000000007</v>
      </c>
      <c r="BR51" s="61">
        <v>10.7</v>
      </c>
      <c r="BS51" s="61">
        <v>14</v>
      </c>
      <c r="BT51" s="61">
        <v>125.4</v>
      </c>
      <c r="BV51" s="61">
        <v>43</v>
      </c>
      <c r="BW51" s="61" t="s">
        <v>122</v>
      </c>
      <c r="BX51" s="61">
        <v>115</v>
      </c>
      <c r="BY51" s="61" t="s">
        <v>132</v>
      </c>
      <c r="BZ51" s="61">
        <v>6.8</v>
      </c>
      <c r="CA51" s="61">
        <v>4.5</v>
      </c>
      <c r="CB51" s="61">
        <v>0.8</v>
      </c>
      <c r="CC51" s="61">
        <v>0</v>
      </c>
      <c r="CD51" s="61">
        <v>0</v>
      </c>
      <c r="CE51" s="61">
        <v>0</v>
      </c>
      <c r="CF51" s="61">
        <v>0</v>
      </c>
      <c r="CG51" s="61">
        <v>0</v>
      </c>
      <c r="CH51" s="61">
        <v>0</v>
      </c>
      <c r="CI51" s="61">
        <v>0</v>
      </c>
      <c r="CJ51" s="61">
        <v>0.1</v>
      </c>
      <c r="CK51" s="61">
        <v>4.0999999999999996</v>
      </c>
      <c r="CL51" s="61">
        <v>16.3</v>
      </c>
    </row>
    <row r="52" spans="2:90" s="2" customFormat="1" ht="12.75" hidden="1" customHeight="1">
      <c r="B52" s="61">
        <v>44</v>
      </c>
      <c r="C52" s="61" t="s">
        <v>122</v>
      </c>
      <c r="D52" s="61">
        <v>130</v>
      </c>
      <c r="E52" s="61" t="s">
        <v>133</v>
      </c>
      <c r="F52" s="61">
        <v>0</v>
      </c>
      <c r="G52" s="61">
        <v>0</v>
      </c>
      <c r="H52" s="61">
        <v>0</v>
      </c>
      <c r="I52" s="61">
        <v>0.1</v>
      </c>
      <c r="J52" s="61">
        <v>0.2</v>
      </c>
      <c r="K52" s="61">
        <v>0.5</v>
      </c>
      <c r="L52" s="61">
        <v>3.9</v>
      </c>
      <c r="M52" s="61">
        <v>2</v>
      </c>
      <c r="N52" s="61">
        <v>0</v>
      </c>
      <c r="O52" s="61">
        <v>0</v>
      </c>
      <c r="P52" s="61">
        <v>0</v>
      </c>
      <c r="Q52" s="61">
        <v>0</v>
      </c>
      <c r="R52" s="61">
        <v>6.7</v>
      </c>
      <c r="T52" s="61">
        <v>44</v>
      </c>
      <c r="U52" s="61" t="s">
        <v>122</v>
      </c>
      <c r="V52" s="61">
        <v>130</v>
      </c>
      <c r="W52" s="61" t="s">
        <v>133</v>
      </c>
      <c r="X52" s="61">
        <v>1.7</v>
      </c>
      <c r="Y52" s="61">
        <v>0.6</v>
      </c>
      <c r="Z52" s="61">
        <v>0</v>
      </c>
      <c r="AA52" s="61">
        <v>0</v>
      </c>
      <c r="AB52" s="61">
        <v>0</v>
      </c>
      <c r="AC52" s="61">
        <v>0</v>
      </c>
      <c r="AD52" s="61">
        <v>0</v>
      </c>
      <c r="AE52" s="61">
        <v>0</v>
      </c>
      <c r="AF52" s="61">
        <v>0</v>
      </c>
      <c r="AG52" s="61">
        <v>0</v>
      </c>
      <c r="AH52" s="61">
        <v>0</v>
      </c>
      <c r="AI52" s="61">
        <v>0.2</v>
      </c>
      <c r="AJ52" s="61">
        <v>2.5</v>
      </c>
      <c r="AL52" s="61">
        <v>44</v>
      </c>
      <c r="AM52" s="61" t="s">
        <v>122</v>
      </c>
      <c r="AN52" s="61">
        <v>130</v>
      </c>
      <c r="AO52" s="61" t="s">
        <v>133</v>
      </c>
      <c r="AP52" s="61">
        <v>2.2000000000000002</v>
      </c>
      <c r="AQ52" s="61">
        <v>2.8</v>
      </c>
      <c r="AR52" s="61">
        <v>3.3</v>
      </c>
      <c r="AS52" s="61">
        <v>4.5</v>
      </c>
      <c r="AT52" s="61">
        <v>2.4</v>
      </c>
      <c r="AU52" s="61">
        <v>2.9</v>
      </c>
      <c r="AV52" s="61">
        <v>6.1</v>
      </c>
      <c r="AW52" s="61">
        <v>7</v>
      </c>
      <c r="AX52" s="61">
        <v>5.3</v>
      </c>
      <c r="AY52" s="61">
        <v>4.0999999999999996</v>
      </c>
      <c r="AZ52" s="61">
        <v>3.3</v>
      </c>
      <c r="BA52" s="61">
        <v>2.1</v>
      </c>
      <c r="BB52" s="61">
        <v>46</v>
      </c>
      <c r="BD52" s="61">
        <v>44</v>
      </c>
      <c r="BE52" s="61" t="s">
        <v>122</v>
      </c>
      <c r="BF52" s="61">
        <v>130</v>
      </c>
      <c r="BG52" s="61" t="s">
        <v>133</v>
      </c>
      <c r="BH52" s="61">
        <v>2</v>
      </c>
      <c r="BI52" s="61">
        <v>1.9</v>
      </c>
      <c r="BJ52" s="61">
        <v>3.7</v>
      </c>
      <c r="BK52" s="61">
        <v>4.9000000000000004</v>
      </c>
      <c r="BL52" s="61">
        <v>2.7</v>
      </c>
      <c r="BM52" s="61">
        <v>0.4</v>
      </c>
      <c r="BN52" s="61">
        <v>1.1000000000000001</v>
      </c>
      <c r="BO52" s="61">
        <v>0.9</v>
      </c>
      <c r="BP52" s="61">
        <v>1.6</v>
      </c>
      <c r="BQ52" s="61">
        <v>1.3</v>
      </c>
      <c r="BR52" s="61">
        <v>2.6</v>
      </c>
      <c r="BS52" s="61">
        <v>2.4</v>
      </c>
      <c r="BT52" s="61">
        <v>25.5</v>
      </c>
      <c r="BV52" s="61">
        <v>44</v>
      </c>
      <c r="BW52" s="61" t="s">
        <v>122</v>
      </c>
      <c r="BX52" s="61">
        <v>130</v>
      </c>
      <c r="BY52" s="61" t="s">
        <v>133</v>
      </c>
      <c r="BZ52" s="61">
        <v>0.7</v>
      </c>
      <c r="CA52" s="61">
        <v>1.1000000000000001</v>
      </c>
      <c r="CB52" s="61">
        <v>0.1</v>
      </c>
      <c r="CC52" s="61">
        <v>0</v>
      </c>
      <c r="CD52" s="61">
        <v>0</v>
      </c>
      <c r="CE52" s="61">
        <v>0</v>
      </c>
      <c r="CF52" s="61">
        <v>0</v>
      </c>
      <c r="CG52" s="61">
        <v>0</v>
      </c>
      <c r="CH52" s="61">
        <v>0</v>
      </c>
      <c r="CI52" s="61">
        <v>0</v>
      </c>
      <c r="CJ52" s="61">
        <v>0</v>
      </c>
      <c r="CK52" s="61">
        <v>0.2</v>
      </c>
      <c r="CL52" s="61">
        <v>2.1</v>
      </c>
    </row>
    <row r="53" spans="2:90" s="2" customFormat="1" ht="12.75" hidden="1" customHeight="1">
      <c r="B53" s="61">
        <v>45</v>
      </c>
      <c r="C53" s="61" t="s">
        <v>122</v>
      </c>
      <c r="D53" s="61">
        <v>278</v>
      </c>
      <c r="E53" s="61" t="s">
        <v>134</v>
      </c>
      <c r="F53" s="61">
        <v>0</v>
      </c>
      <c r="G53" s="61">
        <v>0</v>
      </c>
      <c r="H53" s="61">
        <v>0</v>
      </c>
      <c r="I53" s="61">
        <v>0.1</v>
      </c>
      <c r="J53" s="61">
        <v>0.8</v>
      </c>
      <c r="K53" s="61">
        <v>2.9</v>
      </c>
      <c r="L53" s="61">
        <v>11</v>
      </c>
      <c r="M53" s="61">
        <v>14</v>
      </c>
      <c r="N53" s="61">
        <v>0.7</v>
      </c>
      <c r="O53" s="61">
        <v>0</v>
      </c>
      <c r="P53" s="61">
        <v>0</v>
      </c>
      <c r="Q53" s="61">
        <v>0</v>
      </c>
      <c r="R53" s="61">
        <v>29.5</v>
      </c>
      <c r="T53" s="61">
        <v>45</v>
      </c>
      <c r="U53" s="61" t="s">
        <v>122</v>
      </c>
      <c r="V53" s="61">
        <v>278</v>
      </c>
      <c r="W53" s="61" t="s">
        <v>134</v>
      </c>
      <c r="X53" s="61">
        <v>4.3</v>
      </c>
      <c r="Y53" s="61">
        <v>1.1000000000000001</v>
      </c>
      <c r="Z53" s="61">
        <v>0</v>
      </c>
      <c r="AA53" s="61">
        <v>0</v>
      </c>
      <c r="AB53" s="61">
        <v>0</v>
      </c>
      <c r="AC53" s="61">
        <v>0</v>
      </c>
      <c r="AD53" s="61">
        <v>0</v>
      </c>
      <c r="AE53" s="61">
        <v>0</v>
      </c>
      <c r="AF53" s="61">
        <v>0</v>
      </c>
      <c r="AG53" s="61">
        <v>0</v>
      </c>
      <c r="AH53" s="61">
        <v>0</v>
      </c>
      <c r="AI53" s="61">
        <v>2.1</v>
      </c>
      <c r="AJ53" s="61">
        <v>7.5</v>
      </c>
      <c r="AL53" s="61">
        <v>45</v>
      </c>
      <c r="AM53" s="61" t="s">
        <v>122</v>
      </c>
      <c r="AN53" s="61">
        <v>278</v>
      </c>
      <c r="AO53" s="61" t="s">
        <v>134</v>
      </c>
      <c r="AP53" s="61">
        <v>0.4</v>
      </c>
      <c r="AQ53" s="61">
        <v>1.2</v>
      </c>
      <c r="AR53" s="61">
        <v>3.1</v>
      </c>
      <c r="AS53" s="61">
        <v>4.8</v>
      </c>
      <c r="AT53" s="61">
        <v>3</v>
      </c>
      <c r="AU53" s="61">
        <v>3.6</v>
      </c>
      <c r="AV53" s="61">
        <v>6.5</v>
      </c>
      <c r="AW53" s="61">
        <v>7.6</v>
      </c>
      <c r="AX53" s="61">
        <v>4.7</v>
      </c>
      <c r="AY53" s="61">
        <v>3.1</v>
      </c>
      <c r="AZ53" s="61">
        <v>2</v>
      </c>
      <c r="BA53" s="61">
        <v>1.3</v>
      </c>
      <c r="BB53" s="61">
        <v>41.3</v>
      </c>
      <c r="BD53" s="61">
        <v>45</v>
      </c>
      <c r="BE53" s="61" t="s">
        <v>122</v>
      </c>
      <c r="BF53" s="61">
        <v>278</v>
      </c>
      <c r="BG53" s="61" t="s">
        <v>134</v>
      </c>
      <c r="BH53" s="61">
        <v>0.4</v>
      </c>
      <c r="BI53" s="61">
        <v>0.1</v>
      </c>
      <c r="BJ53" s="61">
        <v>0.7</v>
      </c>
      <c r="BK53" s="61">
        <v>0.6</v>
      </c>
      <c r="BL53" s="61">
        <v>0.2</v>
      </c>
      <c r="BM53" s="61">
        <v>0</v>
      </c>
      <c r="BN53" s="61">
        <v>0</v>
      </c>
      <c r="BO53" s="61">
        <v>0.2</v>
      </c>
      <c r="BP53" s="61">
        <v>0</v>
      </c>
      <c r="BQ53" s="61">
        <v>0</v>
      </c>
      <c r="BR53" s="61">
        <v>0.2</v>
      </c>
      <c r="BS53" s="61">
        <v>0.6</v>
      </c>
      <c r="BT53" s="61">
        <v>3</v>
      </c>
      <c r="BV53" s="61">
        <v>45</v>
      </c>
      <c r="BW53" s="61" t="s">
        <v>122</v>
      </c>
      <c r="BX53" s="61">
        <v>278</v>
      </c>
      <c r="BY53" s="61" t="s">
        <v>134</v>
      </c>
      <c r="BZ53" s="61">
        <v>0</v>
      </c>
      <c r="CA53" s="61">
        <v>0</v>
      </c>
      <c r="CB53" s="61">
        <v>0</v>
      </c>
      <c r="CC53" s="61">
        <v>0</v>
      </c>
      <c r="CD53" s="61">
        <v>0</v>
      </c>
      <c r="CE53" s="61">
        <v>0</v>
      </c>
      <c r="CF53" s="61">
        <v>0</v>
      </c>
      <c r="CG53" s="61">
        <v>0</v>
      </c>
      <c r="CH53" s="61">
        <v>0</v>
      </c>
      <c r="CI53" s="61">
        <v>0</v>
      </c>
      <c r="CJ53" s="61">
        <v>0</v>
      </c>
      <c r="CK53" s="61">
        <v>0</v>
      </c>
      <c r="CL53" s="61">
        <v>0</v>
      </c>
    </row>
    <row r="54" spans="2:90" s="2" customFormat="1" ht="12.75" hidden="1" customHeight="1">
      <c r="B54" s="61">
        <v>46</v>
      </c>
      <c r="C54" s="61" t="s">
        <v>122</v>
      </c>
      <c r="D54" s="61">
        <v>276</v>
      </c>
      <c r="E54" s="61" t="s">
        <v>135</v>
      </c>
      <c r="F54" s="61">
        <v>0</v>
      </c>
      <c r="G54" s="61">
        <v>0</v>
      </c>
      <c r="H54" s="61">
        <v>0</v>
      </c>
      <c r="I54" s="61">
        <v>0</v>
      </c>
      <c r="J54" s="61">
        <v>0.7</v>
      </c>
      <c r="K54" s="61">
        <v>0.9</v>
      </c>
      <c r="L54" s="61">
        <v>5.8</v>
      </c>
      <c r="M54" s="61">
        <v>8.1999999999999993</v>
      </c>
      <c r="N54" s="61">
        <v>0.1</v>
      </c>
      <c r="O54" s="61">
        <v>0</v>
      </c>
      <c r="P54" s="61">
        <v>0</v>
      </c>
      <c r="Q54" s="61">
        <v>0</v>
      </c>
      <c r="R54" s="61">
        <v>15.7</v>
      </c>
      <c r="T54" s="61">
        <v>46</v>
      </c>
      <c r="U54" s="61" t="s">
        <v>122</v>
      </c>
      <c r="V54" s="61">
        <v>276</v>
      </c>
      <c r="W54" s="61" t="s">
        <v>135</v>
      </c>
      <c r="X54" s="61">
        <v>5</v>
      </c>
      <c r="Y54" s="61">
        <v>2.1</v>
      </c>
      <c r="Z54" s="61">
        <v>0</v>
      </c>
      <c r="AA54" s="61">
        <v>0</v>
      </c>
      <c r="AB54" s="61">
        <v>0</v>
      </c>
      <c r="AC54" s="61">
        <v>0</v>
      </c>
      <c r="AD54" s="61">
        <v>0</v>
      </c>
      <c r="AE54" s="61">
        <v>0</v>
      </c>
      <c r="AF54" s="61">
        <v>0</v>
      </c>
      <c r="AG54" s="61">
        <v>0</v>
      </c>
      <c r="AH54" s="61">
        <v>0</v>
      </c>
      <c r="AI54" s="61">
        <v>3.7</v>
      </c>
      <c r="AJ54" s="61">
        <v>10.8</v>
      </c>
      <c r="AL54" s="61">
        <v>46</v>
      </c>
      <c r="AM54" s="61" t="s">
        <v>122</v>
      </c>
      <c r="AN54" s="61">
        <v>276</v>
      </c>
      <c r="AO54" s="61" t="s">
        <v>135</v>
      </c>
      <c r="AP54" s="61">
        <v>0.5</v>
      </c>
      <c r="AQ54" s="61">
        <v>1.5</v>
      </c>
      <c r="AR54" s="61">
        <v>2.6</v>
      </c>
      <c r="AS54" s="61">
        <v>4.3</v>
      </c>
      <c r="AT54" s="61">
        <v>3.1</v>
      </c>
      <c r="AU54" s="61">
        <v>3.3</v>
      </c>
      <c r="AV54" s="61">
        <v>5.6</v>
      </c>
      <c r="AW54" s="61">
        <v>6.6</v>
      </c>
      <c r="AX54" s="61">
        <v>4.9000000000000004</v>
      </c>
      <c r="AY54" s="61">
        <v>3.3</v>
      </c>
      <c r="AZ54" s="61">
        <v>2.1</v>
      </c>
      <c r="BA54" s="61">
        <v>1.2</v>
      </c>
      <c r="BB54" s="61">
        <v>39</v>
      </c>
      <c r="BD54" s="61">
        <v>46</v>
      </c>
      <c r="BE54" s="61" t="s">
        <v>122</v>
      </c>
      <c r="BF54" s="61">
        <v>276</v>
      </c>
      <c r="BG54" s="61" t="s">
        <v>135</v>
      </c>
      <c r="BH54" s="61">
        <v>0.2</v>
      </c>
      <c r="BI54" s="61">
        <v>0</v>
      </c>
      <c r="BJ54" s="61">
        <v>0.3</v>
      </c>
      <c r="BK54" s="61">
        <v>0.2</v>
      </c>
      <c r="BL54" s="61">
        <v>0.4</v>
      </c>
      <c r="BM54" s="61">
        <v>0</v>
      </c>
      <c r="BN54" s="61">
        <v>0</v>
      </c>
      <c r="BO54" s="61">
        <v>0.1</v>
      </c>
      <c r="BP54" s="61">
        <v>0</v>
      </c>
      <c r="BQ54" s="61">
        <v>0</v>
      </c>
      <c r="BR54" s="61">
        <v>0.5</v>
      </c>
      <c r="BS54" s="61">
        <v>0.4</v>
      </c>
      <c r="BT54" s="61">
        <v>2.1</v>
      </c>
      <c r="BV54" s="61">
        <v>46</v>
      </c>
      <c r="BW54" s="61" t="s">
        <v>122</v>
      </c>
      <c r="BX54" s="61">
        <v>276</v>
      </c>
      <c r="BY54" s="61" t="s">
        <v>135</v>
      </c>
      <c r="BZ54" s="61">
        <v>0</v>
      </c>
      <c r="CA54" s="61">
        <v>0</v>
      </c>
      <c r="CB54" s="61">
        <v>0</v>
      </c>
      <c r="CC54" s="61">
        <v>0</v>
      </c>
      <c r="CD54" s="61">
        <v>0</v>
      </c>
      <c r="CE54" s="61">
        <v>0</v>
      </c>
      <c r="CF54" s="61">
        <v>0</v>
      </c>
      <c r="CG54" s="61">
        <v>0</v>
      </c>
      <c r="CH54" s="61">
        <v>0</v>
      </c>
      <c r="CI54" s="61">
        <v>0</v>
      </c>
      <c r="CJ54" s="61">
        <v>0</v>
      </c>
      <c r="CK54" s="61">
        <v>0</v>
      </c>
      <c r="CL54" s="61">
        <v>0</v>
      </c>
    </row>
    <row r="55" spans="2:90" s="2" customFormat="1" ht="12.75" hidden="1" customHeight="1">
      <c r="B55" s="61">
        <v>47</v>
      </c>
      <c r="C55" s="61" t="s">
        <v>122</v>
      </c>
      <c r="D55" s="61">
        <v>138</v>
      </c>
      <c r="E55" s="61" t="s">
        <v>136</v>
      </c>
      <c r="F55" s="61">
        <v>0</v>
      </c>
      <c r="G55" s="61">
        <v>0</v>
      </c>
      <c r="H55" s="61">
        <v>0</v>
      </c>
      <c r="I55" s="61">
        <v>0.1</v>
      </c>
      <c r="J55" s="61">
        <v>0.3</v>
      </c>
      <c r="K55" s="61">
        <v>0.8</v>
      </c>
      <c r="L55" s="61">
        <v>10.3</v>
      </c>
      <c r="M55" s="61">
        <v>8</v>
      </c>
      <c r="N55" s="61">
        <v>0.4</v>
      </c>
      <c r="O55" s="61">
        <v>0</v>
      </c>
      <c r="P55" s="61">
        <v>0</v>
      </c>
      <c r="Q55" s="61">
        <v>0</v>
      </c>
      <c r="R55" s="61">
        <v>19.899999999999999</v>
      </c>
      <c r="T55" s="61">
        <v>47</v>
      </c>
      <c r="U55" s="61" t="s">
        <v>122</v>
      </c>
      <c r="V55" s="61">
        <v>138</v>
      </c>
      <c r="W55" s="61" t="s">
        <v>136</v>
      </c>
      <c r="X55" s="61">
        <v>1.4</v>
      </c>
      <c r="Y55" s="61">
        <v>0.4</v>
      </c>
      <c r="Z55" s="61">
        <v>0</v>
      </c>
      <c r="AA55" s="61">
        <v>0</v>
      </c>
      <c r="AB55" s="61">
        <v>0</v>
      </c>
      <c r="AC55" s="61">
        <v>0</v>
      </c>
      <c r="AD55" s="61">
        <v>0</v>
      </c>
      <c r="AE55" s="61">
        <v>0</v>
      </c>
      <c r="AF55" s="61">
        <v>0</v>
      </c>
      <c r="AG55" s="61">
        <v>0</v>
      </c>
      <c r="AH55" s="61">
        <v>0</v>
      </c>
      <c r="AI55" s="61">
        <v>0.6</v>
      </c>
      <c r="AJ55" s="61">
        <v>2.4</v>
      </c>
      <c r="AL55" s="61">
        <v>47</v>
      </c>
      <c r="AM55" s="61" t="s">
        <v>122</v>
      </c>
      <c r="AN55" s="61">
        <v>138</v>
      </c>
      <c r="AO55" s="61" t="s">
        <v>136</v>
      </c>
      <c r="AP55" s="61">
        <v>1.7</v>
      </c>
      <c r="AQ55" s="61">
        <v>2.5</v>
      </c>
      <c r="AR55" s="61">
        <v>3.4</v>
      </c>
      <c r="AS55" s="61">
        <v>4.8</v>
      </c>
      <c r="AT55" s="61">
        <v>3.2</v>
      </c>
      <c r="AU55" s="61">
        <v>4</v>
      </c>
      <c r="AV55" s="61">
        <v>5.0999999999999996</v>
      </c>
      <c r="AW55" s="61">
        <v>6.8</v>
      </c>
      <c r="AX55" s="61">
        <v>5.5</v>
      </c>
      <c r="AY55" s="61">
        <v>3.5</v>
      </c>
      <c r="AZ55" s="61">
        <v>2.6</v>
      </c>
      <c r="BA55" s="61">
        <v>1.8</v>
      </c>
      <c r="BB55" s="61">
        <v>44.9</v>
      </c>
      <c r="BD55" s="61">
        <v>47</v>
      </c>
      <c r="BE55" s="61" t="s">
        <v>122</v>
      </c>
      <c r="BF55" s="61">
        <v>138</v>
      </c>
      <c r="BG55" s="61" t="s">
        <v>136</v>
      </c>
      <c r="BH55" s="61">
        <v>1</v>
      </c>
      <c r="BI55" s="61">
        <v>0.1</v>
      </c>
      <c r="BJ55" s="61">
        <v>2</v>
      </c>
      <c r="BK55" s="61">
        <v>1.3</v>
      </c>
      <c r="BL55" s="61">
        <v>0.6</v>
      </c>
      <c r="BM55" s="61">
        <v>0.1</v>
      </c>
      <c r="BN55" s="61">
        <v>0.1</v>
      </c>
      <c r="BO55" s="61">
        <v>0.6</v>
      </c>
      <c r="BP55" s="61">
        <v>0.4</v>
      </c>
      <c r="BQ55" s="61">
        <v>0.5</v>
      </c>
      <c r="BR55" s="61">
        <v>0.3</v>
      </c>
      <c r="BS55" s="61">
        <v>0.7</v>
      </c>
      <c r="BT55" s="61">
        <v>7.7</v>
      </c>
      <c r="BV55" s="61">
        <v>47</v>
      </c>
      <c r="BW55" s="61" t="s">
        <v>122</v>
      </c>
      <c r="BX55" s="61">
        <v>138</v>
      </c>
      <c r="BY55" s="61" t="s">
        <v>136</v>
      </c>
      <c r="BZ55" s="61">
        <v>0.1</v>
      </c>
      <c r="CA55" s="61">
        <v>0.2</v>
      </c>
      <c r="CB55" s="61">
        <v>0.1</v>
      </c>
      <c r="CC55" s="61">
        <v>0</v>
      </c>
      <c r="CD55" s="61">
        <v>0</v>
      </c>
      <c r="CE55" s="61">
        <v>0</v>
      </c>
      <c r="CF55" s="61">
        <v>0</v>
      </c>
      <c r="CG55" s="61">
        <v>0</v>
      </c>
      <c r="CH55" s="61">
        <v>0</v>
      </c>
      <c r="CI55" s="61">
        <v>0</v>
      </c>
      <c r="CJ55" s="61">
        <v>0</v>
      </c>
      <c r="CK55" s="61">
        <v>0</v>
      </c>
      <c r="CL55" s="61">
        <v>0.4</v>
      </c>
    </row>
    <row r="56" spans="2:90" s="2" customFormat="1" ht="12.75" hidden="1" customHeight="1">
      <c r="B56" s="61">
        <v>48</v>
      </c>
      <c r="C56" s="61" t="s">
        <v>137</v>
      </c>
      <c r="D56" s="61">
        <v>156</v>
      </c>
      <c r="E56" s="61" t="s">
        <v>138</v>
      </c>
      <c r="F56" s="61">
        <v>0</v>
      </c>
      <c r="G56" s="61">
        <v>0</v>
      </c>
      <c r="H56" s="61">
        <v>0</v>
      </c>
      <c r="I56" s="61">
        <v>0</v>
      </c>
      <c r="J56" s="61">
        <v>0.5</v>
      </c>
      <c r="K56" s="61">
        <v>0.8</v>
      </c>
      <c r="L56" s="61">
        <v>7.2</v>
      </c>
      <c r="M56" s="61">
        <v>12.4</v>
      </c>
      <c r="N56" s="61">
        <v>0.8</v>
      </c>
      <c r="O56" s="61">
        <v>0</v>
      </c>
      <c r="P56" s="61">
        <v>0</v>
      </c>
      <c r="Q56" s="61">
        <v>0</v>
      </c>
      <c r="R56" s="61">
        <v>21.7</v>
      </c>
      <c r="T56" s="61">
        <v>48</v>
      </c>
      <c r="U56" s="61" t="s">
        <v>137</v>
      </c>
      <c r="V56" s="61">
        <v>156</v>
      </c>
      <c r="W56" s="61" t="s">
        <v>138</v>
      </c>
      <c r="X56" s="61">
        <v>3.4</v>
      </c>
      <c r="Y56" s="61">
        <v>1.2</v>
      </c>
      <c r="Z56" s="61">
        <v>0</v>
      </c>
      <c r="AA56" s="61">
        <v>0</v>
      </c>
      <c r="AB56" s="61">
        <v>0</v>
      </c>
      <c r="AC56" s="61">
        <v>0</v>
      </c>
      <c r="AD56" s="61">
        <v>0</v>
      </c>
      <c r="AE56" s="61">
        <v>0</v>
      </c>
      <c r="AF56" s="61">
        <v>0</v>
      </c>
      <c r="AG56" s="61">
        <v>0</v>
      </c>
      <c r="AH56" s="61">
        <v>0</v>
      </c>
      <c r="AI56" s="61">
        <v>0.9</v>
      </c>
      <c r="AJ56" s="61">
        <v>5.5</v>
      </c>
      <c r="AL56" s="61">
        <v>48</v>
      </c>
      <c r="AM56" s="61" t="s">
        <v>137</v>
      </c>
      <c r="AN56" s="61">
        <v>156</v>
      </c>
      <c r="AO56" s="61" t="s">
        <v>138</v>
      </c>
      <c r="AP56" s="61">
        <v>1.8</v>
      </c>
      <c r="AQ56" s="61">
        <v>2.2999999999999998</v>
      </c>
      <c r="AR56" s="61">
        <v>3.7</v>
      </c>
      <c r="AS56" s="61">
        <v>5.2</v>
      </c>
      <c r="AT56" s="61">
        <v>3.6</v>
      </c>
      <c r="AU56" s="61">
        <v>4.7</v>
      </c>
      <c r="AV56" s="61">
        <v>8.4</v>
      </c>
      <c r="AW56" s="61">
        <v>8.4</v>
      </c>
      <c r="AX56" s="61">
        <v>4.5</v>
      </c>
      <c r="AY56" s="61">
        <v>3.3</v>
      </c>
      <c r="AZ56" s="61">
        <v>3.4</v>
      </c>
      <c r="BA56" s="61">
        <v>2.1</v>
      </c>
      <c r="BB56" s="61">
        <v>51.4</v>
      </c>
      <c r="BD56" s="61">
        <v>48</v>
      </c>
      <c r="BE56" s="61" t="s">
        <v>137</v>
      </c>
      <c r="BF56" s="61">
        <v>156</v>
      </c>
      <c r="BG56" s="61" t="s">
        <v>138</v>
      </c>
      <c r="BH56" s="61">
        <v>0.1</v>
      </c>
      <c r="BI56" s="61">
        <v>0.2</v>
      </c>
      <c r="BJ56" s="61">
        <v>0.7</v>
      </c>
      <c r="BK56" s="61">
        <v>1.5</v>
      </c>
      <c r="BL56" s="61">
        <v>0.2</v>
      </c>
      <c r="BM56" s="61">
        <v>0.7</v>
      </c>
      <c r="BN56" s="61">
        <v>0.9</v>
      </c>
      <c r="BO56" s="61">
        <v>1.1000000000000001</v>
      </c>
      <c r="BP56" s="61">
        <v>0.8</v>
      </c>
      <c r="BQ56" s="61">
        <v>0.5</v>
      </c>
      <c r="BR56" s="61">
        <v>0.2</v>
      </c>
      <c r="BS56" s="61">
        <v>0.3</v>
      </c>
      <c r="BT56" s="61">
        <v>7.2</v>
      </c>
      <c r="BV56" s="61">
        <v>48</v>
      </c>
      <c r="BW56" s="61" t="s">
        <v>137</v>
      </c>
      <c r="BX56" s="61">
        <v>156</v>
      </c>
      <c r="BY56" s="61" t="s">
        <v>138</v>
      </c>
      <c r="BZ56" s="61">
        <v>1.3</v>
      </c>
      <c r="CA56" s="61">
        <v>0.3</v>
      </c>
      <c r="CB56" s="61">
        <v>0</v>
      </c>
      <c r="CC56" s="61">
        <v>0</v>
      </c>
      <c r="CD56" s="61">
        <v>0</v>
      </c>
      <c r="CE56" s="61">
        <v>0</v>
      </c>
      <c r="CF56" s="61">
        <v>0</v>
      </c>
      <c r="CG56" s="61">
        <v>0</v>
      </c>
      <c r="CH56" s="61">
        <v>0</v>
      </c>
      <c r="CI56" s="61">
        <v>0</v>
      </c>
      <c r="CJ56" s="61">
        <v>0.3</v>
      </c>
      <c r="CK56" s="61">
        <v>1.4</v>
      </c>
      <c r="CL56" s="61">
        <v>3.3</v>
      </c>
    </row>
    <row r="57" spans="2:90" s="2" customFormat="1" ht="12.75" hidden="1" customHeight="1">
      <c r="B57" s="61">
        <v>49</v>
      </c>
      <c r="C57" s="61" t="s">
        <v>139</v>
      </c>
      <c r="D57" s="61">
        <v>143</v>
      </c>
      <c r="E57" s="61" t="s">
        <v>140</v>
      </c>
      <c r="F57" s="61">
        <v>0</v>
      </c>
      <c r="G57" s="61">
        <v>0</v>
      </c>
      <c r="H57" s="61">
        <v>0</v>
      </c>
      <c r="I57" s="61">
        <v>0</v>
      </c>
      <c r="J57" s="61">
        <v>1.1000000000000001</v>
      </c>
      <c r="K57" s="61">
        <v>3.2</v>
      </c>
      <c r="L57" s="61">
        <v>13.2</v>
      </c>
      <c r="M57" s="61">
        <v>14.6</v>
      </c>
      <c r="N57" s="61">
        <v>1</v>
      </c>
      <c r="O57" s="61">
        <v>0</v>
      </c>
      <c r="P57" s="61">
        <v>0</v>
      </c>
      <c r="Q57" s="61">
        <v>0</v>
      </c>
      <c r="R57" s="61">
        <v>33.1</v>
      </c>
      <c r="T57" s="61">
        <v>49</v>
      </c>
      <c r="U57" s="61" t="s">
        <v>139</v>
      </c>
      <c r="V57" s="61">
        <v>143</v>
      </c>
      <c r="W57" s="61" t="s">
        <v>140</v>
      </c>
      <c r="X57" s="61">
        <v>2.7</v>
      </c>
      <c r="Y57" s="61">
        <v>0.7</v>
      </c>
      <c r="Z57" s="61">
        <v>0</v>
      </c>
      <c r="AA57" s="61">
        <v>0</v>
      </c>
      <c r="AB57" s="61">
        <v>0</v>
      </c>
      <c r="AC57" s="61">
        <v>0</v>
      </c>
      <c r="AD57" s="61">
        <v>0</v>
      </c>
      <c r="AE57" s="61">
        <v>0</v>
      </c>
      <c r="AF57" s="61">
        <v>0</v>
      </c>
      <c r="AG57" s="61">
        <v>0</v>
      </c>
      <c r="AH57" s="61">
        <v>0</v>
      </c>
      <c r="AI57" s="61">
        <v>1.1000000000000001</v>
      </c>
      <c r="AJ57" s="61">
        <v>4.5</v>
      </c>
      <c r="AL57" s="61">
        <v>49</v>
      </c>
      <c r="AM57" s="61" t="s">
        <v>139</v>
      </c>
      <c r="AN57" s="61">
        <v>143</v>
      </c>
      <c r="AO57" s="61" t="s">
        <v>140</v>
      </c>
      <c r="AP57" s="61">
        <v>1</v>
      </c>
      <c r="AQ57" s="61">
        <v>1.8</v>
      </c>
      <c r="AR57" s="61">
        <v>3.9</v>
      </c>
      <c r="AS57" s="61">
        <v>5.0999999999999996</v>
      </c>
      <c r="AT57" s="61">
        <v>3.6</v>
      </c>
      <c r="AU57" s="61">
        <v>3.9</v>
      </c>
      <c r="AV57" s="61">
        <v>6.4</v>
      </c>
      <c r="AW57" s="61">
        <v>7.7</v>
      </c>
      <c r="AX57" s="61">
        <v>5</v>
      </c>
      <c r="AY57" s="61">
        <v>3</v>
      </c>
      <c r="AZ57" s="61">
        <v>2.2000000000000002</v>
      </c>
      <c r="BA57" s="61">
        <v>1.3</v>
      </c>
      <c r="BB57" s="61">
        <v>44.9</v>
      </c>
      <c r="BD57" s="61">
        <v>49</v>
      </c>
      <c r="BE57" s="61" t="s">
        <v>139</v>
      </c>
      <c r="BF57" s="61">
        <v>143</v>
      </c>
      <c r="BG57" s="61" t="s">
        <v>140</v>
      </c>
      <c r="BH57" s="61">
        <v>0.6</v>
      </c>
      <c r="BI57" s="61">
        <v>0.4</v>
      </c>
      <c r="BJ57" s="61">
        <v>0.7</v>
      </c>
      <c r="BK57" s="61">
        <v>0.8</v>
      </c>
      <c r="BL57" s="61">
        <v>0.7</v>
      </c>
      <c r="BM57" s="61">
        <v>0</v>
      </c>
      <c r="BN57" s="61">
        <v>0.3</v>
      </c>
      <c r="BO57" s="61">
        <v>0.5</v>
      </c>
      <c r="BP57" s="61">
        <v>0.1</v>
      </c>
      <c r="BQ57" s="61">
        <v>0.2</v>
      </c>
      <c r="BR57" s="61">
        <v>0.2</v>
      </c>
      <c r="BS57" s="61">
        <v>0.7</v>
      </c>
      <c r="BT57" s="61">
        <v>5.2</v>
      </c>
      <c r="BV57" s="61">
        <v>49</v>
      </c>
      <c r="BW57" s="61" t="s">
        <v>139</v>
      </c>
      <c r="BX57" s="61">
        <v>143</v>
      </c>
      <c r="BY57" s="61" t="s">
        <v>140</v>
      </c>
      <c r="BZ57" s="61">
        <v>0.1</v>
      </c>
      <c r="CA57" s="61">
        <v>0.1</v>
      </c>
      <c r="CB57" s="61">
        <v>0.2</v>
      </c>
      <c r="CC57" s="61">
        <v>0</v>
      </c>
      <c r="CD57" s="61">
        <v>0</v>
      </c>
      <c r="CE57" s="61">
        <v>0</v>
      </c>
      <c r="CF57" s="61">
        <v>0</v>
      </c>
      <c r="CG57" s="61">
        <v>0</v>
      </c>
      <c r="CH57" s="61">
        <v>0</v>
      </c>
      <c r="CI57" s="61">
        <v>0</v>
      </c>
      <c r="CJ57" s="61">
        <v>0</v>
      </c>
      <c r="CK57" s="61">
        <v>0.2</v>
      </c>
      <c r="CL57" s="61">
        <v>0.6</v>
      </c>
    </row>
    <row r="58" spans="2:90" s="2" customFormat="1" ht="12.75" hidden="1" customHeight="1">
      <c r="B58" s="61">
        <v>50</v>
      </c>
      <c r="C58" s="61" t="s">
        <v>141</v>
      </c>
      <c r="D58" s="61">
        <v>133</v>
      </c>
      <c r="E58" s="61" t="s">
        <v>142</v>
      </c>
      <c r="F58" s="61">
        <v>0</v>
      </c>
      <c r="G58" s="61">
        <v>0</v>
      </c>
      <c r="H58" s="61">
        <v>0</v>
      </c>
      <c r="I58" s="61">
        <v>0</v>
      </c>
      <c r="J58" s="61">
        <v>0.1</v>
      </c>
      <c r="K58" s="61">
        <v>0.8</v>
      </c>
      <c r="L58" s="61">
        <v>4.7</v>
      </c>
      <c r="M58" s="61">
        <v>10.3</v>
      </c>
      <c r="N58" s="61">
        <v>0</v>
      </c>
      <c r="O58" s="61">
        <v>0</v>
      </c>
      <c r="P58" s="61">
        <v>0</v>
      </c>
      <c r="Q58" s="61">
        <v>0</v>
      </c>
      <c r="R58" s="61">
        <v>15.9</v>
      </c>
      <c r="T58" s="61">
        <v>50</v>
      </c>
      <c r="U58" s="61" t="s">
        <v>141</v>
      </c>
      <c r="V58" s="61">
        <v>133</v>
      </c>
      <c r="W58" s="61" t="s">
        <v>142</v>
      </c>
      <c r="X58" s="61">
        <v>6.5</v>
      </c>
      <c r="Y58" s="61">
        <v>1.8</v>
      </c>
      <c r="Z58" s="61">
        <v>0</v>
      </c>
      <c r="AA58" s="61">
        <v>0</v>
      </c>
      <c r="AB58" s="61">
        <v>0</v>
      </c>
      <c r="AC58" s="61">
        <v>0</v>
      </c>
      <c r="AD58" s="61">
        <v>0</v>
      </c>
      <c r="AE58" s="61">
        <v>0</v>
      </c>
      <c r="AF58" s="61">
        <v>0</v>
      </c>
      <c r="AG58" s="61">
        <v>0</v>
      </c>
      <c r="AH58" s="61">
        <v>0</v>
      </c>
      <c r="AI58" s="61">
        <v>3.4</v>
      </c>
      <c r="AJ58" s="61">
        <v>11.7</v>
      </c>
      <c r="AL58" s="61">
        <v>50</v>
      </c>
      <c r="AM58" s="61" t="s">
        <v>141</v>
      </c>
      <c r="AN58" s="61">
        <v>133</v>
      </c>
      <c r="AO58" s="61" t="s">
        <v>142</v>
      </c>
      <c r="AP58" s="61">
        <v>1.2</v>
      </c>
      <c r="AQ58" s="61">
        <v>1.8</v>
      </c>
      <c r="AR58" s="61">
        <v>2.9</v>
      </c>
      <c r="AS58" s="61">
        <v>4.4000000000000004</v>
      </c>
      <c r="AT58" s="61">
        <v>3.7</v>
      </c>
      <c r="AU58" s="61">
        <v>4.4000000000000004</v>
      </c>
      <c r="AV58" s="61">
        <v>9.1999999999999993</v>
      </c>
      <c r="AW58" s="61">
        <v>8</v>
      </c>
      <c r="AX58" s="61">
        <v>4.7</v>
      </c>
      <c r="AY58" s="61">
        <v>3.1</v>
      </c>
      <c r="AZ58" s="61">
        <v>3.1</v>
      </c>
      <c r="BA58" s="61">
        <v>2.4</v>
      </c>
      <c r="BB58" s="61">
        <v>48.9</v>
      </c>
      <c r="BD58" s="61">
        <v>50</v>
      </c>
      <c r="BE58" s="61" t="s">
        <v>141</v>
      </c>
      <c r="BF58" s="61">
        <v>133</v>
      </c>
      <c r="BG58" s="61" t="s">
        <v>142</v>
      </c>
      <c r="BH58" s="61">
        <v>0</v>
      </c>
      <c r="BI58" s="61">
        <v>0</v>
      </c>
      <c r="BJ58" s="61">
        <v>0.3</v>
      </c>
      <c r="BK58" s="61">
        <v>0.8</v>
      </c>
      <c r="BL58" s="61">
        <v>0.1</v>
      </c>
      <c r="BM58" s="61">
        <v>0.1</v>
      </c>
      <c r="BN58" s="61">
        <v>0.3</v>
      </c>
      <c r="BO58" s="61">
        <v>0.6</v>
      </c>
      <c r="BP58" s="61">
        <v>0.3</v>
      </c>
      <c r="BQ58" s="61">
        <v>0</v>
      </c>
      <c r="BR58" s="61">
        <v>0.2</v>
      </c>
      <c r="BS58" s="61">
        <v>0.2</v>
      </c>
      <c r="BT58" s="61">
        <v>2.9</v>
      </c>
      <c r="BV58" s="61">
        <v>50</v>
      </c>
      <c r="BW58" s="61" t="s">
        <v>141</v>
      </c>
      <c r="BX58" s="61">
        <v>133</v>
      </c>
      <c r="BY58" s="61" t="s">
        <v>142</v>
      </c>
      <c r="BZ58" s="61">
        <v>0.3</v>
      </c>
      <c r="CA58" s="61">
        <v>0</v>
      </c>
      <c r="CB58" s="61">
        <v>0.3</v>
      </c>
      <c r="CC58" s="61">
        <v>0</v>
      </c>
      <c r="CD58" s="61">
        <v>0</v>
      </c>
      <c r="CE58" s="61">
        <v>0</v>
      </c>
      <c r="CF58" s="61">
        <v>0</v>
      </c>
      <c r="CG58" s="61">
        <v>0</v>
      </c>
      <c r="CH58" s="61">
        <v>0</v>
      </c>
      <c r="CI58" s="61">
        <v>0</v>
      </c>
      <c r="CJ58" s="61">
        <v>0</v>
      </c>
      <c r="CK58" s="61">
        <v>0.7</v>
      </c>
      <c r="CL58" s="61">
        <v>1.3</v>
      </c>
    </row>
    <row r="59" spans="2:90" s="2" customFormat="1" ht="12.75" hidden="1" customHeight="1">
      <c r="B59" s="61">
        <v>51</v>
      </c>
      <c r="C59" s="61" t="s">
        <v>143</v>
      </c>
      <c r="D59" s="61">
        <v>159</v>
      </c>
      <c r="E59" s="61" t="s">
        <v>144</v>
      </c>
      <c r="F59" s="61">
        <v>0</v>
      </c>
      <c r="G59" s="61">
        <v>0</v>
      </c>
      <c r="H59" s="61">
        <v>0</v>
      </c>
      <c r="I59" s="61">
        <v>0</v>
      </c>
      <c r="J59" s="61">
        <v>0</v>
      </c>
      <c r="K59" s="61">
        <v>0</v>
      </c>
      <c r="L59" s="61">
        <v>1.1000000000000001</v>
      </c>
      <c r="M59" s="61">
        <v>5</v>
      </c>
      <c r="N59" s="61">
        <v>0</v>
      </c>
      <c r="O59" s="61">
        <v>0</v>
      </c>
      <c r="P59" s="61">
        <v>0</v>
      </c>
      <c r="Q59" s="61">
        <v>0</v>
      </c>
      <c r="R59" s="61">
        <v>6.1</v>
      </c>
      <c r="T59" s="61">
        <v>51</v>
      </c>
      <c r="U59" s="61" t="s">
        <v>143</v>
      </c>
      <c r="V59" s="61">
        <v>159</v>
      </c>
      <c r="W59" s="61" t="s">
        <v>144</v>
      </c>
      <c r="X59" s="61">
        <v>0.6</v>
      </c>
      <c r="Y59" s="61">
        <v>0.2</v>
      </c>
      <c r="Z59" s="61">
        <v>0</v>
      </c>
      <c r="AA59" s="61">
        <v>0</v>
      </c>
      <c r="AB59" s="61">
        <v>0</v>
      </c>
      <c r="AC59" s="61">
        <v>0</v>
      </c>
      <c r="AD59" s="61">
        <v>0</v>
      </c>
      <c r="AE59" s="61">
        <v>0</v>
      </c>
      <c r="AF59" s="61">
        <v>0</v>
      </c>
      <c r="AG59" s="61">
        <v>0</v>
      </c>
      <c r="AH59" s="61">
        <v>0</v>
      </c>
      <c r="AI59" s="61">
        <v>0</v>
      </c>
      <c r="AJ59" s="61">
        <v>0.8</v>
      </c>
      <c r="AL59" s="61">
        <v>51</v>
      </c>
      <c r="AM59" s="61" t="s">
        <v>143</v>
      </c>
      <c r="AN59" s="61">
        <v>159</v>
      </c>
      <c r="AO59" s="61" t="s">
        <v>144</v>
      </c>
      <c r="AP59" s="61">
        <v>1.7</v>
      </c>
      <c r="AQ59" s="61">
        <v>2.4</v>
      </c>
      <c r="AR59" s="61">
        <v>4.5</v>
      </c>
      <c r="AS59" s="61">
        <v>6.3</v>
      </c>
      <c r="AT59" s="61">
        <v>4.3</v>
      </c>
      <c r="AU59" s="61">
        <v>5.0999999999999996</v>
      </c>
      <c r="AV59" s="61">
        <v>6.3</v>
      </c>
      <c r="AW59" s="61">
        <v>5.7</v>
      </c>
      <c r="AX59" s="61">
        <v>5.8</v>
      </c>
      <c r="AY59" s="61">
        <v>3.2</v>
      </c>
      <c r="AZ59" s="61">
        <v>2.2999999999999998</v>
      </c>
      <c r="BA59" s="61">
        <v>1.9</v>
      </c>
      <c r="BB59" s="61">
        <v>49.5</v>
      </c>
      <c r="BD59" s="61">
        <v>51</v>
      </c>
      <c r="BE59" s="61" t="s">
        <v>143</v>
      </c>
      <c r="BF59" s="61">
        <v>159</v>
      </c>
      <c r="BG59" s="61" t="s">
        <v>144</v>
      </c>
      <c r="BH59" s="61">
        <v>4</v>
      </c>
      <c r="BI59" s="61">
        <v>3.2</v>
      </c>
      <c r="BJ59" s="61">
        <v>5.0999999999999996</v>
      </c>
      <c r="BK59" s="61">
        <v>4</v>
      </c>
      <c r="BL59" s="61">
        <v>2.9</v>
      </c>
      <c r="BM59" s="61">
        <v>1.2</v>
      </c>
      <c r="BN59" s="61">
        <v>3.4</v>
      </c>
      <c r="BO59" s="61">
        <v>2.6</v>
      </c>
      <c r="BP59" s="61">
        <v>1.8</v>
      </c>
      <c r="BQ59" s="61">
        <v>2.5</v>
      </c>
      <c r="BR59" s="61">
        <v>3.2</v>
      </c>
      <c r="BS59" s="61">
        <v>4.5</v>
      </c>
      <c r="BT59" s="61">
        <v>38.4</v>
      </c>
      <c r="BV59" s="61">
        <v>51</v>
      </c>
      <c r="BW59" s="61" t="s">
        <v>143</v>
      </c>
      <c r="BX59" s="61">
        <v>159</v>
      </c>
      <c r="BY59" s="61" t="s">
        <v>144</v>
      </c>
      <c r="BZ59" s="61">
        <v>0</v>
      </c>
      <c r="CA59" s="61">
        <v>0.1</v>
      </c>
      <c r="CB59" s="61">
        <v>0.1</v>
      </c>
      <c r="CC59" s="61">
        <v>0</v>
      </c>
      <c r="CD59" s="61">
        <v>0</v>
      </c>
      <c r="CE59" s="61">
        <v>0</v>
      </c>
      <c r="CF59" s="61">
        <v>0</v>
      </c>
      <c r="CG59" s="61">
        <v>0</v>
      </c>
      <c r="CH59" s="61">
        <v>0</v>
      </c>
      <c r="CI59" s="61">
        <v>0</v>
      </c>
      <c r="CJ59" s="61">
        <v>0</v>
      </c>
      <c r="CK59" s="61">
        <v>0</v>
      </c>
      <c r="CL59" s="61">
        <v>0.2</v>
      </c>
    </row>
    <row r="60" spans="2:90" s="2" customFormat="1" ht="12.75" hidden="1" customHeight="1">
      <c r="B60" s="61">
        <v>52</v>
      </c>
      <c r="C60" s="61" t="s">
        <v>145</v>
      </c>
      <c r="D60" s="61">
        <v>108</v>
      </c>
      <c r="E60" s="61" t="s">
        <v>146</v>
      </c>
      <c r="F60" s="61">
        <v>0</v>
      </c>
      <c r="G60" s="61">
        <v>0</v>
      </c>
      <c r="H60" s="61">
        <v>0</v>
      </c>
      <c r="I60" s="61">
        <v>0</v>
      </c>
      <c r="J60" s="61">
        <v>0.2</v>
      </c>
      <c r="K60" s="61">
        <v>0.4</v>
      </c>
      <c r="L60" s="61">
        <v>4.4000000000000004</v>
      </c>
      <c r="M60" s="61">
        <v>7.6</v>
      </c>
      <c r="N60" s="61">
        <v>0</v>
      </c>
      <c r="O60" s="61">
        <v>0</v>
      </c>
      <c r="P60" s="61">
        <v>0</v>
      </c>
      <c r="Q60" s="61">
        <v>0</v>
      </c>
      <c r="R60" s="61">
        <v>12.6</v>
      </c>
      <c r="T60" s="61">
        <v>52</v>
      </c>
      <c r="U60" s="61" t="s">
        <v>145</v>
      </c>
      <c r="V60" s="61">
        <v>108</v>
      </c>
      <c r="W60" s="61" t="s">
        <v>146</v>
      </c>
      <c r="X60" s="61">
        <v>11.4</v>
      </c>
      <c r="Y60" s="61">
        <v>4.5</v>
      </c>
      <c r="Z60" s="61">
        <v>0</v>
      </c>
      <c r="AA60" s="61">
        <v>0</v>
      </c>
      <c r="AB60" s="61">
        <v>0</v>
      </c>
      <c r="AC60" s="61">
        <v>0</v>
      </c>
      <c r="AD60" s="61">
        <v>0</v>
      </c>
      <c r="AE60" s="61">
        <v>0</v>
      </c>
      <c r="AF60" s="61">
        <v>0</v>
      </c>
      <c r="AG60" s="61">
        <v>0</v>
      </c>
      <c r="AH60" s="61">
        <v>0.1</v>
      </c>
      <c r="AI60" s="61">
        <v>8.3000000000000007</v>
      </c>
      <c r="AJ60" s="61">
        <v>24.3</v>
      </c>
      <c r="AL60" s="61">
        <v>52</v>
      </c>
      <c r="AM60" s="61" t="s">
        <v>145</v>
      </c>
      <c r="AN60" s="61">
        <v>108</v>
      </c>
      <c r="AO60" s="61" t="s">
        <v>146</v>
      </c>
      <c r="AP60" s="61">
        <v>0.5</v>
      </c>
      <c r="AQ60" s="61">
        <v>1.5</v>
      </c>
      <c r="AR60" s="61">
        <v>2</v>
      </c>
      <c r="AS60" s="61">
        <v>4.5</v>
      </c>
      <c r="AT60" s="61">
        <v>4</v>
      </c>
      <c r="AU60" s="61">
        <v>4.5</v>
      </c>
      <c r="AV60" s="61">
        <v>9.3000000000000007</v>
      </c>
      <c r="AW60" s="61">
        <v>8.6</v>
      </c>
      <c r="AX60" s="61">
        <v>4.0999999999999996</v>
      </c>
      <c r="AY60" s="61">
        <v>2.8</v>
      </c>
      <c r="AZ60" s="61">
        <v>3.3</v>
      </c>
      <c r="BA60" s="61">
        <v>1.4</v>
      </c>
      <c r="BB60" s="61">
        <v>46.5</v>
      </c>
      <c r="BD60" s="61">
        <v>52</v>
      </c>
      <c r="BE60" s="61" t="s">
        <v>145</v>
      </c>
      <c r="BF60" s="61">
        <v>108</v>
      </c>
      <c r="BG60" s="61" t="s">
        <v>146</v>
      </c>
      <c r="BH60" s="61">
        <v>0.1</v>
      </c>
      <c r="BI60" s="61">
        <v>0.2</v>
      </c>
      <c r="BJ60" s="61">
        <v>1.5</v>
      </c>
      <c r="BK60" s="61">
        <v>2</v>
      </c>
      <c r="BL60" s="61">
        <v>1.4</v>
      </c>
      <c r="BM60" s="61">
        <v>0.4</v>
      </c>
      <c r="BN60" s="61">
        <v>0.9</v>
      </c>
      <c r="BO60" s="61">
        <v>1.2</v>
      </c>
      <c r="BP60" s="61">
        <v>0.6</v>
      </c>
      <c r="BQ60" s="61">
        <v>0.2</v>
      </c>
      <c r="BR60" s="61">
        <v>1.1000000000000001</v>
      </c>
      <c r="BS60" s="61">
        <v>0.4</v>
      </c>
      <c r="BT60" s="61">
        <v>10</v>
      </c>
      <c r="BV60" s="61">
        <v>52</v>
      </c>
      <c r="BW60" s="61" t="s">
        <v>145</v>
      </c>
      <c r="BX60" s="61">
        <v>108</v>
      </c>
      <c r="BY60" s="61" t="s">
        <v>146</v>
      </c>
      <c r="BZ60" s="61">
        <v>0.6</v>
      </c>
      <c r="CA60" s="61">
        <v>0.5</v>
      </c>
      <c r="CB60" s="61">
        <v>0.2</v>
      </c>
      <c r="CC60" s="61">
        <v>0</v>
      </c>
      <c r="CD60" s="61">
        <v>0</v>
      </c>
      <c r="CE60" s="61">
        <v>0</v>
      </c>
      <c r="CF60" s="61">
        <v>0</v>
      </c>
      <c r="CG60" s="61">
        <v>0</v>
      </c>
      <c r="CH60" s="61">
        <v>0</v>
      </c>
      <c r="CI60" s="61">
        <v>0</v>
      </c>
      <c r="CJ60" s="61">
        <v>0.1</v>
      </c>
      <c r="CK60" s="61">
        <v>0.6</v>
      </c>
      <c r="CL60" s="61">
        <v>2</v>
      </c>
    </row>
    <row r="61" spans="2:90" s="2" customFormat="1" ht="12.75" hidden="1" customHeight="1">
      <c r="B61" s="61">
        <v>53</v>
      </c>
      <c r="C61" s="61" t="s">
        <v>147</v>
      </c>
      <c r="D61" s="61">
        <v>239</v>
      </c>
      <c r="E61" s="61" t="s">
        <v>148</v>
      </c>
      <c r="F61" s="61">
        <v>0</v>
      </c>
      <c r="G61" s="61">
        <v>0</v>
      </c>
      <c r="H61" s="61">
        <v>0</v>
      </c>
      <c r="I61" s="61">
        <v>0</v>
      </c>
      <c r="J61" s="61">
        <v>0</v>
      </c>
      <c r="K61" s="61">
        <v>0</v>
      </c>
      <c r="L61" s="61">
        <v>0.1</v>
      </c>
      <c r="M61" s="61">
        <v>1</v>
      </c>
      <c r="N61" s="61">
        <v>0</v>
      </c>
      <c r="O61" s="61">
        <v>0</v>
      </c>
      <c r="P61" s="61">
        <v>0</v>
      </c>
      <c r="Q61" s="61">
        <v>0</v>
      </c>
      <c r="R61" s="61">
        <v>1.1000000000000001</v>
      </c>
      <c r="T61" s="61">
        <v>53</v>
      </c>
      <c r="U61" s="61" t="s">
        <v>147</v>
      </c>
      <c r="V61" s="61">
        <v>239</v>
      </c>
      <c r="W61" s="61" t="s">
        <v>148</v>
      </c>
      <c r="X61" s="61">
        <v>0</v>
      </c>
      <c r="Y61" s="61">
        <v>0</v>
      </c>
      <c r="Z61" s="61">
        <v>0</v>
      </c>
      <c r="AA61" s="61">
        <v>0</v>
      </c>
      <c r="AB61" s="61">
        <v>0</v>
      </c>
      <c r="AC61" s="61">
        <v>0</v>
      </c>
      <c r="AD61" s="61">
        <v>0</v>
      </c>
      <c r="AE61" s="61">
        <v>0</v>
      </c>
      <c r="AF61" s="61">
        <v>0</v>
      </c>
      <c r="AG61" s="61">
        <v>0</v>
      </c>
      <c r="AH61" s="61">
        <v>0</v>
      </c>
      <c r="AI61" s="61">
        <v>0.1</v>
      </c>
      <c r="AJ61" s="61">
        <v>0.1</v>
      </c>
      <c r="AL61" s="61">
        <v>53</v>
      </c>
      <c r="AM61" s="61" t="s">
        <v>147</v>
      </c>
      <c r="AN61" s="61">
        <v>239</v>
      </c>
      <c r="AO61" s="61" t="s">
        <v>148</v>
      </c>
      <c r="AP61" s="61">
        <v>0</v>
      </c>
      <c r="AQ61" s="61">
        <v>0</v>
      </c>
      <c r="AR61" s="61">
        <v>0</v>
      </c>
      <c r="AS61" s="61">
        <v>0</v>
      </c>
      <c r="AT61" s="61">
        <v>0</v>
      </c>
      <c r="AU61" s="61">
        <v>0.5</v>
      </c>
      <c r="AV61" s="61">
        <v>0.9</v>
      </c>
      <c r="AW61" s="61">
        <v>0.9</v>
      </c>
      <c r="AX61" s="61">
        <v>0.6</v>
      </c>
      <c r="AY61" s="61">
        <v>0.3</v>
      </c>
      <c r="AZ61" s="61">
        <v>0.3</v>
      </c>
      <c r="BA61" s="61">
        <v>0.2</v>
      </c>
      <c r="BB61" s="61">
        <v>3.7</v>
      </c>
      <c r="BD61" s="61">
        <v>53</v>
      </c>
      <c r="BE61" s="61" t="s">
        <v>147</v>
      </c>
      <c r="BF61" s="61">
        <v>239</v>
      </c>
      <c r="BG61" s="61" t="s">
        <v>148</v>
      </c>
      <c r="BH61" s="61">
        <v>0</v>
      </c>
      <c r="BI61" s="61">
        <v>0</v>
      </c>
      <c r="BJ61" s="61">
        <v>0</v>
      </c>
      <c r="BK61" s="61">
        <v>0</v>
      </c>
      <c r="BL61" s="61">
        <v>0</v>
      </c>
      <c r="BM61" s="61">
        <v>0</v>
      </c>
      <c r="BN61" s="61">
        <v>0</v>
      </c>
      <c r="BO61" s="61">
        <v>0</v>
      </c>
      <c r="BP61" s="61">
        <v>0.1</v>
      </c>
      <c r="BQ61" s="61">
        <v>0</v>
      </c>
      <c r="BR61" s="61">
        <v>0</v>
      </c>
      <c r="BS61" s="61">
        <v>0</v>
      </c>
      <c r="BT61" s="61">
        <v>0.1</v>
      </c>
      <c r="BV61" s="61">
        <v>53</v>
      </c>
      <c r="BW61" s="61" t="s">
        <v>147</v>
      </c>
      <c r="BX61" s="61">
        <v>239</v>
      </c>
      <c r="BY61" s="61" t="s">
        <v>148</v>
      </c>
      <c r="BZ61" s="61">
        <v>0</v>
      </c>
      <c r="CA61" s="61">
        <v>0</v>
      </c>
      <c r="CB61" s="61">
        <v>0</v>
      </c>
      <c r="CC61" s="61">
        <v>0</v>
      </c>
      <c r="CD61" s="61">
        <v>0</v>
      </c>
      <c r="CE61" s="61">
        <v>0</v>
      </c>
      <c r="CF61" s="61">
        <v>0</v>
      </c>
      <c r="CG61" s="61">
        <v>0</v>
      </c>
      <c r="CH61" s="61">
        <v>0</v>
      </c>
      <c r="CI61" s="61">
        <v>0</v>
      </c>
      <c r="CJ61" s="61">
        <v>0</v>
      </c>
      <c r="CK61" s="61">
        <v>0</v>
      </c>
      <c r="CL61" s="61">
        <v>0</v>
      </c>
    </row>
    <row r="62" spans="2:90" s="2" customFormat="1" ht="12.75" hidden="1" customHeight="1">
      <c r="B62" s="61">
        <v>54</v>
      </c>
      <c r="C62" s="61" t="s">
        <v>149</v>
      </c>
      <c r="D62" s="61">
        <v>152</v>
      </c>
      <c r="E62" s="61" t="s">
        <v>150</v>
      </c>
      <c r="F62" s="61">
        <v>0</v>
      </c>
      <c r="G62" s="61">
        <v>0</v>
      </c>
      <c r="H62" s="61">
        <v>0</v>
      </c>
      <c r="I62" s="61">
        <v>0</v>
      </c>
      <c r="J62" s="61">
        <v>0.2</v>
      </c>
      <c r="K62" s="61">
        <v>0.3</v>
      </c>
      <c r="L62" s="61">
        <v>7.8</v>
      </c>
      <c r="M62" s="61">
        <v>8.5</v>
      </c>
      <c r="N62" s="61">
        <v>0.2</v>
      </c>
      <c r="O62" s="61">
        <v>0</v>
      </c>
      <c r="P62" s="61">
        <v>0</v>
      </c>
      <c r="Q62" s="61">
        <v>0</v>
      </c>
      <c r="R62" s="61">
        <v>17</v>
      </c>
      <c r="T62" s="61">
        <v>54</v>
      </c>
      <c r="U62" s="61" t="s">
        <v>149</v>
      </c>
      <c r="V62" s="61">
        <v>152</v>
      </c>
      <c r="W62" s="61" t="s">
        <v>150</v>
      </c>
      <c r="X62" s="61">
        <v>1.4</v>
      </c>
      <c r="Y62" s="61">
        <v>0.4</v>
      </c>
      <c r="Z62" s="61">
        <v>0</v>
      </c>
      <c r="AA62" s="61">
        <v>0</v>
      </c>
      <c r="AB62" s="61">
        <v>0</v>
      </c>
      <c r="AC62" s="61">
        <v>0</v>
      </c>
      <c r="AD62" s="61">
        <v>0</v>
      </c>
      <c r="AE62" s="61">
        <v>0</v>
      </c>
      <c r="AF62" s="61">
        <v>0</v>
      </c>
      <c r="AG62" s="61">
        <v>0</v>
      </c>
      <c r="AH62" s="61">
        <v>0</v>
      </c>
      <c r="AI62" s="61">
        <v>0.5</v>
      </c>
      <c r="AJ62" s="61">
        <v>2.2999999999999998</v>
      </c>
      <c r="AL62" s="61">
        <v>54</v>
      </c>
      <c r="AM62" s="61" t="s">
        <v>149</v>
      </c>
      <c r="AN62" s="61">
        <v>152</v>
      </c>
      <c r="AO62" s="61" t="s">
        <v>150</v>
      </c>
      <c r="AP62" s="61">
        <v>1.7</v>
      </c>
      <c r="AQ62" s="61">
        <v>2.6</v>
      </c>
      <c r="AR62" s="61">
        <v>4.2</v>
      </c>
      <c r="AS62" s="61">
        <v>5.3</v>
      </c>
      <c r="AT62" s="61">
        <v>3.6</v>
      </c>
      <c r="AU62" s="61">
        <v>4.0999999999999996</v>
      </c>
      <c r="AV62" s="61">
        <v>5.9</v>
      </c>
      <c r="AW62" s="61">
        <v>5.9</v>
      </c>
      <c r="AX62" s="61">
        <v>5.3</v>
      </c>
      <c r="AY62" s="61">
        <v>3.1</v>
      </c>
      <c r="AZ62" s="61">
        <v>2.1</v>
      </c>
      <c r="BA62" s="61">
        <v>1.9</v>
      </c>
      <c r="BB62" s="61">
        <v>45.7</v>
      </c>
      <c r="BD62" s="61">
        <v>54</v>
      </c>
      <c r="BE62" s="61" t="s">
        <v>149</v>
      </c>
      <c r="BF62" s="61">
        <v>152</v>
      </c>
      <c r="BG62" s="61" t="s">
        <v>150</v>
      </c>
      <c r="BH62" s="61">
        <v>2.1</v>
      </c>
      <c r="BI62" s="61">
        <v>0.6</v>
      </c>
      <c r="BJ62" s="61">
        <v>1.5</v>
      </c>
      <c r="BK62" s="61">
        <v>1.8</v>
      </c>
      <c r="BL62" s="61">
        <v>0.6</v>
      </c>
      <c r="BM62" s="61">
        <v>0.2</v>
      </c>
      <c r="BN62" s="61">
        <v>0.7</v>
      </c>
      <c r="BO62" s="61">
        <v>1.2</v>
      </c>
      <c r="BP62" s="61">
        <v>0.9</v>
      </c>
      <c r="BQ62" s="61">
        <v>0.8</v>
      </c>
      <c r="BR62" s="61">
        <v>0.6</v>
      </c>
      <c r="BS62" s="61">
        <v>1.3</v>
      </c>
      <c r="BT62" s="61">
        <v>12.3</v>
      </c>
      <c r="BV62" s="61">
        <v>54</v>
      </c>
      <c r="BW62" s="61" t="s">
        <v>149</v>
      </c>
      <c r="BX62" s="61">
        <v>152</v>
      </c>
      <c r="BY62" s="61" t="s">
        <v>150</v>
      </c>
      <c r="BZ62" s="61">
        <v>0.1</v>
      </c>
      <c r="CA62" s="61">
        <v>0.2</v>
      </c>
      <c r="CB62" s="61">
        <v>0</v>
      </c>
      <c r="CC62" s="61">
        <v>0</v>
      </c>
      <c r="CD62" s="61">
        <v>0</v>
      </c>
      <c r="CE62" s="61">
        <v>0</v>
      </c>
      <c r="CF62" s="61">
        <v>0</v>
      </c>
      <c r="CG62" s="61">
        <v>0</v>
      </c>
      <c r="CH62" s="61">
        <v>0</v>
      </c>
      <c r="CI62" s="61">
        <v>0</v>
      </c>
      <c r="CJ62" s="61">
        <v>0</v>
      </c>
      <c r="CK62" s="61">
        <v>0.1</v>
      </c>
      <c r="CL62" s="61">
        <v>0.4</v>
      </c>
    </row>
    <row r="63" spans="2:90" s="2" customFormat="1" ht="12.75" hidden="1" customHeight="1">
      <c r="B63" s="61">
        <v>55</v>
      </c>
      <c r="C63" s="61" t="s">
        <v>151</v>
      </c>
      <c r="D63" s="61">
        <v>201</v>
      </c>
      <c r="E63" s="61" t="s">
        <v>152</v>
      </c>
      <c r="F63" s="61">
        <v>0</v>
      </c>
      <c r="G63" s="61">
        <v>0</v>
      </c>
      <c r="H63" s="61">
        <v>0</v>
      </c>
      <c r="I63" s="61">
        <v>0</v>
      </c>
      <c r="J63" s="61">
        <v>0</v>
      </c>
      <c r="K63" s="61">
        <v>0.1</v>
      </c>
      <c r="L63" s="61">
        <v>1.3</v>
      </c>
      <c r="M63" s="61">
        <v>3.8</v>
      </c>
      <c r="N63" s="61">
        <v>0</v>
      </c>
      <c r="O63" s="61">
        <v>0</v>
      </c>
      <c r="P63" s="61">
        <v>0</v>
      </c>
      <c r="Q63" s="61">
        <v>0</v>
      </c>
      <c r="R63" s="61">
        <v>5.2</v>
      </c>
      <c r="T63" s="61">
        <v>55</v>
      </c>
      <c r="U63" s="61" t="s">
        <v>151</v>
      </c>
      <c r="V63" s="61">
        <v>201</v>
      </c>
      <c r="W63" s="61" t="s">
        <v>152</v>
      </c>
      <c r="X63" s="61">
        <v>12.1</v>
      </c>
      <c r="Y63" s="61">
        <v>5</v>
      </c>
      <c r="Z63" s="61">
        <v>0</v>
      </c>
      <c r="AA63" s="61">
        <v>0</v>
      </c>
      <c r="AB63" s="61">
        <v>0</v>
      </c>
      <c r="AC63" s="61">
        <v>0</v>
      </c>
      <c r="AD63" s="61">
        <v>0</v>
      </c>
      <c r="AE63" s="61">
        <v>0</v>
      </c>
      <c r="AF63" s="61">
        <v>0</v>
      </c>
      <c r="AG63" s="61">
        <v>0</v>
      </c>
      <c r="AH63" s="61">
        <v>0.1</v>
      </c>
      <c r="AI63" s="61">
        <v>8.3000000000000007</v>
      </c>
      <c r="AJ63" s="61">
        <v>25.5</v>
      </c>
      <c r="AL63" s="61">
        <v>55</v>
      </c>
      <c r="AM63" s="61" t="s">
        <v>151</v>
      </c>
      <c r="AN63" s="61">
        <v>201</v>
      </c>
      <c r="AO63" s="61" t="s">
        <v>152</v>
      </c>
      <c r="AP63" s="61">
        <v>0.5</v>
      </c>
      <c r="AQ63" s="61">
        <v>1.4</v>
      </c>
      <c r="AR63" s="61">
        <v>1.5</v>
      </c>
      <c r="AS63" s="61">
        <v>3.6</v>
      </c>
      <c r="AT63" s="61">
        <v>3.9</v>
      </c>
      <c r="AU63" s="61">
        <v>3.3</v>
      </c>
      <c r="AV63" s="61">
        <v>8.5</v>
      </c>
      <c r="AW63" s="61">
        <v>5.9</v>
      </c>
      <c r="AX63" s="61">
        <v>3.7</v>
      </c>
      <c r="AY63" s="61">
        <v>2.6</v>
      </c>
      <c r="AZ63" s="61">
        <v>3.3</v>
      </c>
      <c r="BA63" s="61">
        <v>1.4</v>
      </c>
      <c r="BB63" s="61">
        <v>39.6</v>
      </c>
      <c r="BD63" s="61">
        <v>55</v>
      </c>
      <c r="BE63" s="61" t="s">
        <v>151</v>
      </c>
      <c r="BF63" s="61">
        <v>201</v>
      </c>
      <c r="BG63" s="61" t="s">
        <v>152</v>
      </c>
      <c r="BH63" s="61">
        <v>0.2</v>
      </c>
      <c r="BI63" s="61">
        <v>0.2</v>
      </c>
      <c r="BJ63" s="61">
        <v>0.9</v>
      </c>
      <c r="BK63" s="61">
        <v>1.5</v>
      </c>
      <c r="BL63" s="61">
        <v>0.7</v>
      </c>
      <c r="BM63" s="61">
        <v>0.6</v>
      </c>
      <c r="BN63" s="61">
        <v>1.1000000000000001</v>
      </c>
      <c r="BO63" s="61">
        <v>0.8</v>
      </c>
      <c r="BP63" s="61">
        <v>0.4</v>
      </c>
      <c r="BQ63" s="61">
        <v>0.2</v>
      </c>
      <c r="BR63" s="61">
        <v>0.6</v>
      </c>
      <c r="BS63" s="61">
        <v>0.5</v>
      </c>
      <c r="BT63" s="61">
        <v>7.7</v>
      </c>
      <c r="BV63" s="61">
        <v>55</v>
      </c>
      <c r="BW63" s="61" t="s">
        <v>151</v>
      </c>
      <c r="BX63" s="61">
        <v>201</v>
      </c>
      <c r="BY63" s="61" t="s">
        <v>152</v>
      </c>
      <c r="BZ63" s="61">
        <v>0</v>
      </c>
      <c r="CA63" s="61">
        <v>0</v>
      </c>
      <c r="CB63" s="61">
        <v>0</v>
      </c>
      <c r="CC63" s="61">
        <v>0</v>
      </c>
      <c r="CD63" s="61">
        <v>0</v>
      </c>
      <c r="CE63" s="61">
        <v>0</v>
      </c>
      <c r="CF63" s="61">
        <v>0</v>
      </c>
      <c r="CG63" s="61">
        <v>0</v>
      </c>
      <c r="CH63" s="61">
        <v>0</v>
      </c>
      <c r="CI63" s="61">
        <v>0</v>
      </c>
      <c r="CJ63" s="61">
        <v>0</v>
      </c>
      <c r="CK63" s="61">
        <v>0</v>
      </c>
      <c r="CL63" s="61">
        <v>0</v>
      </c>
    </row>
    <row r="64" spans="2:90" s="2" customFormat="1" ht="12.75" hidden="1" customHeight="1">
      <c r="B64" s="61">
        <v>56</v>
      </c>
      <c r="C64" s="61" t="s">
        <v>151</v>
      </c>
      <c r="D64" s="61">
        <v>102</v>
      </c>
      <c r="E64" s="61" t="s">
        <v>153</v>
      </c>
      <c r="F64" s="61">
        <v>0</v>
      </c>
      <c r="G64" s="61">
        <v>0</v>
      </c>
      <c r="H64" s="61">
        <v>0</v>
      </c>
      <c r="I64" s="61">
        <v>0</v>
      </c>
      <c r="J64" s="61">
        <v>0</v>
      </c>
      <c r="K64" s="61">
        <v>0</v>
      </c>
      <c r="L64" s="61">
        <v>0</v>
      </c>
      <c r="M64" s="61">
        <v>0.1</v>
      </c>
      <c r="N64" s="61">
        <v>0</v>
      </c>
      <c r="O64" s="61">
        <v>0</v>
      </c>
      <c r="P64" s="61">
        <v>0</v>
      </c>
      <c r="Q64" s="61">
        <v>0</v>
      </c>
      <c r="R64" s="61">
        <v>0.1</v>
      </c>
      <c r="T64" s="61">
        <v>56</v>
      </c>
      <c r="U64" s="61" t="s">
        <v>151</v>
      </c>
      <c r="V64" s="61">
        <v>102</v>
      </c>
      <c r="W64" s="61" t="s">
        <v>153</v>
      </c>
      <c r="X64" s="61">
        <v>12.2</v>
      </c>
      <c r="Y64" s="61">
        <v>7.6</v>
      </c>
      <c r="Z64" s="61">
        <v>0.7</v>
      </c>
      <c r="AA64" s="61">
        <v>0</v>
      </c>
      <c r="AB64" s="61">
        <v>0</v>
      </c>
      <c r="AC64" s="61">
        <v>0</v>
      </c>
      <c r="AD64" s="61">
        <v>0</v>
      </c>
      <c r="AE64" s="61">
        <v>0</v>
      </c>
      <c r="AF64" s="61">
        <v>0</v>
      </c>
      <c r="AG64" s="61">
        <v>0</v>
      </c>
      <c r="AH64" s="61">
        <v>0.1</v>
      </c>
      <c r="AI64" s="61">
        <v>6.3</v>
      </c>
      <c r="AJ64" s="61">
        <v>26.9</v>
      </c>
      <c r="AL64" s="61">
        <v>56</v>
      </c>
      <c r="AM64" s="61" t="s">
        <v>151</v>
      </c>
      <c r="AN64" s="61">
        <v>102</v>
      </c>
      <c r="AO64" s="61" t="s">
        <v>153</v>
      </c>
      <c r="AP64" s="61">
        <v>0.9</v>
      </c>
      <c r="AQ64" s="61">
        <v>1.3</v>
      </c>
      <c r="AR64" s="61">
        <v>0.8</v>
      </c>
      <c r="AS64" s="61">
        <v>2.1</v>
      </c>
      <c r="AT64" s="61">
        <v>2.9</v>
      </c>
      <c r="AU64" s="61">
        <v>2.8</v>
      </c>
      <c r="AV64" s="61">
        <v>6.3</v>
      </c>
      <c r="AW64" s="61">
        <v>4.3</v>
      </c>
      <c r="AX64" s="61">
        <v>3.2</v>
      </c>
      <c r="AY64" s="61">
        <v>1.3</v>
      </c>
      <c r="AZ64" s="61">
        <v>2.6</v>
      </c>
      <c r="BA64" s="61">
        <v>1.5</v>
      </c>
      <c r="BB64" s="61">
        <v>30</v>
      </c>
      <c r="BD64" s="61">
        <v>56</v>
      </c>
      <c r="BE64" s="61" t="s">
        <v>151</v>
      </c>
      <c r="BF64" s="61">
        <v>102</v>
      </c>
      <c r="BG64" s="61" t="s">
        <v>153</v>
      </c>
      <c r="BH64" s="61">
        <v>7.4</v>
      </c>
      <c r="BI64" s="61">
        <v>6</v>
      </c>
      <c r="BJ64" s="61">
        <v>6.5</v>
      </c>
      <c r="BK64" s="61">
        <v>8.1999999999999993</v>
      </c>
      <c r="BL64" s="61">
        <v>9.1</v>
      </c>
      <c r="BM64" s="61">
        <v>2.1</v>
      </c>
      <c r="BN64" s="61">
        <v>4</v>
      </c>
      <c r="BO64" s="61">
        <v>2.2999999999999998</v>
      </c>
      <c r="BP64" s="61">
        <v>1.3</v>
      </c>
      <c r="BQ64" s="61">
        <v>5</v>
      </c>
      <c r="BR64" s="61">
        <v>9</v>
      </c>
      <c r="BS64" s="61">
        <v>12.5</v>
      </c>
      <c r="BT64" s="61">
        <v>73.400000000000006</v>
      </c>
      <c r="BV64" s="61">
        <v>56</v>
      </c>
      <c r="BW64" s="61" t="s">
        <v>151</v>
      </c>
      <c r="BX64" s="61">
        <v>102</v>
      </c>
      <c r="BY64" s="61" t="s">
        <v>153</v>
      </c>
      <c r="BZ64" s="61">
        <v>1.1000000000000001</v>
      </c>
      <c r="CA64" s="61">
        <v>0.4</v>
      </c>
      <c r="CB64" s="61">
        <v>0.1</v>
      </c>
      <c r="CC64" s="61">
        <v>0</v>
      </c>
      <c r="CD64" s="61">
        <v>0</v>
      </c>
      <c r="CE64" s="61">
        <v>0</v>
      </c>
      <c r="CF64" s="61">
        <v>0</v>
      </c>
      <c r="CG64" s="61">
        <v>0</v>
      </c>
      <c r="CH64" s="61">
        <v>0</v>
      </c>
      <c r="CI64" s="61">
        <v>0</v>
      </c>
      <c r="CJ64" s="61">
        <v>0.1</v>
      </c>
      <c r="CK64" s="61">
        <v>1.3</v>
      </c>
      <c r="CL64" s="61">
        <v>3</v>
      </c>
    </row>
    <row r="65" spans="2:90" s="2" customFormat="1" ht="12.75" hidden="1" customHeight="1">
      <c r="B65" s="61">
        <v>57</v>
      </c>
      <c r="C65" s="61" t="s">
        <v>151</v>
      </c>
      <c r="D65" s="61">
        <v>112</v>
      </c>
      <c r="E65" s="61" t="s">
        <v>154</v>
      </c>
      <c r="F65" s="61">
        <v>0</v>
      </c>
      <c r="G65" s="61">
        <v>0</v>
      </c>
      <c r="H65" s="61">
        <v>0</v>
      </c>
      <c r="I65" s="61">
        <v>0</v>
      </c>
      <c r="J65" s="61">
        <v>0</v>
      </c>
      <c r="K65" s="61">
        <v>0.2</v>
      </c>
      <c r="L65" s="61">
        <v>0.8</v>
      </c>
      <c r="M65" s="61">
        <v>4.2</v>
      </c>
      <c r="N65" s="61">
        <v>0</v>
      </c>
      <c r="O65" s="61">
        <v>0</v>
      </c>
      <c r="P65" s="61">
        <v>0</v>
      </c>
      <c r="Q65" s="61">
        <v>0</v>
      </c>
      <c r="R65" s="61">
        <v>5.2</v>
      </c>
      <c r="T65" s="61">
        <v>57</v>
      </c>
      <c r="U65" s="61" t="s">
        <v>151</v>
      </c>
      <c r="V65" s="61">
        <v>112</v>
      </c>
      <c r="W65" s="61" t="s">
        <v>154</v>
      </c>
      <c r="X65" s="61">
        <v>11.5</v>
      </c>
      <c r="Y65" s="61">
        <v>4.8</v>
      </c>
      <c r="Z65" s="61">
        <v>0</v>
      </c>
      <c r="AA65" s="61">
        <v>0</v>
      </c>
      <c r="AB65" s="61">
        <v>0</v>
      </c>
      <c r="AC65" s="61">
        <v>0</v>
      </c>
      <c r="AD65" s="61">
        <v>0</v>
      </c>
      <c r="AE65" s="61">
        <v>0</v>
      </c>
      <c r="AF65" s="61">
        <v>0</v>
      </c>
      <c r="AG65" s="61">
        <v>0</v>
      </c>
      <c r="AH65" s="61">
        <v>0.1</v>
      </c>
      <c r="AI65" s="61">
        <v>7.7</v>
      </c>
      <c r="AJ65" s="61">
        <v>24.1</v>
      </c>
      <c r="AL65" s="61">
        <v>57</v>
      </c>
      <c r="AM65" s="61" t="s">
        <v>151</v>
      </c>
      <c r="AN65" s="61">
        <v>112</v>
      </c>
      <c r="AO65" s="61" t="s">
        <v>154</v>
      </c>
      <c r="AP65" s="61">
        <v>0.4</v>
      </c>
      <c r="AQ65" s="61">
        <v>1.6</v>
      </c>
      <c r="AR65" s="61">
        <v>2</v>
      </c>
      <c r="AS65" s="61">
        <v>4</v>
      </c>
      <c r="AT65" s="61">
        <v>3.8</v>
      </c>
      <c r="AU65" s="61">
        <v>3.6</v>
      </c>
      <c r="AV65" s="61">
        <v>8.6</v>
      </c>
      <c r="AW65" s="61">
        <v>6.9</v>
      </c>
      <c r="AX65" s="61">
        <v>3.8</v>
      </c>
      <c r="AY65" s="61">
        <v>2.6</v>
      </c>
      <c r="AZ65" s="61">
        <v>3.2</v>
      </c>
      <c r="BA65" s="61">
        <v>1.8</v>
      </c>
      <c r="BB65" s="61">
        <v>42.3</v>
      </c>
      <c r="BD65" s="61">
        <v>57</v>
      </c>
      <c r="BE65" s="61" t="s">
        <v>151</v>
      </c>
      <c r="BF65" s="61">
        <v>112</v>
      </c>
      <c r="BG65" s="61" t="s">
        <v>154</v>
      </c>
      <c r="BH65" s="61">
        <v>1.5</v>
      </c>
      <c r="BI65" s="61">
        <v>1.3</v>
      </c>
      <c r="BJ65" s="61">
        <v>3.5</v>
      </c>
      <c r="BK65" s="61">
        <v>2.1</v>
      </c>
      <c r="BL65" s="61">
        <v>1.2</v>
      </c>
      <c r="BM65" s="61">
        <v>0.5</v>
      </c>
      <c r="BN65" s="61">
        <v>1.2</v>
      </c>
      <c r="BO65" s="61">
        <v>1.4</v>
      </c>
      <c r="BP65" s="61">
        <v>0.6</v>
      </c>
      <c r="BQ65" s="61">
        <v>1.3</v>
      </c>
      <c r="BR65" s="61">
        <v>2.8</v>
      </c>
      <c r="BS65" s="61">
        <v>3</v>
      </c>
      <c r="BT65" s="61">
        <v>20.399999999999999</v>
      </c>
      <c r="BV65" s="61">
        <v>57</v>
      </c>
      <c r="BW65" s="61" t="s">
        <v>151</v>
      </c>
      <c r="BX65" s="61">
        <v>112</v>
      </c>
      <c r="BY65" s="61" t="s">
        <v>154</v>
      </c>
      <c r="BZ65" s="61">
        <v>0.4</v>
      </c>
      <c r="CA65" s="61">
        <v>0.4</v>
      </c>
      <c r="CB65" s="61">
        <v>0.1</v>
      </c>
      <c r="CC65" s="61">
        <v>0</v>
      </c>
      <c r="CD65" s="61">
        <v>0</v>
      </c>
      <c r="CE65" s="61">
        <v>0</v>
      </c>
      <c r="CF65" s="61">
        <v>0</v>
      </c>
      <c r="CG65" s="61">
        <v>0</v>
      </c>
      <c r="CH65" s="61">
        <v>0</v>
      </c>
      <c r="CI65" s="61">
        <v>0</v>
      </c>
      <c r="CJ65" s="61">
        <v>0</v>
      </c>
      <c r="CK65" s="61">
        <v>0.4</v>
      </c>
      <c r="CL65" s="61">
        <v>1.3</v>
      </c>
    </row>
    <row r="66" spans="2:90" s="2" customFormat="1" ht="12.75" hidden="1" customHeight="1">
      <c r="B66" s="61">
        <v>58</v>
      </c>
      <c r="C66" s="61" t="s">
        <v>155</v>
      </c>
      <c r="D66" s="61">
        <v>259</v>
      </c>
      <c r="E66" s="61" t="s">
        <v>156</v>
      </c>
      <c r="F66" s="61">
        <v>0</v>
      </c>
      <c r="G66" s="61">
        <v>0</v>
      </c>
      <c r="H66" s="61">
        <v>0</v>
      </c>
      <c r="I66" s="61">
        <v>0</v>
      </c>
      <c r="J66" s="61">
        <v>0</v>
      </c>
      <c r="K66" s="61">
        <v>0.1</v>
      </c>
      <c r="L66" s="61">
        <v>2.7</v>
      </c>
      <c r="M66" s="61">
        <v>6.7</v>
      </c>
      <c r="N66" s="61">
        <v>0</v>
      </c>
      <c r="O66" s="61">
        <v>0</v>
      </c>
      <c r="P66" s="61">
        <v>0</v>
      </c>
      <c r="Q66" s="61">
        <v>0</v>
      </c>
      <c r="R66" s="61">
        <v>9.5</v>
      </c>
      <c r="T66" s="61">
        <v>58</v>
      </c>
      <c r="U66" s="61" t="s">
        <v>155</v>
      </c>
      <c r="V66" s="61">
        <v>259</v>
      </c>
      <c r="W66" s="61" t="s">
        <v>156</v>
      </c>
      <c r="X66" s="61">
        <v>2.6</v>
      </c>
      <c r="Y66" s="61">
        <v>0.9</v>
      </c>
      <c r="Z66" s="61">
        <v>0</v>
      </c>
      <c r="AA66" s="61">
        <v>0</v>
      </c>
      <c r="AB66" s="61">
        <v>0</v>
      </c>
      <c r="AC66" s="61">
        <v>0</v>
      </c>
      <c r="AD66" s="61">
        <v>0</v>
      </c>
      <c r="AE66" s="61">
        <v>0</v>
      </c>
      <c r="AF66" s="61">
        <v>0</v>
      </c>
      <c r="AG66" s="61">
        <v>0</v>
      </c>
      <c r="AH66" s="61">
        <v>0</v>
      </c>
      <c r="AI66" s="61">
        <v>0.5</v>
      </c>
      <c r="AJ66" s="61">
        <v>4</v>
      </c>
      <c r="AL66" s="61">
        <v>58</v>
      </c>
      <c r="AM66" s="61" t="s">
        <v>155</v>
      </c>
      <c r="AN66" s="61">
        <v>259</v>
      </c>
      <c r="AO66" s="61" t="s">
        <v>156</v>
      </c>
      <c r="AP66" s="61">
        <v>1.6</v>
      </c>
      <c r="AQ66" s="61">
        <v>2.4</v>
      </c>
      <c r="AR66" s="61">
        <v>4.0999999999999996</v>
      </c>
      <c r="AS66" s="61">
        <v>5.7</v>
      </c>
      <c r="AT66" s="61">
        <v>4.4000000000000004</v>
      </c>
      <c r="AU66" s="61">
        <v>4.8</v>
      </c>
      <c r="AV66" s="61">
        <v>6.5</v>
      </c>
      <c r="AW66" s="61">
        <v>6.7</v>
      </c>
      <c r="AX66" s="61">
        <v>5.4</v>
      </c>
      <c r="AY66" s="61">
        <v>3.1</v>
      </c>
      <c r="AZ66" s="61">
        <v>3.3</v>
      </c>
      <c r="BA66" s="61">
        <v>2.2999999999999998</v>
      </c>
      <c r="BB66" s="61">
        <v>50.3</v>
      </c>
      <c r="BD66" s="61">
        <v>58</v>
      </c>
      <c r="BE66" s="61" t="s">
        <v>155</v>
      </c>
      <c r="BF66" s="61">
        <v>259</v>
      </c>
      <c r="BG66" s="61" t="s">
        <v>156</v>
      </c>
      <c r="BH66" s="61">
        <v>1.7</v>
      </c>
      <c r="BI66" s="61">
        <v>1.5</v>
      </c>
      <c r="BJ66" s="61">
        <v>2.2999999999999998</v>
      </c>
      <c r="BK66" s="61">
        <v>2.5</v>
      </c>
      <c r="BL66" s="61">
        <v>0.9</v>
      </c>
      <c r="BM66" s="61">
        <v>0.4</v>
      </c>
      <c r="BN66" s="61">
        <v>0.9</v>
      </c>
      <c r="BO66" s="61">
        <v>1.8</v>
      </c>
      <c r="BP66" s="61">
        <v>0.9</v>
      </c>
      <c r="BQ66" s="61">
        <v>1.1000000000000001</v>
      </c>
      <c r="BR66" s="61">
        <v>2.2000000000000002</v>
      </c>
      <c r="BS66" s="61">
        <v>2.9</v>
      </c>
      <c r="BT66" s="61">
        <v>19.100000000000001</v>
      </c>
      <c r="BV66" s="61">
        <v>58</v>
      </c>
      <c r="BW66" s="61" t="s">
        <v>155</v>
      </c>
      <c r="BX66" s="61">
        <v>259</v>
      </c>
      <c r="BY66" s="61" t="s">
        <v>156</v>
      </c>
      <c r="BZ66" s="61">
        <v>0</v>
      </c>
      <c r="CA66" s="61">
        <v>0</v>
      </c>
      <c r="CB66" s="61">
        <v>0</v>
      </c>
      <c r="CC66" s="61">
        <v>0</v>
      </c>
      <c r="CD66" s="61">
        <v>0</v>
      </c>
      <c r="CE66" s="61">
        <v>0</v>
      </c>
      <c r="CF66" s="61">
        <v>0</v>
      </c>
      <c r="CG66" s="61">
        <v>0</v>
      </c>
      <c r="CH66" s="61">
        <v>0</v>
      </c>
      <c r="CI66" s="61">
        <v>0</v>
      </c>
      <c r="CJ66" s="61">
        <v>0</v>
      </c>
      <c r="CK66" s="61">
        <v>0</v>
      </c>
      <c r="CL66" s="61">
        <v>0</v>
      </c>
    </row>
    <row r="67" spans="2:90" s="2" customFormat="1" ht="12.75" hidden="1" customHeight="1">
      <c r="B67" s="61">
        <v>59</v>
      </c>
      <c r="C67" s="61" t="s">
        <v>155</v>
      </c>
      <c r="D67" s="61">
        <v>262</v>
      </c>
      <c r="E67" s="61" t="s">
        <v>157</v>
      </c>
      <c r="F67" s="61">
        <v>0</v>
      </c>
      <c r="G67" s="61">
        <v>0</v>
      </c>
      <c r="H67" s="61">
        <v>0</v>
      </c>
      <c r="I67" s="61">
        <v>0</v>
      </c>
      <c r="J67" s="61">
        <v>0</v>
      </c>
      <c r="K67" s="61">
        <v>0</v>
      </c>
      <c r="L67" s="61">
        <v>3.1</v>
      </c>
      <c r="M67" s="61">
        <v>5.9</v>
      </c>
      <c r="N67" s="61">
        <v>0.5</v>
      </c>
      <c r="O67" s="61">
        <v>0</v>
      </c>
      <c r="P67" s="61">
        <v>0</v>
      </c>
      <c r="Q67" s="61">
        <v>0</v>
      </c>
      <c r="R67" s="61">
        <v>9.5</v>
      </c>
      <c r="T67" s="61">
        <v>59</v>
      </c>
      <c r="U67" s="61" t="s">
        <v>155</v>
      </c>
      <c r="V67" s="61">
        <v>262</v>
      </c>
      <c r="W67" s="61" t="s">
        <v>157</v>
      </c>
      <c r="X67" s="61">
        <v>1.1000000000000001</v>
      </c>
      <c r="Y67" s="61">
        <v>0.5</v>
      </c>
      <c r="Z67" s="61">
        <v>0</v>
      </c>
      <c r="AA67" s="61">
        <v>0</v>
      </c>
      <c r="AB67" s="61">
        <v>0</v>
      </c>
      <c r="AC67" s="61">
        <v>0</v>
      </c>
      <c r="AD67" s="61">
        <v>0</v>
      </c>
      <c r="AE67" s="61">
        <v>0</v>
      </c>
      <c r="AF67" s="61">
        <v>0</v>
      </c>
      <c r="AG67" s="61">
        <v>0</v>
      </c>
      <c r="AH67" s="61">
        <v>0</v>
      </c>
      <c r="AI67" s="61">
        <v>0.2</v>
      </c>
      <c r="AJ67" s="61">
        <v>1.8</v>
      </c>
      <c r="AL67" s="61">
        <v>59</v>
      </c>
      <c r="AM67" s="61" t="s">
        <v>155</v>
      </c>
      <c r="AN67" s="61">
        <v>262</v>
      </c>
      <c r="AO67" s="61" t="s">
        <v>157</v>
      </c>
      <c r="AP67" s="61">
        <v>1.5</v>
      </c>
      <c r="AQ67" s="61">
        <v>2.5</v>
      </c>
      <c r="AR67" s="61">
        <v>4.7</v>
      </c>
      <c r="AS67" s="61">
        <v>5.7</v>
      </c>
      <c r="AT67" s="61">
        <v>4.0999999999999996</v>
      </c>
      <c r="AU67" s="61">
        <v>5.0999999999999996</v>
      </c>
      <c r="AV67" s="61">
        <v>6.6</v>
      </c>
      <c r="AW67" s="61">
        <v>6.1</v>
      </c>
      <c r="AX67" s="61">
        <v>6</v>
      </c>
      <c r="AY67" s="61">
        <v>2.7</v>
      </c>
      <c r="AZ67" s="61">
        <v>2.8</v>
      </c>
      <c r="BA67" s="61">
        <v>1.7</v>
      </c>
      <c r="BB67" s="61">
        <v>49.5</v>
      </c>
      <c r="BD67" s="61">
        <v>59</v>
      </c>
      <c r="BE67" s="61" t="s">
        <v>155</v>
      </c>
      <c r="BF67" s="61">
        <v>262</v>
      </c>
      <c r="BG67" s="61" t="s">
        <v>157</v>
      </c>
      <c r="BH67" s="61">
        <v>2</v>
      </c>
      <c r="BI67" s="61">
        <v>1.7</v>
      </c>
      <c r="BJ67" s="61">
        <v>3.2</v>
      </c>
      <c r="BK67" s="61">
        <v>2.8</v>
      </c>
      <c r="BL67" s="61">
        <v>1.5</v>
      </c>
      <c r="BM67" s="61">
        <v>0.1</v>
      </c>
      <c r="BN67" s="61">
        <v>0.4</v>
      </c>
      <c r="BO67" s="61">
        <v>1.4</v>
      </c>
      <c r="BP67" s="61">
        <v>0.7</v>
      </c>
      <c r="BQ67" s="61">
        <v>0.7</v>
      </c>
      <c r="BR67" s="61">
        <v>1.7</v>
      </c>
      <c r="BS67" s="61">
        <v>3.2</v>
      </c>
      <c r="BT67" s="61">
        <v>19.399999999999999</v>
      </c>
      <c r="BV67" s="61">
        <v>59</v>
      </c>
      <c r="BW67" s="61" t="s">
        <v>155</v>
      </c>
      <c r="BX67" s="61">
        <v>262</v>
      </c>
      <c r="BY67" s="61" t="s">
        <v>157</v>
      </c>
      <c r="BZ67" s="61">
        <v>0</v>
      </c>
      <c r="CA67" s="61">
        <v>0</v>
      </c>
      <c r="CB67" s="61">
        <v>0</v>
      </c>
      <c r="CC67" s="61">
        <v>0</v>
      </c>
      <c r="CD67" s="61">
        <v>0</v>
      </c>
      <c r="CE67" s="61">
        <v>0</v>
      </c>
      <c r="CF67" s="61">
        <v>0</v>
      </c>
      <c r="CG67" s="61">
        <v>0</v>
      </c>
      <c r="CH67" s="61">
        <v>0</v>
      </c>
      <c r="CI67" s="61">
        <v>0</v>
      </c>
      <c r="CJ67" s="61">
        <v>0</v>
      </c>
      <c r="CK67" s="61">
        <v>0</v>
      </c>
      <c r="CL67" s="61">
        <v>0</v>
      </c>
    </row>
    <row r="68" spans="2:90" s="2" customFormat="1" ht="12.75" hidden="1" customHeight="1">
      <c r="B68" s="61">
        <v>60</v>
      </c>
      <c r="C68" s="61" t="s">
        <v>155</v>
      </c>
      <c r="D68" s="61">
        <v>266</v>
      </c>
      <c r="E68" s="61" t="s">
        <v>158</v>
      </c>
      <c r="F68" s="61">
        <v>0</v>
      </c>
      <c r="G68" s="61">
        <v>0</v>
      </c>
      <c r="H68" s="61">
        <v>0</v>
      </c>
      <c r="I68" s="61">
        <v>0</v>
      </c>
      <c r="J68" s="61">
        <v>0.3</v>
      </c>
      <c r="K68" s="61">
        <v>0.1</v>
      </c>
      <c r="L68" s="61">
        <v>6.5</v>
      </c>
      <c r="M68" s="61">
        <v>9.4</v>
      </c>
      <c r="N68" s="61">
        <v>0.4</v>
      </c>
      <c r="O68" s="61">
        <v>0</v>
      </c>
      <c r="P68" s="61">
        <v>0</v>
      </c>
      <c r="Q68" s="61">
        <v>0</v>
      </c>
      <c r="R68" s="61">
        <v>16.7</v>
      </c>
      <c r="T68" s="61">
        <v>60</v>
      </c>
      <c r="U68" s="61" t="s">
        <v>155</v>
      </c>
      <c r="V68" s="61">
        <v>266</v>
      </c>
      <c r="W68" s="61" t="s">
        <v>158</v>
      </c>
      <c r="X68" s="61">
        <v>0.9</v>
      </c>
      <c r="Y68" s="61">
        <v>0.3</v>
      </c>
      <c r="Z68" s="61">
        <v>0</v>
      </c>
      <c r="AA68" s="61">
        <v>0</v>
      </c>
      <c r="AB68" s="61">
        <v>0</v>
      </c>
      <c r="AC68" s="61">
        <v>0</v>
      </c>
      <c r="AD68" s="61">
        <v>0</v>
      </c>
      <c r="AE68" s="61">
        <v>0</v>
      </c>
      <c r="AF68" s="61">
        <v>0</v>
      </c>
      <c r="AG68" s="61">
        <v>0</v>
      </c>
      <c r="AH68" s="61">
        <v>0</v>
      </c>
      <c r="AI68" s="61">
        <v>0.1</v>
      </c>
      <c r="AJ68" s="61">
        <v>1.3</v>
      </c>
      <c r="AL68" s="61">
        <v>60</v>
      </c>
      <c r="AM68" s="61" t="s">
        <v>155</v>
      </c>
      <c r="AN68" s="61">
        <v>266</v>
      </c>
      <c r="AO68" s="61" t="s">
        <v>158</v>
      </c>
      <c r="AP68" s="61">
        <v>1</v>
      </c>
      <c r="AQ68" s="61">
        <v>1.3</v>
      </c>
      <c r="AR68" s="61">
        <v>3.8</v>
      </c>
      <c r="AS68" s="61">
        <v>4.7</v>
      </c>
      <c r="AT68" s="61">
        <v>4.2</v>
      </c>
      <c r="AU68" s="61">
        <v>4.7</v>
      </c>
      <c r="AV68" s="61">
        <v>6.4</v>
      </c>
      <c r="AW68" s="61">
        <v>6.7</v>
      </c>
      <c r="AX68" s="61">
        <v>4.9000000000000004</v>
      </c>
      <c r="AY68" s="61">
        <v>2.6</v>
      </c>
      <c r="AZ68" s="61">
        <v>3</v>
      </c>
      <c r="BA68" s="61">
        <v>1.5</v>
      </c>
      <c r="BB68" s="61">
        <v>44.8</v>
      </c>
      <c r="BD68" s="61">
        <v>60</v>
      </c>
      <c r="BE68" s="61" t="s">
        <v>155</v>
      </c>
      <c r="BF68" s="61">
        <v>266</v>
      </c>
      <c r="BG68" s="61" t="s">
        <v>158</v>
      </c>
      <c r="BH68" s="61">
        <v>0.4</v>
      </c>
      <c r="BI68" s="61">
        <v>0.2</v>
      </c>
      <c r="BJ68" s="61">
        <v>1.1000000000000001</v>
      </c>
      <c r="BK68" s="61">
        <v>0.6</v>
      </c>
      <c r="BL68" s="61">
        <v>0.5</v>
      </c>
      <c r="BM68" s="61">
        <v>0.1</v>
      </c>
      <c r="BN68" s="61">
        <v>0.3</v>
      </c>
      <c r="BO68" s="61">
        <v>0.6</v>
      </c>
      <c r="BP68" s="61">
        <v>0.6</v>
      </c>
      <c r="BQ68" s="61">
        <v>0.1</v>
      </c>
      <c r="BR68" s="61">
        <v>0.8</v>
      </c>
      <c r="BS68" s="61">
        <v>0.2</v>
      </c>
      <c r="BT68" s="61">
        <v>5.5</v>
      </c>
      <c r="BV68" s="61">
        <v>60</v>
      </c>
      <c r="BW68" s="61" t="s">
        <v>155</v>
      </c>
      <c r="BX68" s="61">
        <v>266</v>
      </c>
      <c r="BY68" s="61" t="s">
        <v>158</v>
      </c>
      <c r="BZ68" s="61">
        <v>0</v>
      </c>
      <c r="CA68" s="61">
        <v>0</v>
      </c>
      <c r="CB68" s="61">
        <v>0</v>
      </c>
      <c r="CC68" s="61">
        <v>0</v>
      </c>
      <c r="CD68" s="61">
        <v>0</v>
      </c>
      <c r="CE68" s="61">
        <v>0</v>
      </c>
      <c r="CF68" s="61">
        <v>0</v>
      </c>
      <c r="CG68" s="61">
        <v>0</v>
      </c>
      <c r="CH68" s="61">
        <v>0</v>
      </c>
      <c r="CI68" s="61">
        <v>0</v>
      </c>
      <c r="CJ68" s="61">
        <v>0</v>
      </c>
      <c r="CK68" s="61">
        <v>0</v>
      </c>
      <c r="CL68" s="61">
        <v>0</v>
      </c>
    </row>
    <row r="69" spans="2:90" s="2" customFormat="1" ht="12.75" hidden="1" customHeight="1">
      <c r="B69" s="61">
        <v>61</v>
      </c>
      <c r="C69" s="61" t="s">
        <v>155</v>
      </c>
      <c r="D69" s="61">
        <v>165</v>
      </c>
      <c r="E69" s="61" t="s">
        <v>159</v>
      </c>
      <c r="F69" s="61">
        <v>0</v>
      </c>
      <c r="G69" s="61">
        <v>0</v>
      </c>
      <c r="H69" s="61">
        <v>0</v>
      </c>
      <c r="I69" s="61">
        <v>0</v>
      </c>
      <c r="J69" s="61">
        <v>0</v>
      </c>
      <c r="K69" s="61">
        <v>0</v>
      </c>
      <c r="L69" s="61">
        <v>2</v>
      </c>
      <c r="M69" s="61">
        <v>6.8</v>
      </c>
      <c r="N69" s="61">
        <v>0</v>
      </c>
      <c r="O69" s="61">
        <v>0</v>
      </c>
      <c r="P69" s="61">
        <v>0</v>
      </c>
      <c r="Q69" s="61">
        <v>0</v>
      </c>
      <c r="R69" s="61">
        <v>8.8000000000000007</v>
      </c>
      <c r="T69" s="61">
        <v>61</v>
      </c>
      <c r="U69" s="61" t="s">
        <v>155</v>
      </c>
      <c r="V69" s="61">
        <v>165</v>
      </c>
      <c r="W69" s="61" t="s">
        <v>159</v>
      </c>
      <c r="X69" s="61">
        <v>2.6</v>
      </c>
      <c r="Y69" s="61">
        <v>1.2</v>
      </c>
      <c r="Z69" s="61">
        <v>0</v>
      </c>
      <c r="AA69" s="61">
        <v>0</v>
      </c>
      <c r="AB69" s="61">
        <v>0</v>
      </c>
      <c r="AC69" s="61">
        <v>0</v>
      </c>
      <c r="AD69" s="61">
        <v>0</v>
      </c>
      <c r="AE69" s="61">
        <v>0</v>
      </c>
      <c r="AF69" s="61">
        <v>0</v>
      </c>
      <c r="AG69" s="61">
        <v>0</v>
      </c>
      <c r="AH69" s="61">
        <v>0</v>
      </c>
      <c r="AI69" s="61">
        <v>0.8</v>
      </c>
      <c r="AJ69" s="61">
        <v>4.5999999999999996</v>
      </c>
      <c r="AL69" s="61">
        <v>61</v>
      </c>
      <c r="AM69" s="61" t="s">
        <v>155</v>
      </c>
      <c r="AN69" s="61">
        <v>165</v>
      </c>
      <c r="AO69" s="61" t="s">
        <v>159</v>
      </c>
      <c r="AP69" s="61">
        <v>2</v>
      </c>
      <c r="AQ69" s="61">
        <v>2</v>
      </c>
      <c r="AR69" s="61">
        <v>4.2</v>
      </c>
      <c r="AS69" s="61">
        <v>4.8</v>
      </c>
      <c r="AT69" s="61">
        <v>3.8</v>
      </c>
      <c r="AU69" s="61">
        <v>4.4000000000000004</v>
      </c>
      <c r="AV69" s="61">
        <v>6.6</v>
      </c>
      <c r="AW69" s="61">
        <v>5.7</v>
      </c>
      <c r="AX69" s="61">
        <v>4.8</v>
      </c>
      <c r="AY69" s="61">
        <v>3</v>
      </c>
      <c r="AZ69" s="61">
        <v>3.5</v>
      </c>
      <c r="BA69" s="61">
        <v>2.9</v>
      </c>
      <c r="BB69" s="61">
        <v>47.7</v>
      </c>
      <c r="BD69" s="61">
        <v>61</v>
      </c>
      <c r="BE69" s="61" t="s">
        <v>155</v>
      </c>
      <c r="BF69" s="61">
        <v>165</v>
      </c>
      <c r="BG69" s="61" t="s">
        <v>159</v>
      </c>
      <c r="BH69" s="61">
        <v>6.1</v>
      </c>
      <c r="BI69" s="61">
        <v>5.4</v>
      </c>
      <c r="BJ69" s="61">
        <v>5.9</v>
      </c>
      <c r="BK69" s="61">
        <v>3.7</v>
      </c>
      <c r="BL69" s="61">
        <v>1.7</v>
      </c>
      <c r="BM69" s="61">
        <v>0.7</v>
      </c>
      <c r="BN69" s="61">
        <v>1.3</v>
      </c>
      <c r="BO69" s="61">
        <v>1.2</v>
      </c>
      <c r="BP69" s="61">
        <v>1.3</v>
      </c>
      <c r="BQ69" s="61">
        <v>3.1</v>
      </c>
      <c r="BR69" s="61">
        <v>5.4</v>
      </c>
      <c r="BS69" s="61">
        <v>9.4</v>
      </c>
      <c r="BT69" s="61">
        <v>45.2</v>
      </c>
      <c r="BV69" s="61">
        <v>61</v>
      </c>
      <c r="BW69" s="61" t="s">
        <v>155</v>
      </c>
      <c r="BX69" s="61">
        <v>165</v>
      </c>
      <c r="BY69" s="61" t="s">
        <v>159</v>
      </c>
      <c r="BZ69" s="61">
        <v>1</v>
      </c>
      <c r="CA69" s="61">
        <v>0.4</v>
      </c>
      <c r="CB69" s="61">
        <v>0</v>
      </c>
      <c r="CC69" s="61">
        <v>0</v>
      </c>
      <c r="CD69" s="61">
        <v>0</v>
      </c>
      <c r="CE69" s="61">
        <v>0</v>
      </c>
      <c r="CF69" s="61">
        <v>0</v>
      </c>
      <c r="CG69" s="61">
        <v>0</v>
      </c>
      <c r="CH69" s="61">
        <v>0</v>
      </c>
      <c r="CI69" s="61">
        <v>0</v>
      </c>
      <c r="CJ69" s="61">
        <v>0</v>
      </c>
      <c r="CK69" s="61">
        <v>1.4</v>
      </c>
      <c r="CL69" s="61">
        <v>2.8</v>
      </c>
    </row>
    <row r="70" spans="2:90" s="2" customFormat="1" ht="12.75" hidden="1" customHeight="1">
      <c r="B70" s="61">
        <v>62</v>
      </c>
      <c r="C70" s="61" t="s">
        <v>155</v>
      </c>
      <c r="D70" s="61">
        <v>258</v>
      </c>
      <c r="E70" s="61" t="s">
        <v>160</v>
      </c>
      <c r="F70" s="61">
        <v>0</v>
      </c>
      <c r="G70" s="61">
        <v>0</v>
      </c>
      <c r="H70" s="61">
        <v>0</v>
      </c>
      <c r="I70" s="61">
        <v>0</v>
      </c>
      <c r="J70" s="61">
        <v>0.1</v>
      </c>
      <c r="K70" s="61">
        <v>0.1</v>
      </c>
      <c r="L70" s="61">
        <v>3.7</v>
      </c>
      <c r="M70" s="61">
        <v>7.6</v>
      </c>
      <c r="N70" s="61">
        <v>0.2</v>
      </c>
      <c r="O70" s="61">
        <v>0</v>
      </c>
      <c r="P70" s="61">
        <v>0</v>
      </c>
      <c r="Q70" s="61">
        <v>0</v>
      </c>
      <c r="R70" s="61">
        <v>11.7</v>
      </c>
      <c r="T70" s="61">
        <v>62</v>
      </c>
      <c r="U70" s="61" t="s">
        <v>155</v>
      </c>
      <c r="V70" s="61">
        <v>258</v>
      </c>
      <c r="W70" s="61" t="s">
        <v>160</v>
      </c>
      <c r="X70" s="61">
        <v>1.1000000000000001</v>
      </c>
      <c r="Y70" s="61">
        <v>0.5</v>
      </c>
      <c r="Z70" s="61">
        <v>0</v>
      </c>
      <c r="AA70" s="61">
        <v>0</v>
      </c>
      <c r="AB70" s="61">
        <v>0</v>
      </c>
      <c r="AC70" s="61">
        <v>0</v>
      </c>
      <c r="AD70" s="61">
        <v>0</v>
      </c>
      <c r="AE70" s="61">
        <v>0</v>
      </c>
      <c r="AF70" s="61">
        <v>0</v>
      </c>
      <c r="AG70" s="61">
        <v>0</v>
      </c>
      <c r="AH70" s="61">
        <v>0</v>
      </c>
      <c r="AI70" s="61">
        <v>0.4</v>
      </c>
      <c r="AJ70" s="61">
        <v>2</v>
      </c>
      <c r="AL70" s="61">
        <v>62</v>
      </c>
      <c r="AM70" s="61" t="s">
        <v>155</v>
      </c>
      <c r="AN70" s="61">
        <v>258</v>
      </c>
      <c r="AO70" s="61" t="s">
        <v>160</v>
      </c>
      <c r="AP70" s="61">
        <v>0.7</v>
      </c>
      <c r="AQ70" s="61">
        <v>2.1</v>
      </c>
      <c r="AR70" s="61">
        <v>4.3</v>
      </c>
      <c r="AS70" s="61">
        <v>6</v>
      </c>
      <c r="AT70" s="61">
        <v>4.4000000000000004</v>
      </c>
      <c r="AU70" s="61">
        <v>5.0999999999999996</v>
      </c>
      <c r="AV70" s="61">
        <v>7.4</v>
      </c>
      <c r="AW70" s="61">
        <v>7.3</v>
      </c>
      <c r="AX70" s="61">
        <v>5.6</v>
      </c>
      <c r="AY70" s="61">
        <v>3.2</v>
      </c>
      <c r="AZ70" s="61">
        <v>2.8</v>
      </c>
      <c r="BA70" s="61">
        <v>1.8</v>
      </c>
      <c r="BB70" s="61">
        <v>50.7</v>
      </c>
      <c r="BD70" s="61">
        <v>62</v>
      </c>
      <c r="BE70" s="61" t="s">
        <v>155</v>
      </c>
      <c r="BF70" s="61">
        <v>258</v>
      </c>
      <c r="BG70" s="61" t="s">
        <v>160</v>
      </c>
      <c r="BH70" s="61">
        <v>3.3</v>
      </c>
      <c r="BI70" s="61">
        <v>3.6</v>
      </c>
      <c r="BJ70" s="61">
        <v>4.0999999999999996</v>
      </c>
      <c r="BK70" s="61">
        <v>2.8</v>
      </c>
      <c r="BL70" s="61">
        <v>1.2</v>
      </c>
      <c r="BM70" s="61">
        <v>0.1</v>
      </c>
      <c r="BN70" s="61">
        <v>0.9</v>
      </c>
      <c r="BO70" s="61">
        <v>1.3</v>
      </c>
      <c r="BP70" s="61">
        <v>0.9</v>
      </c>
      <c r="BQ70" s="61">
        <v>1.4</v>
      </c>
      <c r="BR70" s="61">
        <v>2.1</v>
      </c>
      <c r="BS70" s="61">
        <v>3.8</v>
      </c>
      <c r="BT70" s="61">
        <v>25.5</v>
      </c>
      <c r="BV70" s="61">
        <v>62</v>
      </c>
      <c r="BW70" s="61" t="s">
        <v>155</v>
      </c>
      <c r="BX70" s="61">
        <v>258</v>
      </c>
      <c r="BY70" s="61" t="s">
        <v>160</v>
      </c>
      <c r="BZ70" s="61">
        <v>0</v>
      </c>
      <c r="CA70" s="61">
        <v>0</v>
      </c>
      <c r="CB70" s="61">
        <v>0</v>
      </c>
      <c r="CC70" s="61">
        <v>0</v>
      </c>
      <c r="CD70" s="61">
        <v>0</v>
      </c>
      <c r="CE70" s="61">
        <v>0</v>
      </c>
      <c r="CF70" s="61">
        <v>0</v>
      </c>
      <c r="CG70" s="61">
        <v>0</v>
      </c>
      <c r="CH70" s="61">
        <v>0</v>
      </c>
      <c r="CI70" s="61">
        <v>0</v>
      </c>
      <c r="CJ70" s="61">
        <v>0</v>
      </c>
      <c r="CK70" s="61">
        <v>0</v>
      </c>
      <c r="CL70" s="61">
        <v>0</v>
      </c>
    </row>
    <row r="71" spans="2:90" s="2" customFormat="1" ht="12.75" hidden="1" customHeight="1">
      <c r="B71" s="61">
        <v>63</v>
      </c>
      <c r="C71" s="61" t="s">
        <v>155</v>
      </c>
      <c r="D71" s="61">
        <v>174</v>
      </c>
      <c r="E71" s="61" t="s">
        <v>161</v>
      </c>
      <c r="F71" s="61">
        <v>0</v>
      </c>
      <c r="G71" s="61">
        <v>0</v>
      </c>
      <c r="H71" s="61">
        <v>0</v>
      </c>
      <c r="I71" s="61">
        <v>0</v>
      </c>
      <c r="J71" s="61">
        <v>0</v>
      </c>
      <c r="K71" s="61">
        <v>0.2</v>
      </c>
      <c r="L71" s="61">
        <v>4.4000000000000004</v>
      </c>
      <c r="M71" s="61">
        <v>7.3</v>
      </c>
      <c r="N71" s="61">
        <v>0.1</v>
      </c>
      <c r="O71" s="61">
        <v>0</v>
      </c>
      <c r="P71" s="61">
        <v>0</v>
      </c>
      <c r="Q71" s="61">
        <v>0</v>
      </c>
      <c r="R71" s="61">
        <v>12</v>
      </c>
      <c r="T71" s="61">
        <v>63</v>
      </c>
      <c r="U71" s="61" t="s">
        <v>155</v>
      </c>
      <c r="V71" s="61">
        <v>174</v>
      </c>
      <c r="W71" s="61" t="s">
        <v>161</v>
      </c>
      <c r="X71" s="61">
        <v>2.9</v>
      </c>
      <c r="Y71" s="61">
        <v>1.1000000000000001</v>
      </c>
      <c r="Z71" s="61">
        <v>0</v>
      </c>
      <c r="AA71" s="61">
        <v>0</v>
      </c>
      <c r="AB71" s="61">
        <v>0</v>
      </c>
      <c r="AC71" s="61">
        <v>0</v>
      </c>
      <c r="AD71" s="61">
        <v>0</v>
      </c>
      <c r="AE71" s="61">
        <v>0</v>
      </c>
      <c r="AF71" s="61">
        <v>0</v>
      </c>
      <c r="AG71" s="61">
        <v>0</v>
      </c>
      <c r="AH71" s="61">
        <v>0</v>
      </c>
      <c r="AI71" s="61">
        <v>0.5</v>
      </c>
      <c r="AJ71" s="61">
        <v>4.5</v>
      </c>
      <c r="AL71" s="61">
        <v>63</v>
      </c>
      <c r="AM71" s="61" t="s">
        <v>155</v>
      </c>
      <c r="AN71" s="61">
        <v>174</v>
      </c>
      <c r="AO71" s="61" t="s">
        <v>161</v>
      </c>
      <c r="AP71" s="61">
        <v>0.9</v>
      </c>
      <c r="AQ71" s="61">
        <v>1.4</v>
      </c>
      <c r="AR71" s="61">
        <v>3.4</v>
      </c>
      <c r="AS71" s="61">
        <v>5.0999999999999996</v>
      </c>
      <c r="AT71" s="61">
        <v>3.9</v>
      </c>
      <c r="AU71" s="61">
        <v>4.5</v>
      </c>
      <c r="AV71" s="61">
        <v>7</v>
      </c>
      <c r="AW71" s="61">
        <v>6.5</v>
      </c>
      <c r="AX71" s="61">
        <v>5.4</v>
      </c>
      <c r="AY71" s="61">
        <v>2.9</v>
      </c>
      <c r="AZ71" s="61">
        <v>3.2</v>
      </c>
      <c r="BA71" s="61">
        <v>1.6</v>
      </c>
      <c r="BB71" s="61">
        <v>45.8</v>
      </c>
      <c r="BD71" s="61">
        <v>63</v>
      </c>
      <c r="BE71" s="61" t="s">
        <v>155</v>
      </c>
      <c r="BF71" s="61">
        <v>174</v>
      </c>
      <c r="BG71" s="61" t="s">
        <v>161</v>
      </c>
      <c r="BH71" s="61">
        <v>0.3</v>
      </c>
      <c r="BI71" s="61">
        <v>0.3</v>
      </c>
      <c r="BJ71" s="61">
        <v>1.2</v>
      </c>
      <c r="BK71" s="61">
        <v>0.9</v>
      </c>
      <c r="BL71" s="61">
        <v>0.4</v>
      </c>
      <c r="BM71" s="61">
        <v>0.1</v>
      </c>
      <c r="BN71" s="61">
        <v>0.3</v>
      </c>
      <c r="BO71" s="61">
        <v>0.9</v>
      </c>
      <c r="BP71" s="61">
        <v>0.3</v>
      </c>
      <c r="BQ71" s="61">
        <v>0.1</v>
      </c>
      <c r="BR71" s="61">
        <v>0.4</v>
      </c>
      <c r="BS71" s="61">
        <v>0.5</v>
      </c>
      <c r="BT71" s="61">
        <v>5.7</v>
      </c>
      <c r="BV71" s="61">
        <v>63</v>
      </c>
      <c r="BW71" s="61" t="s">
        <v>155</v>
      </c>
      <c r="BX71" s="61">
        <v>174</v>
      </c>
      <c r="BY71" s="61" t="s">
        <v>161</v>
      </c>
      <c r="BZ71" s="61">
        <v>0.1</v>
      </c>
      <c r="CA71" s="61">
        <v>0</v>
      </c>
      <c r="CB71" s="61">
        <v>0</v>
      </c>
      <c r="CC71" s="61">
        <v>0</v>
      </c>
      <c r="CD71" s="61">
        <v>0</v>
      </c>
      <c r="CE71" s="61">
        <v>0</v>
      </c>
      <c r="CF71" s="61">
        <v>0</v>
      </c>
      <c r="CG71" s="61">
        <v>0</v>
      </c>
      <c r="CH71" s="61">
        <v>0</v>
      </c>
      <c r="CI71" s="61">
        <v>0</v>
      </c>
      <c r="CJ71" s="61">
        <v>0</v>
      </c>
      <c r="CK71" s="61">
        <v>0.4</v>
      </c>
      <c r="CL71" s="61">
        <v>0.5</v>
      </c>
    </row>
    <row r="72" spans="2:90" s="2" customFormat="1" ht="12.75" hidden="1" customHeight="1">
      <c r="B72" s="61">
        <v>64</v>
      </c>
      <c r="C72" s="61" t="s">
        <v>155</v>
      </c>
      <c r="D72" s="61">
        <v>168</v>
      </c>
      <c r="E72" s="61" t="s">
        <v>162</v>
      </c>
      <c r="F72" s="61">
        <v>0</v>
      </c>
      <c r="G72" s="61">
        <v>0</v>
      </c>
      <c r="H72" s="61">
        <v>0</v>
      </c>
      <c r="I72" s="61">
        <v>0</v>
      </c>
      <c r="J72" s="61">
        <v>0</v>
      </c>
      <c r="K72" s="61">
        <v>0</v>
      </c>
      <c r="L72" s="61">
        <v>0.8</v>
      </c>
      <c r="M72" s="61">
        <v>2.2999999999999998</v>
      </c>
      <c r="N72" s="61">
        <v>0</v>
      </c>
      <c r="O72" s="61">
        <v>0</v>
      </c>
      <c r="P72" s="61">
        <v>0</v>
      </c>
      <c r="Q72" s="61">
        <v>0</v>
      </c>
      <c r="R72" s="61">
        <v>3.1</v>
      </c>
      <c r="T72" s="61">
        <v>64</v>
      </c>
      <c r="U72" s="61" t="s">
        <v>155</v>
      </c>
      <c r="V72" s="61">
        <v>168</v>
      </c>
      <c r="W72" s="61" t="s">
        <v>162</v>
      </c>
      <c r="X72" s="61">
        <v>1.7</v>
      </c>
      <c r="Y72" s="61">
        <v>0.5</v>
      </c>
      <c r="Z72" s="61">
        <v>0</v>
      </c>
      <c r="AA72" s="61">
        <v>0</v>
      </c>
      <c r="AB72" s="61">
        <v>0</v>
      </c>
      <c r="AC72" s="61">
        <v>0</v>
      </c>
      <c r="AD72" s="61">
        <v>0</v>
      </c>
      <c r="AE72" s="61">
        <v>0</v>
      </c>
      <c r="AF72" s="61">
        <v>0</v>
      </c>
      <c r="AG72" s="61">
        <v>0</v>
      </c>
      <c r="AH72" s="61">
        <v>0</v>
      </c>
      <c r="AI72" s="61">
        <v>0.2</v>
      </c>
      <c r="AJ72" s="61">
        <v>2.4</v>
      </c>
      <c r="AL72" s="61">
        <v>64</v>
      </c>
      <c r="AM72" s="61" t="s">
        <v>155</v>
      </c>
      <c r="AN72" s="61">
        <v>168</v>
      </c>
      <c r="AO72" s="61" t="s">
        <v>162</v>
      </c>
      <c r="AP72" s="61">
        <v>1.3</v>
      </c>
      <c r="AQ72" s="61">
        <v>2.2999999999999998</v>
      </c>
      <c r="AR72" s="61">
        <v>4.2</v>
      </c>
      <c r="AS72" s="61">
        <v>5.2</v>
      </c>
      <c r="AT72" s="61">
        <v>4.5</v>
      </c>
      <c r="AU72" s="61">
        <v>5.3</v>
      </c>
      <c r="AV72" s="61">
        <v>6.4</v>
      </c>
      <c r="AW72" s="61">
        <v>6.5</v>
      </c>
      <c r="AX72" s="61">
        <v>5.5</v>
      </c>
      <c r="AY72" s="61">
        <v>3</v>
      </c>
      <c r="AZ72" s="61">
        <v>2.9</v>
      </c>
      <c r="BA72" s="61">
        <v>1.6</v>
      </c>
      <c r="BB72" s="61">
        <v>48.7</v>
      </c>
      <c r="BD72" s="61">
        <v>64</v>
      </c>
      <c r="BE72" s="61" t="s">
        <v>155</v>
      </c>
      <c r="BF72" s="61">
        <v>168</v>
      </c>
      <c r="BG72" s="61" t="s">
        <v>162</v>
      </c>
      <c r="BH72" s="61">
        <v>14.4</v>
      </c>
      <c r="BI72" s="61">
        <v>10.6</v>
      </c>
      <c r="BJ72" s="61">
        <v>10.1</v>
      </c>
      <c r="BK72" s="61">
        <v>8.1</v>
      </c>
      <c r="BL72" s="61">
        <v>5.4</v>
      </c>
      <c r="BM72" s="61">
        <v>1</v>
      </c>
      <c r="BN72" s="61">
        <v>3</v>
      </c>
      <c r="BO72" s="61">
        <v>3.6</v>
      </c>
      <c r="BP72" s="61">
        <v>4.5</v>
      </c>
      <c r="BQ72" s="61">
        <v>7.1</v>
      </c>
      <c r="BR72" s="61">
        <v>8.1999999999999993</v>
      </c>
      <c r="BS72" s="61">
        <v>13.5</v>
      </c>
      <c r="BT72" s="61">
        <v>89.5</v>
      </c>
      <c r="BV72" s="61">
        <v>64</v>
      </c>
      <c r="BW72" s="61" t="s">
        <v>155</v>
      </c>
      <c r="BX72" s="61">
        <v>168</v>
      </c>
      <c r="BY72" s="61" t="s">
        <v>162</v>
      </c>
      <c r="BZ72" s="61">
        <v>0</v>
      </c>
      <c r="CA72" s="61">
        <v>0</v>
      </c>
      <c r="CB72" s="61">
        <v>0</v>
      </c>
      <c r="CC72" s="61">
        <v>0</v>
      </c>
      <c r="CD72" s="61">
        <v>0</v>
      </c>
      <c r="CE72" s="61">
        <v>0</v>
      </c>
      <c r="CF72" s="61">
        <v>0</v>
      </c>
      <c r="CG72" s="61">
        <v>0</v>
      </c>
      <c r="CH72" s="61">
        <v>0</v>
      </c>
      <c r="CI72" s="61">
        <v>0</v>
      </c>
      <c r="CJ72" s="61">
        <v>0</v>
      </c>
      <c r="CK72" s="61">
        <v>0</v>
      </c>
      <c r="CL72" s="61">
        <v>0</v>
      </c>
    </row>
    <row r="73" spans="2:90" s="2" customFormat="1" ht="12.75" hidden="1" customHeight="1">
      <c r="B73" s="61">
        <v>65</v>
      </c>
      <c r="C73" s="61" t="s">
        <v>155</v>
      </c>
      <c r="D73" s="61">
        <v>252</v>
      </c>
      <c r="E73" s="61" t="s">
        <v>163</v>
      </c>
      <c r="F73" s="61">
        <v>0</v>
      </c>
      <c r="G73" s="61">
        <v>0</v>
      </c>
      <c r="H73" s="61">
        <v>0</v>
      </c>
      <c r="I73" s="61">
        <v>0</v>
      </c>
      <c r="J73" s="61">
        <v>0</v>
      </c>
      <c r="K73" s="61">
        <v>0.1</v>
      </c>
      <c r="L73" s="61">
        <v>5.4</v>
      </c>
      <c r="M73" s="61">
        <v>10.5</v>
      </c>
      <c r="N73" s="61">
        <v>0.1</v>
      </c>
      <c r="O73" s="61">
        <v>0</v>
      </c>
      <c r="P73" s="61">
        <v>0</v>
      </c>
      <c r="Q73" s="61">
        <v>0</v>
      </c>
      <c r="R73" s="61">
        <v>16.100000000000001</v>
      </c>
      <c r="T73" s="61">
        <v>65</v>
      </c>
      <c r="U73" s="61" t="s">
        <v>155</v>
      </c>
      <c r="V73" s="61">
        <v>252</v>
      </c>
      <c r="W73" s="61" t="s">
        <v>163</v>
      </c>
      <c r="X73" s="61">
        <v>5.8</v>
      </c>
      <c r="Y73" s="61">
        <v>2</v>
      </c>
      <c r="Z73" s="61">
        <v>0</v>
      </c>
      <c r="AA73" s="61">
        <v>0</v>
      </c>
      <c r="AB73" s="61">
        <v>0</v>
      </c>
      <c r="AC73" s="61">
        <v>0</v>
      </c>
      <c r="AD73" s="61">
        <v>0</v>
      </c>
      <c r="AE73" s="61">
        <v>0</v>
      </c>
      <c r="AF73" s="61">
        <v>0</v>
      </c>
      <c r="AG73" s="61">
        <v>0</v>
      </c>
      <c r="AH73" s="61">
        <v>0</v>
      </c>
      <c r="AI73" s="61">
        <v>1.9</v>
      </c>
      <c r="AJ73" s="61">
        <v>9.6999999999999993</v>
      </c>
      <c r="AL73" s="61">
        <v>65</v>
      </c>
      <c r="AM73" s="61" t="s">
        <v>155</v>
      </c>
      <c r="AN73" s="61">
        <v>252</v>
      </c>
      <c r="AO73" s="61" t="s">
        <v>163</v>
      </c>
      <c r="AP73" s="61">
        <v>1.8</v>
      </c>
      <c r="AQ73" s="61">
        <v>2.1</v>
      </c>
      <c r="AR73" s="61">
        <v>3.1</v>
      </c>
      <c r="AS73" s="61">
        <v>5.0999999999999996</v>
      </c>
      <c r="AT73" s="61">
        <v>4</v>
      </c>
      <c r="AU73" s="61">
        <v>3.3</v>
      </c>
      <c r="AV73" s="61">
        <v>7.4</v>
      </c>
      <c r="AW73" s="61">
        <v>7.1</v>
      </c>
      <c r="AX73" s="61">
        <v>4.5</v>
      </c>
      <c r="AY73" s="61">
        <v>3.3</v>
      </c>
      <c r="AZ73" s="61">
        <v>3.8</v>
      </c>
      <c r="BA73" s="61">
        <v>3.7</v>
      </c>
      <c r="BB73" s="61">
        <v>49.2</v>
      </c>
      <c r="BD73" s="61">
        <v>65</v>
      </c>
      <c r="BE73" s="61" t="s">
        <v>155</v>
      </c>
      <c r="BF73" s="61">
        <v>252</v>
      </c>
      <c r="BG73" s="61" t="s">
        <v>163</v>
      </c>
      <c r="BH73" s="61">
        <v>2.2999999999999998</v>
      </c>
      <c r="BI73" s="61">
        <v>2.2000000000000002</v>
      </c>
      <c r="BJ73" s="61">
        <v>2.6</v>
      </c>
      <c r="BK73" s="61">
        <v>2.4</v>
      </c>
      <c r="BL73" s="61">
        <v>0.9</v>
      </c>
      <c r="BM73" s="61">
        <v>0.4</v>
      </c>
      <c r="BN73" s="61">
        <v>0.7</v>
      </c>
      <c r="BO73" s="61">
        <v>0.8</v>
      </c>
      <c r="BP73" s="61">
        <v>0.8</v>
      </c>
      <c r="BQ73" s="61">
        <v>1.3</v>
      </c>
      <c r="BR73" s="61">
        <v>2.5</v>
      </c>
      <c r="BS73" s="61">
        <v>4.7</v>
      </c>
      <c r="BT73" s="61">
        <v>21.6</v>
      </c>
      <c r="BV73" s="61">
        <v>65</v>
      </c>
      <c r="BW73" s="61" t="s">
        <v>155</v>
      </c>
      <c r="BX73" s="61">
        <v>252</v>
      </c>
      <c r="BY73" s="61" t="s">
        <v>163</v>
      </c>
      <c r="BZ73" s="61">
        <v>0.2</v>
      </c>
      <c r="CA73" s="61">
        <v>0</v>
      </c>
      <c r="CB73" s="61">
        <v>0</v>
      </c>
      <c r="CC73" s="61">
        <v>0</v>
      </c>
      <c r="CD73" s="61">
        <v>0</v>
      </c>
      <c r="CE73" s="61">
        <v>0</v>
      </c>
      <c r="CF73" s="61">
        <v>0</v>
      </c>
      <c r="CG73" s="61">
        <v>0</v>
      </c>
      <c r="CH73" s="61">
        <v>0</v>
      </c>
      <c r="CI73" s="61">
        <v>0</v>
      </c>
      <c r="CJ73" s="61">
        <v>0</v>
      </c>
      <c r="CK73" s="61">
        <v>0</v>
      </c>
      <c r="CL73" s="61">
        <v>0.2</v>
      </c>
    </row>
    <row r="74" spans="2:90" s="2" customFormat="1" ht="12.75" hidden="1" customHeight="1">
      <c r="B74" s="61">
        <v>66</v>
      </c>
      <c r="C74" s="61" t="s">
        <v>155</v>
      </c>
      <c r="D74" s="61">
        <v>170</v>
      </c>
      <c r="E74" s="61" t="s">
        <v>164</v>
      </c>
      <c r="F74" s="61">
        <v>0</v>
      </c>
      <c r="G74" s="61">
        <v>0</v>
      </c>
      <c r="H74" s="61">
        <v>0</v>
      </c>
      <c r="I74" s="61">
        <v>0</v>
      </c>
      <c r="J74" s="61">
        <v>0</v>
      </c>
      <c r="K74" s="61">
        <v>0</v>
      </c>
      <c r="L74" s="61">
        <v>3</v>
      </c>
      <c r="M74" s="61">
        <v>6</v>
      </c>
      <c r="N74" s="61">
        <v>0.2</v>
      </c>
      <c r="O74" s="61">
        <v>0</v>
      </c>
      <c r="P74" s="61">
        <v>0</v>
      </c>
      <c r="Q74" s="61">
        <v>0</v>
      </c>
      <c r="R74" s="61">
        <v>9.1999999999999993</v>
      </c>
      <c r="T74" s="61">
        <v>66</v>
      </c>
      <c r="U74" s="61" t="s">
        <v>155</v>
      </c>
      <c r="V74" s="61">
        <v>170</v>
      </c>
      <c r="W74" s="61" t="s">
        <v>164</v>
      </c>
      <c r="X74" s="61">
        <v>1.7</v>
      </c>
      <c r="Y74" s="61">
        <v>0.8</v>
      </c>
      <c r="Z74" s="61">
        <v>0</v>
      </c>
      <c r="AA74" s="61">
        <v>0</v>
      </c>
      <c r="AB74" s="61">
        <v>0</v>
      </c>
      <c r="AC74" s="61">
        <v>0</v>
      </c>
      <c r="AD74" s="61">
        <v>0</v>
      </c>
      <c r="AE74" s="61">
        <v>0</v>
      </c>
      <c r="AF74" s="61">
        <v>0</v>
      </c>
      <c r="AG74" s="61">
        <v>0</v>
      </c>
      <c r="AH74" s="61">
        <v>0</v>
      </c>
      <c r="AI74" s="61">
        <v>0.2</v>
      </c>
      <c r="AJ74" s="61">
        <v>2.7</v>
      </c>
      <c r="AL74" s="61">
        <v>66</v>
      </c>
      <c r="AM74" s="61" t="s">
        <v>155</v>
      </c>
      <c r="AN74" s="61">
        <v>170</v>
      </c>
      <c r="AO74" s="61" t="s">
        <v>164</v>
      </c>
      <c r="AP74" s="61">
        <v>1.6</v>
      </c>
      <c r="AQ74" s="61">
        <v>3.1</v>
      </c>
      <c r="AR74" s="61">
        <v>4.5</v>
      </c>
      <c r="AS74" s="61">
        <v>5.5</v>
      </c>
      <c r="AT74" s="61">
        <v>4.4000000000000004</v>
      </c>
      <c r="AU74" s="61">
        <v>5.5</v>
      </c>
      <c r="AV74" s="61">
        <v>5.9</v>
      </c>
      <c r="AW74" s="61">
        <v>6.4</v>
      </c>
      <c r="AX74" s="61">
        <v>5.8</v>
      </c>
      <c r="AY74" s="61">
        <v>2.9</v>
      </c>
      <c r="AZ74" s="61">
        <v>3.6</v>
      </c>
      <c r="BA74" s="61">
        <v>2.2999999999999998</v>
      </c>
      <c r="BB74" s="61">
        <v>51.5</v>
      </c>
      <c r="BD74" s="61">
        <v>66</v>
      </c>
      <c r="BE74" s="61" t="s">
        <v>155</v>
      </c>
      <c r="BF74" s="61">
        <v>170</v>
      </c>
      <c r="BG74" s="61" t="s">
        <v>164</v>
      </c>
      <c r="BH74" s="61">
        <v>4.2</v>
      </c>
      <c r="BI74" s="61">
        <v>3</v>
      </c>
      <c r="BJ74" s="61">
        <v>5.6</v>
      </c>
      <c r="BK74" s="61">
        <v>5.2</v>
      </c>
      <c r="BL74" s="61">
        <v>2.6</v>
      </c>
      <c r="BM74" s="61">
        <v>1.3</v>
      </c>
      <c r="BN74" s="61">
        <v>2.7</v>
      </c>
      <c r="BO74" s="61">
        <v>2.5</v>
      </c>
      <c r="BP74" s="61">
        <v>1.2</v>
      </c>
      <c r="BQ74" s="61">
        <v>1.6</v>
      </c>
      <c r="BR74" s="61">
        <v>2.5</v>
      </c>
      <c r="BS74" s="61">
        <v>5.3</v>
      </c>
      <c r="BT74" s="61">
        <v>37.700000000000003</v>
      </c>
      <c r="BV74" s="61">
        <v>66</v>
      </c>
      <c r="BW74" s="61" t="s">
        <v>155</v>
      </c>
      <c r="BX74" s="61">
        <v>170</v>
      </c>
      <c r="BY74" s="61" t="s">
        <v>164</v>
      </c>
      <c r="BZ74" s="61">
        <v>0.1</v>
      </c>
      <c r="CA74" s="61">
        <v>0</v>
      </c>
      <c r="CB74" s="61">
        <v>0</v>
      </c>
      <c r="CC74" s="61">
        <v>0</v>
      </c>
      <c r="CD74" s="61">
        <v>0</v>
      </c>
      <c r="CE74" s="61">
        <v>0</v>
      </c>
      <c r="CF74" s="61">
        <v>0</v>
      </c>
      <c r="CG74" s="61">
        <v>0</v>
      </c>
      <c r="CH74" s="61">
        <v>0</v>
      </c>
      <c r="CI74" s="61">
        <v>0</v>
      </c>
      <c r="CJ74" s="61">
        <v>0</v>
      </c>
      <c r="CK74" s="61">
        <v>0.3</v>
      </c>
      <c r="CL74" s="61">
        <v>0.4</v>
      </c>
    </row>
    <row r="75" spans="2:90" s="2" customFormat="1" ht="12.75" hidden="1" customHeight="1">
      <c r="B75" s="61">
        <v>67</v>
      </c>
      <c r="C75" s="61" t="s">
        <v>155</v>
      </c>
      <c r="D75" s="61">
        <v>260</v>
      </c>
      <c r="E75" s="61" t="s">
        <v>165</v>
      </c>
      <c r="F75" s="61">
        <v>0</v>
      </c>
      <c r="G75" s="61">
        <v>0</v>
      </c>
      <c r="H75" s="61">
        <v>0</v>
      </c>
      <c r="I75" s="61">
        <v>0</v>
      </c>
      <c r="J75" s="61">
        <v>0.1</v>
      </c>
      <c r="K75" s="61">
        <v>0.1</v>
      </c>
      <c r="L75" s="61">
        <v>3.9</v>
      </c>
      <c r="M75" s="61">
        <v>6.6</v>
      </c>
      <c r="N75" s="61">
        <v>0.5</v>
      </c>
      <c r="O75" s="61">
        <v>0</v>
      </c>
      <c r="P75" s="61">
        <v>0</v>
      </c>
      <c r="Q75" s="61">
        <v>0</v>
      </c>
      <c r="R75" s="61">
        <v>11.2</v>
      </c>
      <c r="T75" s="61">
        <v>67</v>
      </c>
      <c r="U75" s="61" t="s">
        <v>155</v>
      </c>
      <c r="V75" s="61">
        <v>260</v>
      </c>
      <c r="W75" s="61" t="s">
        <v>165</v>
      </c>
      <c r="X75" s="61">
        <v>1.8</v>
      </c>
      <c r="Y75" s="61">
        <v>0.9</v>
      </c>
      <c r="Z75" s="61">
        <v>0</v>
      </c>
      <c r="AA75" s="61">
        <v>0</v>
      </c>
      <c r="AB75" s="61">
        <v>0</v>
      </c>
      <c r="AC75" s="61">
        <v>0</v>
      </c>
      <c r="AD75" s="61">
        <v>0</v>
      </c>
      <c r="AE75" s="61">
        <v>0</v>
      </c>
      <c r="AF75" s="61">
        <v>0</v>
      </c>
      <c r="AG75" s="61">
        <v>0</v>
      </c>
      <c r="AH75" s="61">
        <v>0</v>
      </c>
      <c r="AI75" s="61">
        <v>0.3</v>
      </c>
      <c r="AJ75" s="61">
        <v>3</v>
      </c>
      <c r="AL75" s="61">
        <v>67</v>
      </c>
      <c r="AM75" s="61" t="s">
        <v>155</v>
      </c>
      <c r="AN75" s="61">
        <v>260</v>
      </c>
      <c r="AO75" s="61" t="s">
        <v>165</v>
      </c>
      <c r="AP75" s="61">
        <v>1.5</v>
      </c>
      <c r="AQ75" s="61">
        <v>2.7</v>
      </c>
      <c r="AR75" s="61">
        <v>4.3</v>
      </c>
      <c r="AS75" s="61">
        <v>5.5</v>
      </c>
      <c r="AT75" s="61">
        <v>4.4000000000000004</v>
      </c>
      <c r="AU75" s="61">
        <v>5</v>
      </c>
      <c r="AV75" s="61">
        <v>7.4</v>
      </c>
      <c r="AW75" s="61">
        <v>7.3</v>
      </c>
      <c r="AX75" s="61">
        <v>5.6</v>
      </c>
      <c r="AY75" s="61">
        <v>3</v>
      </c>
      <c r="AZ75" s="61">
        <v>3.1</v>
      </c>
      <c r="BA75" s="61">
        <v>2.1</v>
      </c>
      <c r="BB75" s="61">
        <v>51.9</v>
      </c>
      <c r="BD75" s="61">
        <v>67</v>
      </c>
      <c r="BE75" s="61" t="s">
        <v>155</v>
      </c>
      <c r="BF75" s="61">
        <v>260</v>
      </c>
      <c r="BG75" s="61" t="s">
        <v>165</v>
      </c>
      <c r="BH75" s="61">
        <v>2</v>
      </c>
      <c r="BI75" s="61">
        <v>1.5</v>
      </c>
      <c r="BJ75" s="61">
        <v>2.7</v>
      </c>
      <c r="BK75" s="61">
        <v>2</v>
      </c>
      <c r="BL75" s="61">
        <v>1.1000000000000001</v>
      </c>
      <c r="BM75" s="61">
        <v>0.2</v>
      </c>
      <c r="BN75" s="61">
        <v>0.8</v>
      </c>
      <c r="BO75" s="61">
        <v>1.6</v>
      </c>
      <c r="BP75" s="61">
        <v>0.7</v>
      </c>
      <c r="BQ75" s="61">
        <v>0.8</v>
      </c>
      <c r="BR75" s="61">
        <v>1.8</v>
      </c>
      <c r="BS75" s="61">
        <v>2.4</v>
      </c>
      <c r="BT75" s="61">
        <v>17.600000000000001</v>
      </c>
      <c r="BV75" s="61">
        <v>67</v>
      </c>
      <c r="BW75" s="61" t="s">
        <v>155</v>
      </c>
      <c r="BX75" s="61">
        <v>260</v>
      </c>
      <c r="BY75" s="61" t="s">
        <v>165</v>
      </c>
      <c r="BZ75" s="61">
        <v>0</v>
      </c>
      <c r="CA75" s="61">
        <v>0</v>
      </c>
      <c r="CB75" s="61">
        <v>0</v>
      </c>
      <c r="CC75" s="61">
        <v>0</v>
      </c>
      <c r="CD75" s="61">
        <v>0</v>
      </c>
      <c r="CE75" s="61">
        <v>0</v>
      </c>
      <c r="CF75" s="61">
        <v>0</v>
      </c>
      <c r="CG75" s="61">
        <v>0</v>
      </c>
      <c r="CH75" s="61">
        <v>0</v>
      </c>
      <c r="CI75" s="61">
        <v>0</v>
      </c>
      <c r="CJ75" s="61">
        <v>0</v>
      </c>
      <c r="CK75" s="61">
        <v>0</v>
      </c>
      <c r="CL75" s="61">
        <v>0</v>
      </c>
    </row>
    <row r="76" spans="2:90" s="2" customFormat="1" ht="12.75" hidden="1" customHeight="1">
      <c r="B76" s="62">
        <v>68</v>
      </c>
      <c r="C76" s="62" t="s">
        <v>155</v>
      </c>
      <c r="D76" s="62">
        <v>175</v>
      </c>
      <c r="E76" s="62" t="s">
        <v>166</v>
      </c>
      <c r="F76" s="61">
        <v>0</v>
      </c>
      <c r="G76" s="61">
        <v>0</v>
      </c>
      <c r="H76" s="61">
        <v>0</v>
      </c>
      <c r="I76" s="61">
        <v>0</v>
      </c>
      <c r="J76" s="61">
        <v>0</v>
      </c>
      <c r="K76" s="61">
        <v>0</v>
      </c>
      <c r="L76" s="61">
        <v>0.5</v>
      </c>
      <c r="M76" s="61">
        <v>2</v>
      </c>
      <c r="N76" s="61">
        <v>0</v>
      </c>
      <c r="O76" s="61">
        <v>0</v>
      </c>
      <c r="P76" s="61">
        <v>0</v>
      </c>
      <c r="Q76" s="61">
        <v>0</v>
      </c>
      <c r="R76" s="61">
        <v>2.5</v>
      </c>
      <c r="T76" s="62">
        <v>68</v>
      </c>
      <c r="U76" s="62" t="s">
        <v>155</v>
      </c>
      <c r="V76" s="62">
        <v>175</v>
      </c>
      <c r="W76" s="62" t="s">
        <v>166</v>
      </c>
      <c r="X76" s="61">
        <v>7.8</v>
      </c>
      <c r="Y76" s="61">
        <v>4.4000000000000004</v>
      </c>
      <c r="Z76" s="61">
        <v>0.2</v>
      </c>
      <c r="AA76" s="61">
        <v>0</v>
      </c>
      <c r="AB76" s="61">
        <v>0</v>
      </c>
      <c r="AC76" s="61">
        <v>0</v>
      </c>
      <c r="AD76" s="61">
        <v>0</v>
      </c>
      <c r="AE76" s="61">
        <v>0</v>
      </c>
      <c r="AF76" s="61">
        <v>0</v>
      </c>
      <c r="AG76" s="61">
        <v>0</v>
      </c>
      <c r="AH76" s="61">
        <v>0</v>
      </c>
      <c r="AI76" s="61">
        <v>3.3</v>
      </c>
      <c r="AJ76" s="61">
        <v>15.7</v>
      </c>
      <c r="AL76" s="62">
        <v>68</v>
      </c>
      <c r="AM76" s="62" t="s">
        <v>155</v>
      </c>
      <c r="AN76" s="62">
        <v>175</v>
      </c>
      <c r="AO76" s="62" t="s">
        <v>166</v>
      </c>
      <c r="AP76" s="61">
        <v>1.6</v>
      </c>
      <c r="AQ76" s="61">
        <v>3</v>
      </c>
      <c r="AR76" s="61">
        <v>4.4000000000000004</v>
      </c>
      <c r="AS76" s="61">
        <v>5.7</v>
      </c>
      <c r="AT76" s="61">
        <v>4.5999999999999996</v>
      </c>
      <c r="AU76" s="61">
        <v>4.5</v>
      </c>
      <c r="AV76" s="61">
        <v>6</v>
      </c>
      <c r="AW76" s="61">
        <v>6.3</v>
      </c>
      <c r="AX76" s="61">
        <v>4.0999999999999996</v>
      </c>
      <c r="AY76" s="61">
        <v>2.7</v>
      </c>
      <c r="AZ76" s="61">
        <v>3.7</v>
      </c>
      <c r="BA76" s="61">
        <v>3.3</v>
      </c>
      <c r="BB76" s="61">
        <v>49.9</v>
      </c>
      <c r="BD76" s="62">
        <v>68</v>
      </c>
      <c r="BE76" s="62" t="s">
        <v>155</v>
      </c>
      <c r="BF76" s="62">
        <v>175</v>
      </c>
      <c r="BG76" s="62" t="s">
        <v>166</v>
      </c>
      <c r="BH76" s="61">
        <v>9.9</v>
      </c>
      <c r="BI76" s="61">
        <v>9</v>
      </c>
      <c r="BJ76" s="61">
        <v>10.6</v>
      </c>
      <c r="BK76" s="61">
        <v>10.5</v>
      </c>
      <c r="BL76" s="61">
        <v>7.5</v>
      </c>
      <c r="BM76" s="61">
        <v>2.9</v>
      </c>
      <c r="BN76" s="61">
        <v>5.8</v>
      </c>
      <c r="BO76" s="61">
        <v>3.9</v>
      </c>
      <c r="BP76" s="61">
        <v>2.1</v>
      </c>
      <c r="BQ76" s="61">
        <v>3.8</v>
      </c>
      <c r="BR76" s="61">
        <v>6</v>
      </c>
      <c r="BS76" s="61">
        <v>10</v>
      </c>
      <c r="BT76" s="61">
        <v>82</v>
      </c>
      <c r="BV76" s="62">
        <v>68</v>
      </c>
      <c r="BW76" s="62" t="s">
        <v>155</v>
      </c>
      <c r="BX76" s="62">
        <v>175</v>
      </c>
      <c r="BY76" s="62" t="s">
        <v>166</v>
      </c>
      <c r="BZ76" s="61">
        <v>0.4</v>
      </c>
      <c r="CA76" s="61">
        <v>0.1</v>
      </c>
      <c r="CB76" s="61">
        <v>0</v>
      </c>
      <c r="CC76" s="61">
        <v>0</v>
      </c>
      <c r="CD76" s="61">
        <v>0</v>
      </c>
      <c r="CE76" s="61">
        <v>0</v>
      </c>
      <c r="CF76" s="61">
        <v>0</v>
      </c>
      <c r="CG76" s="61">
        <v>0</v>
      </c>
      <c r="CH76" s="61">
        <v>0</v>
      </c>
      <c r="CI76" s="61">
        <v>0</v>
      </c>
      <c r="CJ76" s="61">
        <v>0</v>
      </c>
      <c r="CK76" s="61">
        <v>1.2</v>
      </c>
      <c r="CL76" s="61">
        <v>1.7</v>
      </c>
    </row>
    <row r="77" spans="2:90" s="2" customFormat="1" ht="12.75" hidden="1" customHeight="1">
      <c r="B77" s="63"/>
      <c r="C77" s="63"/>
      <c r="D77" s="63"/>
      <c r="E77" s="63" t="s">
        <v>167</v>
      </c>
      <c r="F77" s="61">
        <v>0</v>
      </c>
      <c r="G77" s="61">
        <v>0</v>
      </c>
      <c r="H77" s="61">
        <v>0</v>
      </c>
      <c r="I77" s="61">
        <v>0</v>
      </c>
      <c r="J77" s="61">
        <v>0</v>
      </c>
      <c r="K77" s="61">
        <v>0</v>
      </c>
      <c r="L77" s="61">
        <v>0.8</v>
      </c>
      <c r="M77" s="61">
        <v>2.9</v>
      </c>
      <c r="N77" s="61">
        <v>0</v>
      </c>
      <c r="O77" s="61">
        <v>0</v>
      </c>
      <c r="P77" s="61">
        <v>0</v>
      </c>
      <c r="Q77" s="61">
        <v>0</v>
      </c>
      <c r="R77" s="61">
        <v>3.7</v>
      </c>
      <c r="T77" s="63"/>
      <c r="U77" s="63"/>
      <c r="V77" s="63"/>
      <c r="W77" s="63" t="s">
        <v>168</v>
      </c>
      <c r="X77" s="61"/>
      <c r="Y77" s="61"/>
      <c r="Z77" s="61"/>
      <c r="AA77" s="61"/>
      <c r="AB77" s="61"/>
      <c r="AC77" s="61"/>
      <c r="AD77" s="61"/>
      <c r="AE77" s="61"/>
      <c r="AF77" s="61"/>
      <c r="AG77" s="61"/>
      <c r="AH77" s="61"/>
      <c r="AI77" s="61"/>
      <c r="AJ77" s="61"/>
      <c r="AL77" s="63"/>
      <c r="AM77" s="63"/>
      <c r="AN77" s="63"/>
      <c r="AO77" s="63" t="s">
        <v>167</v>
      </c>
      <c r="AP77" s="61"/>
      <c r="AQ77" s="61"/>
      <c r="AR77" s="61"/>
      <c r="AS77" s="61"/>
      <c r="AT77" s="61"/>
      <c r="AU77" s="61"/>
      <c r="AV77" s="61"/>
      <c r="AW77" s="61"/>
      <c r="AX77" s="61"/>
      <c r="AY77" s="61"/>
      <c r="AZ77" s="61"/>
      <c r="BA77" s="61"/>
      <c r="BB77" s="61"/>
      <c r="BD77" s="63"/>
      <c r="BE77" s="63"/>
      <c r="BF77" s="63"/>
      <c r="BG77" s="63" t="s">
        <v>167</v>
      </c>
      <c r="BH77" s="61"/>
      <c r="BI77" s="61"/>
      <c r="BJ77" s="61"/>
      <c r="BK77" s="61"/>
      <c r="BL77" s="61"/>
      <c r="BM77" s="61"/>
      <c r="BN77" s="61"/>
      <c r="BO77" s="61"/>
      <c r="BP77" s="61"/>
      <c r="BQ77" s="61"/>
      <c r="BR77" s="61"/>
      <c r="BS77" s="61"/>
      <c r="BT77" s="61"/>
      <c r="BV77" s="63"/>
      <c r="BW77" s="63"/>
      <c r="BX77" s="63"/>
      <c r="BY77" s="63" t="s">
        <v>167</v>
      </c>
      <c r="BZ77" s="61"/>
      <c r="CA77" s="61"/>
      <c r="CB77" s="61"/>
      <c r="CC77" s="61"/>
      <c r="CD77" s="61"/>
      <c r="CE77" s="61"/>
      <c r="CF77" s="61"/>
      <c r="CG77" s="61"/>
      <c r="CH77" s="61"/>
      <c r="CI77" s="61"/>
      <c r="CJ77" s="61"/>
      <c r="CK77" s="61"/>
      <c r="CL77" s="61"/>
    </row>
    <row r="78" spans="2:90" s="2" customFormat="1" ht="12.75" hidden="1" customHeight="1">
      <c r="B78" s="61">
        <v>69</v>
      </c>
      <c r="C78" s="61" t="s">
        <v>155</v>
      </c>
      <c r="D78" s="61">
        <v>268</v>
      </c>
      <c r="E78" s="61" t="s">
        <v>169</v>
      </c>
      <c r="F78" s="61">
        <v>0</v>
      </c>
      <c r="G78" s="61">
        <v>0</v>
      </c>
      <c r="H78" s="61">
        <v>0</v>
      </c>
      <c r="I78" s="61">
        <v>0</v>
      </c>
      <c r="J78" s="61">
        <v>0</v>
      </c>
      <c r="K78" s="61">
        <v>0.2</v>
      </c>
      <c r="L78" s="61">
        <v>3.9</v>
      </c>
      <c r="M78" s="61">
        <v>8.9</v>
      </c>
      <c r="N78" s="61">
        <v>0.2</v>
      </c>
      <c r="O78" s="61">
        <v>0</v>
      </c>
      <c r="P78" s="61">
        <v>0</v>
      </c>
      <c r="Q78" s="61">
        <v>0</v>
      </c>
      <c r="R78" s="61">
        <v>13.2</v>
      </c>
      <c r="T78" s="61">
        <v>69</v>
      </c>
      <c r="U78" s="61" t="s">
        <v>155</v>
      </c>
      <c r="V78" s="61">
        <v>268</v>
      </c>
      <c r="W78" s="61" t="s">
        <v>169</v>
      </c>
      <c r="X78" s="61">
        <v>0.9</v>
      </c>
      <c r="Y78" s="61">
        <v>0.3</v>
      </c>
      <c r="Z78" s="61">
        <v>0</v>
      </c>
      <c r="AA78" s="61">
        <v>0</v>
      </c>
      <c r="AB78" s="61">
        <v>0</v>
      </c>
      <c r="AC78" s="61">
        <v>0</v>
      </c>
      <c r="AD78" s="61">
        <v>0</v>
      </c>
      <c r="AE78" s="61">
        <v>0</v>
      </c>
      <c r="AF78" s="61">
        <v>0</v>
      </c>
      <c r="AG78" s="61">
        <v>0</v>
      </c>
      <c r="AH78" s="61">
        <v>0</v>
      </c>
      <c r="AI78" s="61">
        <v>0</v>
      </c>
      <c r="AJ78" s="61">
        <v>1.2</v>
      </c>
      <c r="AL78" s="61">
        <v>69</v>
      </c>
      <c r="AM78" s="61" t="s">
        <v>155</v>
      </c>
      <c r="AN78" s="61">
        <v>268</v>
      </c>
      <c r="AO78" s="61" t="s">
        <v>169</v>
      </c>
      <c r="AP78" s="61">
        <v>1.3</v>
      </c>
      <c r="AQ78" s="61">
        <v>0.9</v>
      </c>
      <c r="AR78" s="61">
        <v>1.7</v>
      </c>
      <c r="AS78" s="61">
        <v>3.1</v>
      </c>
      <c r="AT78" s="61">
        <v>2.7</v>
      </c>
      <c r="AU78" s="61">
        <v>2.5</v>
      </c>
      <c r="AV78" s="61">
        <v>3.4</v>
      </c>
      <c r="AW78" s="61">
        <v>3.3</v>
      </c>
      <c r="AX78" s="61">
        <v>3.1</v>
      </c>
      <c r="AY78" s="61">
        <v>2</v>
      </c>
      <c r="AZ78" s="61">
        <v>2</v>
      </c>
      <c r="BA78" s="61">
        <v>1.9</v>
      </c>
      <c r="BB78" s="61">
        <v>27.9</v>
      </c>
      <c r="BD78" s="61">
        <v>69</v>
      </c>
      <c r="BE78" s="61" t="s">
        <v>155</v>
      </c>
      <c r="BF78" s="61">
        <v>268</v>
      </c>
      <c r="BG78" s="61" t="s">
        <v>169</v>
      </c>
      <c r="BH78" s="61">
        <v>0.3</v>
      </c>
      <c r="BI78" s="61">
        <v>0.4</v>
      </c>
      <c r="BJ78" s="61">
        <v>0</v>
      </c>
      <c r="BK78" s="61">
        <v>0.3</v>
      </c>
      <c r="BL78" s="61">
        <v>0.2</v>
      </c>
      <c r="BM78" s="61">
        <v>0</v>
      </c>
      <c r="BN78" s="61">
        <v>0</v>
      </c>
      <c r="BO78" s="61">
        <v>0.2</v>
      </c>
      <c r="BP78" s="61">
        <v>0.2</v>
      </c>
      <c r="BQ78" s="61">
        <v>0.5</v>
      </c>
      <c r="BR78" s="61">
        <v>0.4</v>
      </c>
      <c r="BS78" s="61">
        <v>0.9</v>
      </c>
      <c r="BT78" s="61">
        <v>3.4</v>
      </c>
      <c r="BV78" s="61">
        <v>69</v>
      </c>
      <c r="BW78" s="61" t="s">
        <v>155</v>
      </c>
      <c r="BX78" s="61">
        <v>268</v>
      </c>
      <c r="BY78" s="61" t="s">
        <v>169</v>
      </c>
      <c r="BZ78" s="61">
        <v>0</v>
      </c>
      <c r="CA78" s="61">
        <v>0</v>
      </c>
      <c r="CB78" s="61">
        <v>0</v>
      </c>
      <c r="CC78" s="61">
        <v>0</v>
      </c>
      <c r="CD78" s="61">
        <v>0</v>
      </c>
      <c r="CE78" s="61">
        <v>0</v>
      </c>
      <c r="CF78" s="61">
        <v>0</v>
      </c>
      <c r="CG78" s="61">
        <v>0</v>
      </c>
      <c r="CH78" s="61">
        <v>0</v>
      </c>
      <c r="CI78" s="61">
        <v>0</v>
      </c>
      <c r="CJ78" s="61">
        <v>0</v>
      </c>
      <c r="CK78" s="61">
        <v>0</v>
      </c>
      <c r="CL78" s="61">
        <v>0</v>
      </c>
    </row>
    <row r="79" spans="2:90" s="2" customFormat="1" ht="12.75" hidden="1" customHeight="1">
      <c r="B79" s="61">
        <v>70</v>
      </c>
      <c r="C79" s="61" t="s">
        <v>155</v>
      </c>
      <c r="D79" s="61">
        <v>261</v>
      </c>
      <c r="E79" s="61" t="s">
        <v>170</v>
      </c>
      <c r="F79" s="61">
        <v>0</v>
      </c>
      <c r="G79" s="61">
        <v>0</v>
      </c>
      <c r="H79" s="61">
        <v>0</v>
      </c>
      <c r="I79" s="61">
        <v>0</v>
      </c>
      <c r="J79" s="61">
        <v>0</v>
      </c>
      <c r="K79" s="61">
        <v>0</v>
      </c>
      <c r="L79" s="61">
        <v>0</v>
      </c>
      <c r="M79" s="61">
        <v>1.2</v>
      </c>
      <c r="N79" s="61">
        <v>0</v>
      </c>
      <c r="O79" s="61">
        <v>0</v>
      </c>
      <c r="P79" s="61">
        <v>0</v>
      </c>
      <c r="Q79" s="61">
        <v>0</v>
      </c>
      <c r="R79" s="61">
        <v>1.2</v>
      </c>
      <c r="T79" s="61">
        <v>70</v>
      </c>
      <c r="U79" s="61" t="s">
        <v>155</v>
      </c>
      <c r="V79" s="61">
        <v>261</v>
      </c>
      <c r="W79" s="61" t="s">
        <v>170</v>
      </c>
      <c r="X79" s="61">
        <v>2</v>
      </c>
      <c r="Y79" s="61">
        <v>1.1000000000000001</v>
      </c>
      <c r="Z79" s="61">
        <v>0</v>
      </c>
      <c r="AA79" s="61">
        <v>0</v>
      </c>
      <c r="AB79" s="61">
        <v>0</v>
      </c>
      <c r="AC79" s="61">
        <v>0</v>
      </c>
      <c r="AD79" s="61">
        <v>0</v>
      </c>
      <c r="AE79" s="61">
        <v>0</v>
      </c>
      <c r="AF79" s="61">
        <v>0</v>
      </c>
      <c r="AG79" s="61">
        <v>0</v>
      </c>
      <c r="AH79" s="61">
        <v>0</v>
      </c>
      <c r="AI79" s="61">
        <v>0.5</v>
      </c>
      <c r="AJ79" s="61">
        <v>3.6</v>
      </c>
      <c r="AL79" s="61">
        <v>70</v>
      </c>
      <c r="AM79" s="61" t="s">
        <v>155</v>
      </c>
      <c r="AN79" s="61">
        <v>261</v>
      </c>
      <c r="AO79" s="61" t="s">
        <v>170</v>
      </c>
      <c r="AP79" s="61">
        <v>1.6</v>
      </c>
      <c r="AQ79" s="61">
        <v>2.7</v>
      </c>
      <c r="AR79" s="61">
        <v>4</v>
      </c>
      <c r="AS79" s="61">
        <v>5.3</v>
      </c>
      <c r="AT79" s="61">
        <v>4.0999999999999996</v>
      </c>
      <c r="AU79" s="61">
        <v>4.2</v>
      </c>
      <c r="AV79" s="61">
        <v>5.2</v>
      </c>
      <c r="AW79" s="61">
        <v>5.9</v>
      </c>
      <c r="AX79" s="61">
        <v>4.8</v>
      </c>
      <c r="AY79" s="61">
        <v>2.7</v>
      </c>
      <c r="AZ79" s="61">
        <v>3.5</v>
      </c>
      <c r="BA79" s="61">
        <v>2.7</v>
      </c>
      <c r="BB79" s="61">
        <v>46.7</v>
      </c>
      <c r="BD79" s="61">
        <v>70</v>
      </c>
      <c r="BE79" s="61" t="s">
        <v>155</v>
      </c>
      <c r="BF79" s="61">
        <v>261</v>
      </c>
      <c r="BG79" s="61" t="s">
        <v>170</v>
      </c>
      <c r="BH79" s="61">
        <v>0.8</v>
      </c>
      <c r="BI79" s="61">
        <v>1.7</v>
      </c>
      <c r="BJ79" s="61">
        <v>1</v>
      </c>
      <c r="BK79" s="61">
        <v>1.5</v>
      </c>
      <c r="BL79" s="61">
        <v>0.7</v>
      </c>
      <c r="BM79" s="61">
        <v>0.2</v>
      </c>
      <c r="BN79" s="61">
        <v>1</v>
      </c>
      <c r="BO79" s="61">
        <v>0.8</v>
      </c>
      <c r="BP79" s="61">
        <v>0.7</v>
      </c>
      <c r="BQ79" s="61">
        <v>0.8</v>
      </c>
      <c r="BR79" s="61">
        <v>0.6</v>
      </c>
      <c r="BS79" s="61">
        <v>0.9</v>
      </c>
      <c r="BT79" s="61">
        <v>10.7</v>
      </c>
      <c r="BV79" s="61">
        <v>70</v>
      </c>
      <c r="BW79" s="61" t="s">
        <v>155</v>
      </c>
      <c r="BX79" s="61">
        <v>261</v>
      </c>
      <c r="BY79" s="61" t="s">
        <v>170</v>
      </c>
      <c r="BZ79" s="61">
        <v>0</v>
      </c>
      <c r="CA79" s="61">
        <v>0</v>
      </c>
      <c r="CB79" s="61">
        <v>0</v>
      </c>
      <c r="CC79" s="61">
        <v>0</v>
      </c>
      <c r="CD79" s="61">
        <v>0</v>
      </c>
      <c r="CE79" s="61">
        <v>0</v>
      </c>
      <c r="CF79" s="61">
        <v>0</v>
      </c>
      <c r="CG79" s="61">
        <v>0</v>
      </c>
      <c r="CH79" s="61">
        <v>0</v>
      </c>
      <c r="CI79" s="61">
        <v>0</v>
      </c>
      <c r="CJ79" s="61">
        <v>0</v>
      </c>
      <c r="CK79" s="61">
        <v>0</v>
      </c>
      <c r="CL79" s="61">
        <v>0</v>
      </c>
    </row>
    <row r="80" spans="2:90" s="2" customFormat="1" ht="12.75" hidden="1" customHeight="1">
      <c r="B80" s="61">
        <v>71</v>
      </c>
      <c r="C80" s="61" t="s">
        <v>155</v>
      </c>
      <c r="D80" s="61">
        <v>169</v>
      </c>
      <c r="E80" s="61" t="s">
        <v>171</v>
      </c>
      <c r="F80" s="61">
        <v>0</v>
      </c>
      <c r="G80" s="61">
        <v>0</v>
      </c>
      <c r="H80" s="61">
        <v>0</v>
      </c>
      <c r="I80" s="61">
        <v>0</v>
      </c>
      <c r="J80" s="61">
        <v>0</v>
      </c>
      <c r="K80" s="61">
        <v>0.1</v>
      </c>
      <c r="L80" s="61">
        <v>4</v>
      </c>
      <c r="M80" s="61">
        <v>8.8000000000000007</v>
      </c>
      <c r="N80" s="61">
        <v>0</v>
      </c>
      <c r="O80" s="61">
        <v>0</v>
      </c>
      <c r="P80" s="61">
        <v>0</v>
      </c>
      <c r="Q80" s="61">
        <v>0</v>
      </c>
      <c r="R80" s="61">
        <v>12.9</v>
      </c>
      <c r="T80" s="61">
        <v>71</v>
      </c>
      <c r="U80" s="61" t="s">
        <v>155</v>
      </c>
      <c r="V80" s="61">
        <v>169</v>
      </c>
      <c r="W80" s="61" t="s">
        <v>171</v>
      </c>
      <c r="X80" s="61">
        <v>1.4</v>
      </c>
      <c r="Y80" s="61">
        <v>0.5</v>
      </c>
      <c r="Z80" s="61">
        <v>0</v>
      </c>
      <c r="AA80" s="61">
        <v>0</v>
      </c>
      <c r="AB80" s="61">
        <v>0</v>
      </c>
      <c r="AC80" s="61">
        <v>0</v>
      </c>
      <c r="AD80" s="61">
        <v>0</v>
      </c>
      <c r="AE80" s="61">
        <v>0</v>
      </c>
      <c r="AF80" s="61">
        <v>0</v>
      </c>
      <c r="AG80" s="61">
        <v>0</v>
      </c>
      <c r="AH80" s="61">
        <v>0</v>
      </c>
      <c r="AI80" s="61">
        <v>0.1</v>
      </c>
      <c r="AJ80" s="61">
        <v>2</v>
      </c>
      <c r="AL80" s="61">
        <v>71</v>
      </c>
      <c r="AM80" s="61" t="s">
        <v>155</v>
      </c>
      <c r="AN80" s="61">
        <v>169</v>
      </c>
      <c r="AO80" s="61" t="s">
        <v>171</v>
      </c>
      <c r="AP80" s="61">
        <v>1.4</v>
      </c>
      <c r="AQ80" s="61">
        <v>2.1</v>
      </c>
      <c r="AR80" s="61">
        <v>3.2</v>
      </c>
      <c r="AS80" s="61">
        <v>5.0999999999999996</v>
      </c>
      <c r="AT80" s="61">
        <v>3.7</v>
      </c>
      <c r="AU80" s="61">
        <v>3.8</v>
      </c>
      <c r="AV80" s="61">
        <v>6.1</v>
      </c>
      <c r="AW80" s="61">
        <v>5.9</v>
      </c>
      <c r="AX80" s="61">
        <v>5.3</v>
      </c>
      <c r="AY80" s="61">
        <v>2.8</v>
      </c>
      <c r="AZ80" s="61">
        <v>3.1</v>
      </c>
      <c r="BA80" s="61">
        <v>2.2999999999999998</v>
      </c>
      <c r="BB80" s="61">
        <v>44.8</v>
      </c>
      <c r="BD80" s="61">
        <v>71</v>
      </c>
      <c r="BE80" s="61" t="s">
        <v>155</v>
      </c>
      <c r="BF80" s="61">
        <v>169</v>
      </c>
      <c r="BG80" s="61" t="s">
        <v>171</v>
      </c>
      <c r="BH80" s="61">
        <v>14.2</v>
      </c>
      <c r="BI80" s="61">
        <v>11.7</v>
      </c>
      <c r="BJ80" s="61">
        <v>12.1</v>
      </c>
      <c r="BK80" s="61">
        <v>9.3000000000000007</v>
      </c>
      <c r="BL80" s="61">
        <v>6</v>
      </c>
      <c r="BM80" s="61">
        <v>3.3</v>
      </c>
      <c r="BN80" s="61">
        <v>6</v>
      </c>
      <c r="BO80" s="61">
        <v>4</v>
      </c>
      <c r="BP80" s="61">
        <v>3.6</v>
      </c>
      <c r="BQ80" s="61">
        <v>7.8</v>
      </c>
      <c r="BR80" s="61">
        <v>10.7</v>
      </c>
      <c r="BS80" s="61">
        <v>16.2</v>
      </c>
      <c r="BT80" s="61">
        <v>104.9</v>
      </c>
      <c r="BV80" s="61">
        <v>71</v>
      </c>
      <c r="BW80" s="61" t="s">
        <v>155</v>
      </c>
      <c r="BX80" s="61">
        <v>169</v>
      </c>
      <c r="BY80" s="61" t="s">
        <v>171</v>
      </c>
      <c r="BZ80" s="61">
        <v>0.3</v>
      </c>
      <c r="CA80" s="61">
        <v>0.3</v>
      </c>
      <c r="CB80" s="61">
        <v>0</v>
      </c>
      <c r="CC80" s="61">
        <v>0</v>
      </c>
      <c r="CD80" s="61">
        <v>0</v>
      </c>
      <c r="CE80" s="61">
        <v>0</v>
      </c>
      <c r="CF80" s="61">
        <v>0</v>
      </c>
      <c r="CG80" s="61">
        <v>0</v>
      </c>
      <c r="CH80" s="61">
        <v>0</v>
      </c>
      <c r="CI80" s="61">
        <v>0</v>
      </c>
      <c r="CJ80" s="61">
        <v>0</v>
      </c>
      <c r="CK80" s="61">
        <v>0.4</v>
      </c>
      <c r="CL80" s="61">
        <v>1</v>
      </c>
    </row>
    <row r="81" spans="2:90" s="2" customFormat="1" ht="12.75" hidden="1" customHeight="1">
      <c r="B81" s="61">
        <v>72</v>
      </c>
      <c r="C81" s="61" t="s">
        <v>172</v>
      </c>
      <c r="D81" s="61">
        <v>172</v>
      </c>
      <c r="E81" s="61" t="s">
        <v>173</v>
      </c>
      <c r="F81" s="61">
        <v>0</v>
      </c>
      <c r="G81" s="61">
        <v>0</v>
      </c>
      <c r="H81" s="61">
        <v>0</v>
      </c>
      <c r="I81" s="61">
        <v>0</v>
      </c>
      <c r="J81" s="61">
        <v>0.2</v>
      </c>
      <c r="K81" s="61">
        <v>0.2</v>
      </c>
      <c r="L81" s="61">
        <v>6.2</v>
      </c>
      <c r="M81" s="61">
        <v>12.3</v>
      </c>
      <c r="N81" s="61">
        <v>0.4</v>
      </c>
      <c r="O81" s="61">
        <v>0</v>
      </c>
      <c r="P81" s="61">
        <v>0</v>
      </c>
      <c r="Q81" s="61">
        <v>0</v>
      </c>
      <c r="R81" s="61">
        <v>19.3</v>
      </c>
      <c r="T81" s="61">
        <v>72</v>
      </c>
      <c r="U81" s="61" t="s">
        <v>172</v>
      </c>
      <c r="V81" s="61">
        <v>172</v>
      </c>
      <c r="W81" s="61" t="s">
        <v>173</v>
      </c>
      <c r="X81" s="61">
        <v>4.5</v>
      </c>
      <c r="Y81" s="61">
        <v>1.8</v>
      </c>
      <c r="Z81" s="61">
        <v>0</v>
      </c>
      <c r="AA81" s="61">
        <v>0</v>
      </c>
      <c r="AB81" s="61">
        <v>0</v>
      </c>
      <c r="AC81" s="61">
        <v>0</v>
      </c>
      <c r="AD81" s="61">
        <v>0</v>
      </c>
      <c r="AE81" s="61">
        <v>0</v>
      </c>
      <c r="AF81" s="61">
        <v>0</v>
      </c>
      <c r="AG81" s="61">
        <v>0</v>
      </c>
      <c r="AH81" s="61">
        <v>0</v>
      </c>
      <c r="AI81" s="61">
        <v>2.2999999999999998</v>
      </c>
      <c r="AJ81" s="61">
        <v>8.6</v>
      </c>
      <c r="AL81" s="61">
        <v>72</v>
      </c>
      <c r="AM81" s="61" t="s">
        <v>172</v>
      </c>
      <c r="AN81" s="61">
        <v>172</v>
      </c>
      <c r="AO81" s="61" t="s">
        <v>173</v>
      </c>
      <c r="AP81" s="61">
        <v>1.9</v>
      </c>
      <c r="AQ81" s="61">
        <v>1.6</v>
      </c>
      <c r="AR81" s="61">
        <v>2.4</v>
      </c>
      <c r="AS81" s="61">
        <v>4.3</v>
      </c>
      <c r="AT81" s="61">
        <v>2.9</v>
      </c>
      <c r="AU81" s="61">
        <v>3.1</v>
      </c>
      <c r="AV81" s="61">
        <v>7.5</v>
      </c>
      <c r="AW81" s="61">
        <v>6.5</v>
      </c>
      <c r="AX81" s="61">
        <v>3.7</v>
      </c>
      <c r="AY81" s="61">
        <v>2.8</v>
      </c>
      <c r="AZ81" s="61">
        <v>2.9</v>
      </c>
      <c r="BA81" s="61">
        <v>3.5</v>
      </c>
      <c r="BB81" s="61">
        <v>43.1</v>
      </c>
      <c r="BD81" s="61">
        <v>72</v>
      </c>
      <c r="BE81" s="61" t="s">
        <v>172</v>
      </c>
      <c r="BF81" s="61">
        <v>172</v>
      </c>
      <c r="BG81" s="61" t="s">
        <v>173</v>
      </c>
      <c r="BH81" s="61">
        <v>1.6</v>
      </c>
      <c r="BI81" s="61">
        <v>2.1</v>
      </c>
      <c r="BJ81" s="61">
        <v>2.9</v>
      </c>
      <c r="BK81" s="61">
        <v>3.3</v>
      </c>
      <c r="BL81" s="61">
        <v>1.4</v>
      </c>
      <c r="BM81" s="61">
        <v>1.1000000000000001</v>
      </c>
      <c r="BN81" s="61">
        <v>1.8</v>
      </c>
      <c r="BO81" s="61">
        <v>1.4</v>
      </c>
      <c r="BP81" s="61">
        <v>0.5</v>
      </c>
      <c r="BQ81" s="61">
        <v>1.7</v>
      </c>
      <c r="BR81" s="61">
        <v>2.7</v>
      </c>
      <c r="BS81" s="61">
        <v>3.6</v>
      </c>
      <c r="BT81" s="61">
        <v>24.1</v>
      </c>
      <c r="BV81" s="61">
        <v>72</v>
      </c>
      <c r="BW81" s="61" t="s">
        <v>172</v>
      </c>
      <c r="BX81" s="61">
        <v>172</v>
      </c>
      <c r="BY81" s="61" t="s">
        <v>173</v>
      </c>
      <c r="BZ81" s="61">
        <v>0.7</v>
      </c>
      <c r="CA81" s="61">
        <v>0.3</v>
      </c>
      <c r="CB81" s="61">
        <v>0</v>
      </c>
      <c r="CC81" s="61">
        <v>0</v>
      </c>
      <c r="CD81" s="61">
        <v>0</v>
      </c>
      <c r="CE81" s="61">
        <v>0</v>
      </c>
      <c r="CF81" s="61">
        <v>0</v>
      </c>
      <c r="CG81" s="61">
        <v>0</v>
      </c>
      <c r="CH81" s="61">
        <v>0</v>
      </c>
      <c r="CI81" s="61">
        <v>0</v>
      </c>
      <c r="CJ81" s="61">
        <v>0.1</v>
      </c>
      <c r="CK81" s="61">
        <v>1.5</v>
      </c>
      <c r="CL81" s="61">
        <v>2.6</v>
      </c>
    </row>
    <row r="82" spans="2:90" s="2" customFormat="1" ht="12.75" hidden="1" customHeight="1">
      <c r="B82" s="61">
        <v>73</v>
      </c>
      <c r="C82" s="61" t="s">
        <v>172</v>
      </c>
      <c r="D82" s="61">
        <v>251</v>
      </c>
      <c r="E82" s="61" t="s">
        <v>174</v>
      </c>
      <c r="F82" s="61">
        <v>0</v>
      </c>
      <c r="G82" s="61">
        <v>0</v>
      </c>
      <c r="H82" s="61">
        <v>0</v>
      </c>
      <c r="I82" s="61">
        <v>0</v>
      </c>
      <c r="J82" s="61">
        <v>0</v>
      </c>
      <c r="K82" s="61">
        <v>0</v>
      </c>
      <c r="L82" s="61">
        <v>2.4</v>
      </c>
      <c r="M82" s="61">
        <v>7</v>
      </c>
      <c r="N82" s="61">
        <v>0.2</v>
      </c>
      <c r="O82" s="61">
        <v>0</v>
      </c>
      <c r="P82" s="61">
        <v>0</v>
      </c>
      <c r="Q82" s="61">
        <v>0</v>
      </c>
      <c r="R82" s="61">
        <v>9.6</v>
      </c>
      <c r="T82" s="61">
        <v>73</v>
      </c>
      <c r="U82" s="61" t="s">
        <v>172</v>
      </c>
      <c r="V82" s="61">
        <v>251</v>
      </c>
      <c r="W82" s="61" t="s">
        <v>174</v>
      </c>
      <c r="X82" s="61">
        <v>5.4</v>
      </c>
      <c r="Y82" s="61">
        <v>1.4</v>
      </c>
      <c r="Z82" s="61">
        <v>0</v>
      </c>
      <c r="AA82" s="61">
        <v>0</v>
      </c>
      <c r="AB82" s="61">
        <v>0</v>
      </c>
      <c r="AC82" s="61">
        <v>0</v>
      </c>
      <c r="AD82" s="61">
        <v>0</v>
      </c>
      <c r="AE82" s="61">
        <v>0</v>
      </c>
      <c r="AF82" s="61">
        <v>0</v>
      </c>
      <c r="AG82" s="61">
        <v>0</v>
      </c>
      <c r="AH82" s="61">
        <v>0</v>
      </c>
      <c r="AI82" s="61">
        <v>2.1</v>
      </c>
      <c r="AJ82" s="61">
        <v>8.9</v>
      </c>
      <c r="AL82" s="61">
        <v>73</v>
      </c>
      <c r="AM82" s="61" t="s">
        <v>172</v>
      </c>
      <c r="AN82" s="61">
        <v>251</v>
      </c>
      <c r="AO82" s="61" t="s">
        <v>174</v>
      </c>
      <c r="AP82" s="61">
        <v>2.4</v>
      </c>
      <c r="AQ82" s="61">
        <v>1.9</v>
      </c>
      <c r="AR82" s="61">
        <v>3</v>
      </c>
      <c r="AS82" s="61">
        <v>5.2</v>
      </c>
      <c r="AT82" s="61">
        <v>3.9</v>
      </c>
      <c r="AU82" s="61">
        <v>3.4</v>
      </c>
      <c r="AV82" s="61">
        <v>8.1999999999999993</v>
      </c>
      <c r="AW82" s="61">
        <v>8.5</v>
      </c>
      <c r="AX82" s="61">
        <v>4</v>
      </c>
      <c r="AY82" s="61">
        <v>3.2</v>
      </c>
      <c r="AZ82" s="61">
        <v>3.3</v>
      </c>
      <c r="BA82" s="61">
        <v>3.3</v>
      </c>
      <c r="BB82" s="61">
        <v>50.3</v>
      </c>
      <c r="BD82" s="61">
        <v>73</v>
      </c>
      <c r="BE82" s="61" t="s">
        <v>172</v>
      </c>
      <c r="BF82" s="61">
        <v>251</v>
      </c>
      <c r="BG82" s="61" t="s">
        <v>174</v>
      </c>
      <c r="BH82" s="61">
        <v>0</v>
      </c>
      <c r="BI82" s="61">
        <v>0.3</v>
      </c>
      <c r="BJ82" s="61">
        <v>0.1</v>
      </c>
      <c r="BK82" s="61">
        <v>1.2</v>
      </c>
      <c r="BL82" s="61">
        <v>0.7</v>
      </c>
      <c r="BM82" s="61">
        <v>1</v>
      </c>
      <c r="BN82" s="61">
        <v>0.8</v>
      </c>
      <c r="BO82" s="61">
        <v>1</v>
      </c>
      <c r="BP82" s="61">
        <v>1</v>
      </c>
      <c r="BQ82" s="61">
        <v>0.2</v>
      </c>
      <c r="BR82" s="61">
        <v>0.5</v>
      </c>
      <c r="BS82" s="61">
        <v>0.4</v>
      </c>
      <c r="BT82" s="61">
        <v>7.2</v>
      </c>
      <c r="BV82" s="61">
        <v>73</v>
      </c>
      <c r="BW82" s="61" t="s">
        <v>172</v>
      </c>
      <c r="BX82" s="61">
        <v>251</v>
      </c>
      <c r="BY82" s="61" t="s">
        <v>174</v>
      </c>
      <c r="BZ82" s="61">
        <v>0.5</v>
      </c>
      <c r="CA82" s="61">
        <v>0</v>
      </c>
      <c r="CB82" s="61">
        <v>0</v>
      </c>
      <c r="CC82" s="61">
        <v>0</v>
      </c>
      <c r="CD82" s="61">
        <v>0</v>
      </c>
      <c r="CE82" s="61">
        <v>0</v>
      </c>
      <c r="CF82" s="61">
        <v>0</v>
      </c>
      <c r="CG82" s="61">
        <v>0</v>
      </c>
      <c r="CH82" s="61">
        <v>0</v>
      </c>
      <c r="CI82" s="61">
        <v>0</v>
      </c>
      <c r="CJ82" s="61">
        <v>0</v>
      </c>
      <c r="CK82" s="61">
        <v>0</v>
      </c>
      <c r="CL82" s="61">
        <v>0.5</v>
      </c>
    </row>
    <row r="83" spans="2:90" s="2" customFormat="1" ht="12.75" hidden="1" customHeight="1">
      <c r="B83" s="61">
        <v>74</v>
      </c>
      <c r="C83" s="61" t="s">
        <v>172</v>
      </c>
      <c r="D83" s="61">
        <v>140</v>
      </c>
      <c r="E83" s="61" t="s">
        <v>175</v>
      </c>
      <c r="F83" s="61">
        <v>0</v>
      </c>
      <c r="G83" s="61">
        <v>0</v>
      </c>
      <c r="H83" s="61">
        <v>0</v>
      </c>
      <c r="I83" s="61">
        <v>0</v>
      </c>
      <c r="J83" s="61">
        <v>0.3</v>
      </c>
      <c r="K83" s="61">
        <v>0.5</v>
      </c>
      <c r="L83" s="61">
        <v>6.1</v>
      </c>
      <c r="M83" s="61">
        <v>10.5</v>
      </c>
      <c r="N83" s="61">
        <v>0.5</v>
      </c>
      <c r="O83" s="61">
        <v>0</v>
      </c>
      <c r="P83" s="61">
        <v>0</v>
      </c>
      <c r="Q83" s="61">
        <v>0</v>
      </c>
      <c r="R83" s="61">
        <v>17.899999999999999</v>
      </c>
      <c r="T83" s="61">
        <v>74</v>
      </c>
      <c r="U83" s="61" t="s">
        <v>172</v>
      </c>
      <c r="V83" s="61">
        <v>140</v>
      </c>
      <c r="W83" s="61" t="s">
        <v>175</v>
      </c>
      <c r="X83" s="61">
        <v>6</v>
      </c>
      <c r="Y83" s="61">
        <v>2</v>
      </c>
      <c r="Z83" s="61">
        <v>0</v>
      </c>
      <c r="AA83" s="61">
        <v>0</v>
      </c>
      <c r="AB83" s="61">
        <v>0</v>
      </c>
      <c r="AC83" s="61">
        <v>0</v>
      </c>
      <c r="AD83" s="61">
        <v>0</v>
      </c>
      <c r="AE83" s="61">
        <v>0</v>
      </c>
      <c r="AF83" s="61">
        <v>0</v>
      </c>
      <c r="AG83" s="61">
        <v>0</v>
      </c>
      <c r="AH83" s="61">
        <v>0</v>
      </c>
      <c r="AI83" s="61">
        <v>2.5</v>
      </c>
      <c r="AJ83" s="61">
        <v>10.5</v>
      </c>
      <c r="AL83" s="61">
        <v>74</v>
      </c>
      <c r="AM83" s="61" t="s">
        <v>172</v>
      </c>
      <c r="AN83" s="61">
        <v>140</v>
      </c>
      <c r="AO83" s="61" t="s">
        <v>175</v>
      </c>
      <c r="AP83" s="61">
        <v>1.7</v>
      </c>
      <c r="AQ83" s="61">
        <v>2.1</v>
      </c>
      <c r="AR83" s="61">
        <v>2.7</v>
      </c>
      <c r="AS83" s="61">
        <v>4.9000000000000004</v>
      </c>
      <c r="AT83" s="61">
        <v>3.6</v>
      </c>
      <c r="AU83" s="61">
        <v>3.2</v>
      </c>
      <c r="AV83" s="61">
        <v>7.9</v>
      </c>
      <c r="AW83" s="61">
        <v>7.1</v>
      </c>
      <c r="AX83" s="61">
        <v>4.3</v>
      </c>
      <c r="AY83" s="61">
        <v>2.5</v>
      </c>
      <c r="AZ83" s="61">
        <v>3.5</v>
      </c>
      <c r="BA83" s="61">
        <v>2.6</v>
      </c>
      <c r="BB83" s="61">
        <v>46.1</v>
      </c>
      <c r="BD83" s="61">
        <v>74</v>
      </c>
      <c r="BE83" s="61" t="s">
        <v>172</v>
      </c>
      <c r="BF83" s="61">
        <v>140</v>
      </c>
      <c r="BG83" s="61" t="s">
        <v>175</v>
      </c>
      <c r="BH83" s="61">
        <v>1</v>
      </c>
      <c r="BI83" s="61">
        <v>0.5</v>
      </c>
      <c r="BJ83" s="61">
        <v>2.1</v>
      </c>
      <c r="BK83" s="61">
        <v>2</v>
      </c>
      <c r="BL83" s="61">
        <v>0.6</v>
      </c>
      <c r="BM83" s="61">
        <v>0.3</v>
      </c>
      <c r="BN83" s="61">
        <v>0.7</v>
      </c>
      <c r="BO83" s="61">
        <v>1</v>
      </c>
      <c r="BP83" s="61">
        <v>0.4</v>
      </c>
      <c r="BQ83" s="61">
        <v>1</v>
      </c>
      <c r="BR83" s="61">
        <v>1.6</v>
      </c>
      <c r="BS83" s="61">
        <v>2.7</v>
      </c>
      <c r="BT83" s="61">
        <v>13.9</v>
      </c>
      <c r="BV83" s="61">
        <v>74</v>
      </c>
      <c r="BW83" s="61" t="s">
        <v>172</v>
      </c>
      <c r="BX83" s="61">
        <v>140</v>
      </c>
      <c r="BY83" s="61" t="s">
        <v>175</v>
      </c>
      <c r="BZ83" s="61">
        <v>0.6</v>
      </c>
      <c r="CA83" s="61">
        <v>0.1</v>
      </c>
      <c r="CB83" s="61">
        <v>0.1</v>
      </c>
      <c r="CC83" s="61">
        <v>0</v>
      </c>
      <c r="CD83" s="61">
        <v>0</v>
      </c>
      <c r="CE83" s="61">
        <v>0</v>
      </c>
      <c r="CF83" s="61">
        <v>0</v>
      </c>
      <c r="CG83" s="61">
        <v>0</v>
      </c>
      <c r="CH83" s="61">
        <v>0</v>
      </c>
      <c r="CI83" s="61">
        <v>0</v>
      </c>
      <c r="CJ83" s="61">
        <v>0.2</v>
      </c>
      <c r="CK83" s="61">
        <v>1.1000000000000001</v>
      </c>
      <c r="CL83" s="61">
        <v>2.1</v>
      </c>
    </row>
    <row r="84" spans="2:90" s="2" customFormat="1" ht="12.75" hidden="1" customHeight="1">
      <c r="B84" s="61">
        <v>75</v>
      </c>
      <c r="C84" s="61" t="s">
        <v>172</v>
      </c>
      <c r="D84" s="61">
        <v>247</v>
      </c>
      <c r="E84" s="61" t="s">
        <v>176</v>
      </c>
      <c r="F84" s="61">
        <v>0</v>
      </c>
      <c r="G84" s="61">
        <v>0</v>
      </c>
      <c r="H84" s="61">
        <v>0</v>
      </c>
      <c r="I84" s="61">
        <v>0</v>
      </c>
      <c r="J84" s="61">
        <v>0</v>
      </c>
      <c r="K84" s="61">
        <v>0.1</v>
      </c>
      <c r="L84" s="61">
        <v>5.2</v>
      </c>
      <c r="M84" s="61">
        <v>10.7</v>
      </c>
      <c r="N84" s="61">
        <v>0.3</v>
      </c>
      <c r="O84" s="61">
        <v>0</v>
      </c>
      <c r="P84" s="61">
        <v>0</v>
      </c>
      <c r="Q84" s="61">
        <v>0</v>
      </c>
      <c r="R84" s="61">
        <v>16.3</v>
      </c>
      <c r="T84" s="61">
        <v>75</v>
      </c>
      <c r="U84" s="61" t="s">
        <v>172</v>
      </c>
      <c r="V84" s="61">
        <v>247</v>
      </c>
      <c r="W84" s="61" t="s">
        <v>176</v>
      </c>
      <c r="X84" s="61">
        <v>5.8</v>
      </c>
      <c r="Y84" s="61">
        <v>1.8</v>
      </c>
      <c r="Z84" s="61">
        <v>0</v>
      </c>
      <c r="AA84" s="61">
        <v>0</v>
      </c>
      <c r="AB84" s="61">
        <v>0</v>
      </c>
      <c r="AC84" s="61">
        <v>0</v>
      </c>
      <c r="AD84" s="61">
        <v>0</v>
      </c>
      <c r="AE84" s="61">
        <v>0</v>
      </c>
      <c r="AF84" s="61">
        <v>0</v>
      </c>
      <c r="AG84" s="61">
        <v>0</v>
      </c>
      <c r="AH84" s="61">
        <v>0</v>
      </c>
      <c r="AI84" s="61">
        <v>1.9</v>
      </c>
      <c r="AJ84" s="61">
        <v>9.5</v>
      </c>
      <c r="AL84" s="61">
        <v>75</v>
      </c>
      <c r="AM84" s="61" t="s">
        <v>172</v>
      </c>
      <c r="AN84" s="61">
        <v>247</v>
      </c>
      <c r="AO84" s="61" t="s">
        <v>176</v>
      </c>
      <c r="AP84" s="61">
        <v>1.5</v>
      </c>
      <c r="AQ84" s="61">
        <v>1.9</v>
      </c>
      <c r="AR84" s="61">
        <v>3.4</v>
      </c>
      <c r="AS84" s="61">
        <v>5.4</v>
      </c>
      <c r="AT84" s="61">
        <v>3.4</v>
      </c>
      <c r="AU84" s="61">
        <v>4.2</v>
      </c>
      <c r="AV84" s="61">
        <v>8.9</v>
      </c>
      <c r="AW84" s="61">
        <v>7.3</v>
      </c>
      <c r="AX84" s="61">
        <v>5.3</v>
      </c>
      <c r="AY84" s="61">
        <v>3.8</v>
      </c>
      <c r="AZ84" s="61">
        <v>3</v>
      </c>
      <c r="BA84" s="61">
        <v>2</v>
      </c>
      <c r="BB84" s="61">
        <v>50.1</v>
      </c>
      <c r="BD84" s="61">
        <v>75</v>
      </c>
      <c r="BE84" s="61" t="s">
        <v>172</v>
      </c>
      <c r="BF84" s="61">
        <v>247</v>
      </c>
      <c r="BG84" s="61" t="s">
        <v>176</v>
      </c>
      <c r="BH84" s="61">
        <v>0.2</v>
      </c>
      <c r="BI84" s="61">
        <v>0.2</v>
      </c>
      <c r="BJ84" s="61">
        <v>0.7</v>
      </c>
      <c r="BK84" s="61">
        <v>0.8</v>
      </c>
      <c r="BL84" s="61">
        <v>0.3</v>
      </c>
      <c r="BM84" s="61">
        <v>0.2</v>
      </c>
      <c r="BN84" s="61">
        <v>0.1</v>
      </c>
      <c r="BO84" s="61">
        <v>0.5</v>
      </c>
      <c r="BP84" s="61">
        <v>0.3</v>
      </c>
      <c r="BQ84" s="61">
        <v>0</v>
      </c>
      <c r="BR84" s="61">
        <v>0.5</v>
      </c>
      <c r="BS84" s="61">
        <v>0.2</v>
      </c>
      <c r="BT84" s="61">
        <v>4</v>
      </c>
      <c r="BV84" s="61">
        <v>75</v>
      </c>
      <c r="BW84" s="61" t="s">
        <v>172</v>
      </c>
      <c r="BX84" s="61">
        <v>247</v>
      </c>
      <c r="BY84" s="61" t="s">
        <v>176</v>
      </c>
      <c r="BZ84" s="61">
        <v>0.1</v>
      </c>
      <c r="CA84" s="61">
        <v>0</v>
      </c>
      <c r="CB84" s="61">
        <v>0.1</v>
      </c>
      <c r="CC84" s="61">
        <v>0</v>
      </c>
      <c r="CD84" s="61">
        <v>0</v>
      </c>
      <c r="CE84" s="61">
        <v>0</v>
      </c>
      <c r="CF84" s="61">
        <v>0</v>
      </c>
      <c r="CG84" s="61">
        <v>0</v>
      </c>
      <c r="CH84" s="61">
        <v>0</v>
      </c>
      <c r="CI84" s="61">
        <v>0</v>
      </c>
      <c r="CJ84" s="61">
        <v>0</v>
      </c>
      <c r="CK84" s="61">
        <v>0.2</v>
      </c>
      <c r="CL84" s="61">
        <v>0.4</v>
      </c>
    </row>
    <row r="85" spans="2:90" s="2" customFormat="1" ht="12.75" hidden="1" customHeight="1">
      <c r="B85" s="61">
        <v>76</v>
      </c>
      <c r="C85" s="61" t="s">
        <v>172</v>
      </c>
      <c r="D85" s="61">
        <v>243</v>
      </c>
      <c r="E85" s="61" t="s">
        <v>177</v>
      </c>
      <c r="F85" s="61">
        <v>0</v>
      </c>
      <c r="G85" s="61">
        <v>0</v>
      </c>
      <c r="H85" s="61">
        <v>0</v>
      </c>
      <c r="I85" s="61">
        <v>0</v>
      </c>
      <c r="J85" s="61">
        <v>0.3</v>
      </c>
      <c r="K85" s="61">
        <v>0.5</v>
      </c>
      <c r="L85" s="61">
        <v>6.1</v>
      </c>
      <c r="M85" s="61">
        <v>10.9</v>
      </c>
      <c r="N85" s="61">
        <v>0.3</v>
      </c>
      <c r="O85" s="61">
        <v>0</v>
      </c>
      <c r="P85" s="61">
        <v>0</v>
      </c>
      <c r="Q85" s="61">
        <v>0</v>
      </c>
      <c r="R85" s="61">
        <v>18.100000000000001</v>
      </c>
      <c r="T85" s="61">
        <v>76</v>
      </c>
      <c r="U85" s="61" t="s">
        <v>172</v>
      </c>
      <c r="V85" s="61">
        <v>243</v>
      </c>
      <c r="W85" s="61" t="s">
        <v>177</v>
      </c>
      <c r="X85" s="61">
        <v>5.8</v>
      </c>
      <c r="Y85" s="61">
        <v>1.8</v>
      </c>
      <c r="Z85" s="61">
        <v>0</v>
      </c>
      <c r="AA85" s="61">
        <v>0</v>
      </c>
      <c r="AB85" s="61">
        <v>0</v>
      </c>
      <c r="AC85" s="61">
        <v>0</v>
      </c>
      <c r="AD85" s="61">
        <v>0</v>
      </c>
      <c r="AE85" s="61">
        <v>0</v>
      </c>
      <c r="AF85" s="61">
        <v>0</v>
      </c>
      <c r="AG85" s="61">
        <v>0</v>
      </c>
      <c r="AH85" s="61">
        <v>0</v>
      </c>
      <c r="AI85" s="61">
        <v>2.2999999999999998</v>
      </c>
      <c r="AJ85" s="61">
        <v>9.9</v>
      </c>
      <c r="AL85" s="61">
        <v>76</v>
      </c>
      <c r="AM85" s="61" t="s">
        <v>172</v>
      </c>
      <c r="AN85" s="61">
        <v>243</v>
      </c>
      <c r="AO85" s="61" t="s">
        <v>177</v>
      </c>
      <c r="AP85" s="61">
        <v>1.8</v>
      </c>
      <c r="AQ85" s="61">
        <v>1.9</v>
      </c>
      <c r="AR85" s="61">
        <v>3</v>
      </c>
      <c r="AS85" s="61">
        <v>5</v>
      </c>
      <c r="AT85" s="61">
        <v>4.0999999999999996</v>
      </c>
      <c r="AU85" s="61">
        <v>2.9</v>
      </c>
      <c r="AV85" s="61">
        <v>8.1</v>
      </c>
      <c r="AW85" s="61">
        <v>7.6</v>
      </c>
      <c r="AX85" s="61">
        <v>4.2</v>
      </c>
      <c r="AY85" s="61">
        <v>3</v>
      </c>
      <c r="AZ85" s="61">
        <v>3.8</v>
      </c>
      <c r="BA85" s="61">
        <v>3.4</v>
      </c>
      <c r="BB85" s="61">
        <v>48.8</v>
      </c>
      <c r="BD85" s="61">
        <v>76</v>
      </c>
      <c r="BE85" s="61" t="s">
        <v>172</v>
      </c>
      <c r="BF85" s="61">
        <v>243</v>
      </c>
      <c r="BG85" s="61" t="s">
        <v>177</v>
      </c>
      <c r="BH85" s="61">
        <v>0</v>
      </c>
      <c r="BI85" s="61">
        <v>0</v>
      </c>
      <c r="BJ85" s="61">
        <v>0</v>
      </c>
      <c r="BK85" s="61">
        <v>0.9</v>
      </c>
      <c r="BL85" s="61">
        <v>0.2</v>
      </c>
      <c r="BM85" s="61">
        <v>0.3</v>
      </c>
      <c r="BN85" s="61">
        <v>0.4</v>
      </c>
      <c r="BO85" s="61">
        <v>0.3</v>
      </c>
      <c r="BP85" s="61">
        <v>0.2</v>
      </c>
      <c r="BQ85" s="61">
        <v>0</v>
      </c>
      <c r="BR85" s="61">
        <v>0.3</v>
      </c>
      <c r="BS85" s="61">
        <v>0.1</v>
      </c>
      <c r="BT85" s="61">
        <v>2.7</v>
      </c>
      <c r="BV85" s="61">
        <v>76</v>
      </c>
      <c r="BW85" s="61" t="s">
        <v>172</v>
      </c>
      <c r="BX85" s="61">
        <v>243</v>
      </c>
      <c r="BY85" s="61" t="s">
        <v>177</v>
      </c>
      <c r="BZ85" s="61">
        <v>0</v>
      </c>
      <c r="CA85" s="61">
        <v>0</v>
      </c>
      <c r="CB85" s="61">
        <v>0</v>
      </c>
      <c r="CC85" s="61">
        <v>0</v>
      </c>
      <c r="CD85" s="61">
        <v>0</v>
      </c>
      <c r="CE85" s="61">
        <v>0</v>
      </c>
      <c r="CF85" s="61">
        <v>0</v>
      </c>
      <c r="CG85" s="61">
        <v>0</v>
      </c>
      <c r="CH85" s="61">
        <v>0</v>
      </c>
      <c r="CI85" s="61">
        <v>0</v>
      </c>
      <c r="CJ85" s="61">
        <v>0</v>
      </c>
      <c r="CK85" s="61">
        <v>0</v>
      </c>
      <c r="CL85" s="61">
        <v>0</v>
      </c>
    </row>
    <row r="86" spans="2:90" s="2" customFormat="1" ht="12.75" hidden="1" customHeight="1">
      <c r="B86" s="61">
        <v>77</v>
      </c>
      <c r="C86" s="61" t="s">
        <v>172</v>
      </c>
      <c r="D86" s="61">
        <v>254</v>
      </c>
      <c r="E86" s="61" t="s">
        <v>178</v>
      </c>
      <c r="F86" s="61">
        <v>0</v>
      </c>
      <c r="G86" s="61">
        <v>0</v>
      </c>
      <c r="H86" s="61">
        <v>0</v>
      </c>
      <c r="I86" s="61">
        <v>0</v>
      </c>
      <c r="J86" s="61">
        <v>0.1</v>
      </c>
      <c r="K86" s="61">
        <v>0.5</v>
      </c>
      <c r="L86" s="61">
        <v>4.8</v>
      </c>
      <c r="M86" s="61">
        <v>9.1</v>
      </c>
      <c r="N86" s="61">
        <v>0.1</v>
      </c>
      <c r="O86" s="61">
        <v>0</v>
      </c>
      <c r="P86" s="61">
        <v>0</v>
      </c>
      <c r="Q86" s="61">
        <v>0</v>
      </c>
      <c r="R86" s="61">
        <v>14.6</v>
      </c>
      <c r="T86" s="61">
        <v>77</v>
      </c>
      <c r="U86" s="61" t="s">
        <v>172</v>
      </c>
      <c r="V86" s="61">
        <v>254</v>
      </c>
      <c r="W86" s="61" t="s">
        <v>178</v>
      </c>
      <c r="X86" s="61">
        <v>5.9</v>
      </c>
      <c r="Y86" s="61">
        <v>2.1</v>
      </c>
      <c r="Z86" s="61">
        <v>0</v>
      </c>
      <c r="AA86" s="61">
        <v>0</v>
      </c>
      <c r="AB86" s="61">
        <v>0</v>
      </c>
      <c r="AC86" s="61">
        <v>0</v>
      </c>
      <c r="AD86" s="61">
        <v>0</v>
      </c>
      <c r="AE86" s="61">
        <v>0</v>
      </c>
      <c r="AF86" s="61">
        <v>0</v>
      </c>
      <c r="AG86" s="61">
        <v>0</v>
      </c>
      <c r="AH86" s="61">
        <v>0</v>
      </c>
      <c r="AI86" s="61">
        <v>2.1</v>
      </c>
      <c r="AJ86" s="61">
        <v>10.1</v>
      </c>
      <c r="AL86" s="61">
        <v>77</v>
      </c>
      <c r="AM86" s="61" t="s">
        <v>172</v>
      </c>
      <c r="AN86" s="61">
        <v>254</v>
      </c>
      <c r="AO86" s="61" t="s">
        <v>178</v>
      </c>
      <c r="AP86" s="61">
        <v>1.4</v>
      </c>
      <c r="AQ86" s="61">
        <v>2.4</v>
      </c>
      <c r="AR86" s="61">
        <v>3.6</v>
      </c>
      <c r="AS86" s="61">
        <v>5.4</v>
      </c>
      <c r="AT86" s="61">
        <v>4.0999999999999996</v>
      </c>
      <c r="AU86" s="61">
        <v>4.5</v>
      </c>
      <c r="AV86" s="61">
        <v>8.9</v>
      </c>
      <c r="AW86" s="61">
        <v>8.3000000000000007</v>
      </c>
      <c r="AX86" s="61">
        <v>5.6</v>
      </c>
      <c r="AY86" s="61">
        <v>3.7</v>
      </c>
      <c r="AZ86" s="61">
        <v>3.7</v>
      </c>
      <c r="BA86" s="61">
        <v>2.6</v>
      </c>
      <c r="BB86" s="61">
        <v>54.2</v>
      </c>
      <c r="BD86" s="61">
        <v>77</v>
      </c>
      <c r="BE86" s="61" t="s">
        <v>172</v>
      </c>
      <c r="BF86" s="61">
        <v>254</v>
      </c>
      <c r="BG86" s="61" t="s">
        <v>178</v>
      </c>
      <c r="BH86" s="61">
        <v>0.6</v>
      </c>
      <c r="BI86" s="61">
        <v>0.9</v>
      </c>
      <c r="BJ86" s="61">
        <v>2.8</v>
      </c>
      <c r="BK86" s="61">
        <v>2.4</v>
      </c>
      <c r="BL86" s="61">
        <v>1.3</v>
      </c>
      <c r="BM86" s="61">
        <v>0.3</v>
      </c>
      <c r="BN86" s="61">
        <v>0.3</v>
      </c>
      <c r="BO86" s="61">
        <v>0.8</v>
      </c>
      <c r="BP86" s="61">
        <v>0.2</v>
      </c>
      <c r="BQ86" s="61">
        <v>0.6</v>
      </c>
      <c r="BR86" s="61">
        <v>1.6</v>
      </c>
      <c r="BS86" s="61">
        <v>1.4</v>
      </c>
      <c r="BT86" s="61">
        <v>13.2</v>
      </c>
      <c r="BV86" s="61">
        <v>77</v>
      </c>
      <c r="BW86" s="61" t="s">
        <v>172</v>
      </c>
      <c r="BX86" s="61">
        <v>254</v>
      </c>
      <c r="BY86" s="61" t="s">
        <v>178</v>
      </c>
      <c r="BZ86" s="61">
        <v>0.3</v>
      </c>
      <c r="CA86" s="61">
        <v>0</v>
      </c>
      <c r="CB86" s="61">
        <v>0</v>
      </c>
      <c r="CC86" s="61">
        <v>0</v>
      </c>
      <c r="CD86" s="61">
        <v>0</v>
      </c>
      <c r="CE86" s="61">
        <v>0</v>
      </c>
      <c r="CF86" s="61">
        <v>0</v>
      </c>
      <c r="CG86" s="61">
        <v>0</v>
      </c>
      <c r="CH86" s="61">
        <v>0</v>
      </c>
      <c r="CI86" s="61">
        <v>0</v>
      </c>
      <c r="CJ86" s="61">
        <v>0</v>
      </c>
      <c r="CK86" s="61">
        <v>0</v>
      </c>
      <c r="CL86" s="61">
        <v>0.3</v>
      </c>
    </row>
    <row r="87" spans="2:90" s="2" customFormat="1" ht="12.75" hidden="1" customHeight="1">
      <c r="B87" s="61">
        <v>78</v>
      </c>
      <c r="C87" s="61" t="s">
        <v>172</v>
      </c>
      <c r="D87" s="61">
        <v>244</v>
      </c>
      <c r="E87" s="61" t="s">
        <v>179</v>
      </c>
      <c r="F87" s="61">
        <v>0</v>
      </c>
      <c r="G87" s="61">
        <v>0</v>
      </c>
      <c r="H87" s="61">
        <v>0</v>
      </c>
      <c r="I87" s="61">
        <v>0</v>
      </c>
      <c r="J87" s="61">
        <v>0</v>
      </c>
      <c r="K87" s="61">
        <v>0</v>
      </c>
      <c r="L87" s="61">
        <v>1.5</v>
      </c>
      <c r="M87" s="61">
        <v>4</v>
      </c>
      <c r="N87" s="61">
        <v>0</v>
      </c>
      <c r="O87" s="61">
        <v>0</v>
      </c>
      <c r="P87" s="61">
        <v>0</v>
      </c>
      <c r="Q87" s="61">
        <v>0</v>
      </c>
      <c r="R87" s="61">
        <v>5.5</v>
      </c>
      <c r="T87" s="61">
        <v>78</v>
      </c>
      <c r="U87" s="61" t="s">
        <v>172</v>
      </c>
      <c r="V87" s="61">
        <v>244</v>
      </c>
      <c r="W87" s="61" t="s">
        <v>179</v>
      </c>
      <c r="X87" s="61">
        <v>6.7</v>
      </c>
      <c r="Y87" s="61">
        <v>2.9</v>
      </c>
      <c r="Z87" s="61">
        <v>0</v>
      </c>
      <c r="AA87" s="61">
        <v>0</v>
      </c>
      <c r="AB87" s="61">
        <v>0</v>
      </c>
      <c r="AC87" s="61">
        <v>0</v>
      </c>
      <c r="AD87" s="61">
        <v>0</v>
      </c>
      <c r="AE87" s="61">
        <v>0</v>
      </c>
      <c r="AF87" s="61">
        <v>0</v>
      </c>
      <c r="AG87" s="61">
        <v>0</v>
      </c>
      <c r="AH87" s="61">
        <v>0</v>
      </c>
      <c r="AI87" s="61">
        <v>4.3</v>
      </c>
      <c r="AJ87" s="61">
        <v>13.9</v>
      </c>
      <c r="AL87" s="61">
        <v>78</v>
      </c>
      <c r="AM87" s="61" t="s">
        <v>172</v>
      </c>
      <c r="AN87" s="61">
        <v>244</v>
      </c>
      <c r="AO87" s="61" t="s">
        <v>179</v>
      </c>
      <c r="AP87" s="61">
        <v>1.3</v>
      </c>
      <c r="AQ87" s="61">
        <v>1.6</v>
      </c>
      <c r="AR87" s="61">
        <v>3.7</v>
      </c>
      <c r="AS87" s="61">
        <v>5.2</v>
      </c>
      <c r="AT87" s="61">
        <v>3.9</v>
      </c>
      <c r="AU87" s="61">
        <v>4.2</v>
      </c>
      <c r="AV87" s="61">
        <v>10.199999999999999</v>
      </c>
      <c r="AW87" s="61">
        <v>9.1999999999999993</v>
      </c>
      <c r="AX87" s="61">
        <v>4.7</v>
      </c>
      <c r="AY87" s="61">
        <v>4</v>
      </c>
      <c r="AZ87" s="61">
        <v>3.2</v>
      </c>
      <c r="BA87" s="61">
        <v>3.1</v>
      </c>
      <c r="BB87" s="61">
        <v>54.3</v>
      </c>
      <c r="BD87" s="61">
        <v>78</v>
      </c>
      <c r="BE87" s="61" t="s">
        <v>172</v>
      </c>
      <c r="BF87" s="61">
        <v>244</v>
      </c>
      <c r="BG87" s="61" t="s">
        <v>179</v>
      </c>
      <c r="BH87" s="61">
        <v>0</v>
      </c>
      <c r="BI87" s="61">
        <v>0</v>
      </c>
      <c r="BJ87" s="61">
        <v>0.3</v>
      </c>
      <c r="BK87" s="61">
        <v>0.8</v>
      </c>
      <c r="BL87" s="61">
        <v>0</v>
      </c>
      <c r="BM87" s="61">
        <v>0.1</v>
      </c>
      <c r="BN87" s="61">
        <v>0.2</v>
      </c>
      <c r="BO87" s="61">
        <v>0.4</v>
      </c>
      <c r="BP87" s="61">
        <v>0.2</v>
      </c>
      <c r="BQ87" s="61">
        <v>0</v>
      </c>
      <c r="BR87" s="61">
        <v>0.3</v>
      </c>
      <c r="BS87" s="61">
        <v>0.1</v>
      </c>
      <c r="BT87" s="61">
        <v>2.4</v>
      </c>
      <c r="BV87" s="61">
        <v>78</v>
      </c>
      <c r="BW87" s="61" t="s">
        <v>172</v>
      </c>
      <c r="BX87" s="61">
        <v>244</v>
      </c>
      <c r="BY87" s="61" t="s">
        <v>179</v>
      </c>
      <c r="BZ87" s="61">
        <v>0</v>
      </c>
      <c r="CA87" s="61">
        <v>0</v>
      </c>
      <c r="CB87" s="61">
        <v>0</v>
      </c>
      <c r="CC87" s="61">
        <v>0</v>
      </c>
      <c r="CD87" s="61">
        <v>0</v>
      </c>
      <c r="CE87" s="61">
        <v>0</v>
      </c>
      <c r="CF87" s="61">
        <v>0</v>
      </c>
      <c r="CG87" s="61">
        <v>0</v>
      </c>
      <c r="CH87" s="61">
        <v>0</v>
      </c>
      <c r="CI87" s="61">
        <v>0</v>
      </c>
      <c r="CJ87" s="61">
        <v>0</v>
      </c>
      <c r="CK87" s="61">
        <v>0</v>
      </c>
      <c r="CL87" s="61">
        <v>0</v>
      </c>
    </row>
    <row r="88" spans="2:90" s="2" customFormat="1" ht="12.75" hidden="1" customHeight="1">
      <c r="B88" s="61">
        <v>79</v>
      </c>
      <c r="C88" s="61" t="s">
        <v>172</v>
      </c>
      <c r="D88" s="61">
        <v>248</v>
      </c>
      <c r="E88" s="61" t="s">
        <v>180</v>
      </c>
      <c r="F88" s="61">
        <v>0</v>
      </c>
      <c r="G88" s="61">
        <v>0</v>
      </c>
      <c r="H88" s="61">
        <v>0</v>
      </c>
      <c r="I88" s="61">
        <v>0</v>
      </c>
      <c r="J88" s="61">
        <v>0.4</v>
      </c>
      <c r="K88" s="61">
        <v>1</v>
      </c>
      <c r="L88" s="61">
        <v>8.1</v>
      </c>
      <c r="M88" s="61">
        <v>13.1</v>
      </c>
      <c r="N88" s="61">
        <v>0.7</v>
      </c>
      <c r="O88" s="61">
        <v>0</v>
      </c>
      <c r="P88" s="61">
        <v>0</v>
      </c>
      <c r="Q88" s="61">
        <v>0</v>
      </c>
      <c r="R88" s="61">
        <v>23.3</v>
      </c>
      <c r="T88" s="61">
        <v>79</v>
      </c>
      <c r="U88" s="61" t="s">
        <v>172</v>
      </c>
      <c r="V88" s="61">
        <v>248</v>
      </c>
      <c r="W88" s="61" t="s">
        <v>180</v>
      </c>
      <c r="X88" s="61">
        <v>8.1999999999999993</v>
      </c>
      <c r="Y88" s="61">
        <v>3.2</v>
      </c>
      <c r="Z88" s="61">
        <v>0.2</v>
      </c>
      <c r="AA88" s="61">
        <v>0</v>
      </c>
      <c r="AB88" s="61">
        <v>0</v>
      </c>
      <c r="AC88" s="61">
        <v>0</v>
      </c>
      <c r="AD88" s="61">
        <v>0</v>
      </c>
      <c r="AE88" s="61">
        <v>0</v>
      </c>
      <c r="AF88" s="61">
        <v>0</v>
      </c>
      <c r="AG88" s="61">
        <v>0</v>
      </c>
      <c r="AH88" s="61">
        <v>0.1</v>
      </c>
      <c r="AI88" s="61">
        <v>5.4</v>
      </c>
      <c r="AJ88" s="61">
        <v>17.100000000000001</v>
      </c>
      <c r="AL88" s="61">
        <v>79</v>
      </c>
      <c r="AM88" s="61" t="s">
        <v>172</v>
      </c>
      <c r="AN88" s="61">
        <v>248</v>
      </c>
      <c r="AO88" s="61" t="s">
        <v>180</v>
      </c>
      <c r="AP88" s="61">
        <v>1.5</v>
      </c>
      <c r="AQ88" s="61">
        <v>2</v>
      </c>
      <c r="AR88" s="61">
        <v>3.9</v>
      </c>
      <c r="AS88" s="61">
        <v>5.6</v>
      </c>
      <c r="AT88" s="61">
        <v>4</v>
      </c>
      <c r="AU88" s="61">
        <v>4.4000000000000004</v>
      </c>
      <c r="AV88" s="61">
        <v>9.8000000000000007</v>
      </c>
      <c r="AW88" s="61">
        <v>8.6999999999999993</v>
      </c>
      <c r="AX88" s="61">
        <v>5.6</v>
      </c>
      <c r="AY88" s="61">
        <v>4.2</v>
      </c>
      <c r="AZ88" s="61">
        <v>3.5</v>
      </c>
      <c r="BA88" s="61">
        <v>2.9</v>
      </c>
      <c r="BB88" s="61">
        <v>56.1</v>
      </c>
      <c r="BD88" s="61">
        <v>79</v>
      </c>
      <c r="BE88" s="61" t="s">
        <v>172</v>
      </c>
      <c r="BF88" s="61">
        <v>248</v>
      </c>
      <c r="BG88" s="61" t="s">
        <v>180</v>
      </c>
      <c r="BH88" s="61">
        <v>0.4</v>
      </c>
      <c r="BI88" s="61">
        <v>0.3</v>
      </c>
      <c r="BJ88" s="61">
        <v>1.7</v>
      </c>
      <c r="BK88" s="61">
        <v>2</v>
      </c>
      <c r="BL88" s="61">
        <v>0.5</v>
      </c>
      <c r="BM88" s="61">
        <v>0.3</v>
      </c>
      <c r="BN88" s="61">
        <v>0.4</v>
      </c>
      <c r="BO88" s="61">
        <v>0.7</v>
      </c>
      <c r="BP88" s="61">
        <v>0.3</v>
      </c>
      <c r="BQ88" s="61">
        <v>0.3</v>
      </c>
      <c r="BR88" s="61">
        <v>1.1000000000000001</v>
      </c>
      <c r="BS88" s="61">
        <v>0.7</v>
      </c>
      <c r="BT88" s="61">
        <v>8.6999999999999993</v>
      </c>
      <c r="BV88" s="61">
        <v>79</v>
      </c>
      <c r="BW88" s="61" t="s">
        <v>172</v>
      </c>
      <c r="BX88" s="61">
        <v>248</v>
      </c>
      <c r="BY88" s="61" t="s">
        <v>180</v>
      </c>
      <c r="BZ88" s="61">
        <v>0</v>
      </c>
      <c r="CA88" s="61">
        <v>0</v>
      </c>
      <c r="CB88" s="61">
        <v>0</v>
      </c>
      <c r="CC88" s="61">
        <v>0</v>
      </c>
      <c r="CD88" s="61">
        <v>0</v>
      </c>
      <c r="CE88" s="61">
        <v>0</v>
      </c>
      <c r="CF88" s="61">
        <v>0</v>
      </c>
      <c r="CG88" s="61">
        <v>0</v>
      </c>
      <c r="CH88" s="61">
        <v>0</v>
      </c>
      <c r="CI88" s="61">
        <v>0</v>
      </c>
      <c r="CJ88" s="61">
        <v>0</v>
      </c>
      <c r="CK88" s="61">
        <v>0</v>
      </c>
      <c r="CL88" s="61">
        <v>0</v>
      </c>
    </row>
    <row r="89" spans="2:90" s="2" customFormat="1" ht="12.75" hidden="1" customHeight="1">
      <c r="B89" s="61">
        <v>80</v>
      </c>
      <c r="C89" s="61" t="s">
        <v>172</v>
      </c>
      <c r="D89" s="61">
        <v>146</v>
      </c>
      <c r="E89" s="61" t="s">
        <v>181</v>
      </c>
      <c r="F89" s="61">
        <v>0</v>
      </c>
      <c r="G89" s="61">
        <v>0</v>
      </c>
      <c r="H89" s="61">
        <v>0</v>
      </c>
      <c r="I89" s="61">
        <v>0</v>
      </c>
      <c r="J89" s="61">
        <v>0.2</v>
      </c>
      <c r="K89" s="61">
        <v>0.7</v>
      </c>
      <c r="L89" s="61">
        <v>9.1</v>
      </c>
      <c r="M89" s="61">
        <v>12.6</v>
      </c>
      <c r="N89" s="61">
        <v>0.3</v>
      </c>
      <c r="O89" s="61">
        <v>0</v>
      </c>
      <c r="P89" s="61">
        <v>0</v>
      </c>
      <c r="Q89" s="61">
        <v>0</v>
      </c>
      <c r="R89" s="61">
        <v>22.9</v>
      </c>
      <c r="T89" s="61">
        <v>80</v>
      </c>
      <c r="U89" s="61" t="s">
        <v>172</v>
      </c>
      <c r="V89" s="61">
        <v>146</v>
      </c>
      <c r="W89" s="61" t="s">
        <v>181</v>
      </c>
      <c r="X89" s="61">
        <v>5.4</v>
      </c>
      <c r="Y89" s="61">
        <v>1.4</v>
      </c>
      <c r="Z89" s="61">
        <v>0</v>
      </c>
      <c r="AA89" s="61">
        <v>0</v>
      </c>
      <c r="AB89" s="61">
        <v>0</v>
      </c>
      <c r="AC89" s="61">
        <v>0</v>
      </c>
      <c r="AD89" s="61">
        <v>0</v>
      </c>
      <c r="AE89" s="61">
        <v>0</v>
      </c>
      <c r="AF89" s="61">
        <v>0</v>
      </c>
      <c r="AG89" s="61">
        <v>0</v>
      </c>
      <c r="AH89" s="61">
        <v>0</v>
      </c>
      <c r="AI89" s="61">
        <v>1.8</v>
      </c>
      <c r="AJ89" s="61">
        <v>8.6</v>
      </c>
      <c r="AL89" s="61">
        <v>80</v>
      </c>
      <c r="AM89" s="61" t="s">
        <v>172</v>
      </c>
      <c r="AN89" s="61">
        <v>146</v>
      </c>
      <c r="AO89" s="61" t="s">
        <v>181</v>
      </c>
      <c r="AP89" s="61">
        <v>1.6</v>
      </c>
      <c r="AQ89" s="61">
        <v>1.7</v>
      </c>
      <c r="AR89" s="61">
        <v>3.5</v>
      </c>
      <c r="AS89" s="61">
        <v>5</v>
      </c>
      <c r="AT89" s="61">
        <v>4.0999999999999996</v>
      </c>
      <c r="AU89" s="61">
        <v>3.8</v>
      </c>
      <c r="AV89" s="61">
        <v>8.4</v>
      </c>
      <c r="AW89" s="61">
        <v>8.9</v>
      </c>
      <c r="AX89" s="61">
        <v>4.7</v>
      </c>
      <c r="AY89" s="61">
        <v>3.3</v>
      </c>
      <c r="AZ89" s="61">
        <v>3.2</v>
      </c>
      <c r="BA89" s="61">
        <v>2.9</v>
      </c>
      <c r="BB89" s="61">
        <v>51.1</v>
      </c>
      <c r="BD89" s="61">
        <v>80</v>
      </c>
      <c r="BE89" s="61" t="s">
        <v>172</v>
      </c>
      <c r="BF89" s="61">
        <v>146</v>
      </c>
      <c r="BG89" s="61" t="s">
        <v>181</v>
      </c>
      <c r="BH89" s="61">
        <v>0.3</v>
      </c>
      <c r="BI89" s="61">
        <v>0.2</v>
      </c>
      <c r="BJ89" s="61">
        <v>0.5</v>
      </c>
      <c r="BK89" s="61">
        <v>1.1000000000000001</v>
      </c>
      <c r="BL89" s="61">
        <v>0.7</v>
      </c>
      <c r="BM89" s="61">
        <v>0.1</v>
      </c>
      <c r="BN89" s="61">
        <v>0.5</v>
      </c>
      <c r="BO89" s="61">
        <v>0.6</v>
      </c>
      <c r="BP89" s="61">
        <v>0.4</v>
      </c>
      <c r="BQ89" s="61">
        <v>0.1</v>
      </c>
      <c r="BR89" s="61">
        <v>0.2</v>
      </c>
      <c r="BS89" s="61">
        <v>0.2</v>
      </c>
      <c r="BT89" s="61">
        <v>4.9000000000000004</v>
      </c>
      <c r="BV89" s="61">
        <v>80</v>
      </c>
      <c r="BW89" s="61" t="s">
        <v>172</v>
      </c>
      <c r="BX89" s="61">
        <v>146</v>
      </c>
      <c r="BY89" s="61" t="s">
        <v>181</v>
      </c>
      <c r="BZ89" s="61">
        <v>0.7</v>
      </c>
      <c r="CA89" s="61">
        <v>0</v>
      </c>
      <c r="CB89" s="61">
        <v>0.1</v>
      </c>
      <c r="CC89" s="61">
        <v>0</v>
      </c>
      <c r="CD89" s="61">
        <v>0</v>
      </c>
      <c r="CE89" s="61">
        <v>0</v>
      </c>
      <c r="CF89" s="61">
        <v>0</v>
      </c>
      <c r="CG89" s="61">
        <v>0</v>
      </c>
      <c r="CH89" s="61">
        <v>0</v>
      </c>
      <c r="CI89" s="61">
        <v>0</v>
      </c>
      <c r="CJ89" s="61">
        <v>0.2</v>
      </c>
      <c r="CK89" s="61">
        <v>1.1000000000000001</v>
      </c>
      <c r="CL89" s="61">
        <v>2.1</v>
      </c>
    </row>
    <row r="90" spans="2:90" s="2" customFormat="1" ht="12.75" hidden="1" customHeight="1">
      <c r="B90" s="61">
        <v>81</v>
      </c>
      <c r="C90" s="61" t="s">
        <v>172</v>
      </c>
      <c r="D90" s="61">
        <v>245</v>
      </c>
      <c r="E90" s="61" t="s">
        <v>182</v>
      </c>
      <c r="F90" s="61">
        <v>0</v>
      </c>
      <c r="G90" s="61">
        <v>0</v>
      </c>
      <c r="H90" s="61">
        <v>0</v>
      </c>
      <c r="I90" s="61">
        <v>0</v>
      </c>
      <c r="J90" s="61">
        <v>0</v>
      </c>
      <c r="K90" s="61">
        <v>0</v>
      </c>
      <c r="L90" s="61">
        <v>0.6</v>
      </c>
      <c r="M90" s="61">
        <v>2.8</v>
      </c>
      <c r="N90" s="61">
        <v>0</v>
      </c>
      <c r="O90" s="61">
        <v>0</v>
      </c>
      <c r="P90" s="61">
        <v>0</v>
      </c>
      <c r="Q90" s="61">
        <v>0</v>
      </c>
      <c r="R90" s="61">
        <v>3.4</v>
      </c>
      <c r="T90" s="61">
        <v>81</v>
      </c>
      <c r="U90" s="61" t="s">
        <v>172</v>
      </c>
      <c r="V90" s="61">
        <v>245</v>
      </c>
      <c r="W90" s="61" t="s">
        <v>182</v>
      </c>
      <c r="X90" s="61">
        <v>5.8</v>
      </c>
      <c r="Y90" s="61">
        <v>2.1</v>
      </c>
      <c r="Z90" s="61">
        <v>0</v>
      </c>
      <c r="AA90" s="61">
        <v>0</v>
      </c>
      <c r="AB90" s="61">
        <v>0</v>
      </c>
      <c r="AC90" s="61">
        <v>0</v>
      </c>
      <c r="AD90" s="61">
        <v>0</v>
      </c>
      <c r="AE90" s="61">
        <v>0</v>
      </c>
      <c r="AF90" s="61">
        <v>0</v>
      </c>
      <c r="AG90" s="61">
        <v>0</v>
      </c>
      <c r="AH90" s="61">
        <v>0</v>
      </c>
      <c r="AI90" s="61">
        <v>2.7</v>
      </c>
      <c r="AJ90" s="61">
        <v>10.6</v>
      </c>
      <c r="AL90" s="61">
        <v>81</v>
      </c>
      <c r="AM90" s="61" t="s">
        <v>172</v>
      </c>
      <c r="AN90" s="61">
        <v>245</v>
      </c>
      <c r="AO90" s="61" t="s">
        <v>182</v>
      </c>
      <c r="AP90" s="61">
        <v>2.6</v>
      </c>
      <c r="AQ90" s="61">
        <v>1.7</v>
      </c>
      <c r="AR90" s="61">
        <v>3.3</v>
      </c>
      <c r="AS90" s="61">
        <v>5.5</v>
      </c>
      <c r="AT90" s="61">
        <v>4.2</v>
      </c>
      <c r="AU90" s="61">
        <v>3.9</v>
      </c>
      <c r="AV90" s="61">
        <v>8</v>
      </c>
      <c r="AW90" s="61">
        <v>8.3000000000000007</v>
      </c>
      <c r="AX90" s="61">
        <v>4.4000000000000004</v>
      </c>
      <c r="AY90" s="61">
        <v>3.5</v>
      </c>
      <c r="AZ90" s="61">
        <v>3.4</v>
      </c>
      <c r="BA90" s="61">
        <v>3.2</v>
      </c>
      <c r="BB90" s="61">
        <v>52</v>
      </c>
      <c r="BD90" s="61">
        <v>81</v>
      </c>
      <c r="BE90" s="61" t="s">
        <v>172</v>
      </c>
      <c r="BF90" s="61">
        <v>245</v>
      </c>
      <c r="BG90" s="61" t="s">
        <v>182</v>
      </c>
      <c r="BH90" s="61">
        <v>0</v>
      </c>
      <c r="BI90" s="61">
        <v>0.2</v>
      </c>
      <c r="BJ90" s="61">
        <v>0.3</v>
      </c>
      <c r="BK90" s="61">
        <v>0.4</v>
      </c>
      <c r="BL90" s="61">
        <v>0.2</v>
      </c>
      <c r="BM90" s="61">
        <v>0</v>
      </c>
      <c r="BN90" s="61">
        <v>0.3</v>
      </c>
      <c r="BO90" s="61">
        <v>0.5</v>
      </c>
      <c r="BP90" s="61">
        <v>0.3</v>
      </c>
      <c r="BQ90" s="61">
        <v>0.3</v>
      </c>
      <c r="BR90" s="61">
        <v>0.1</v>
      </c>
      <c r="BS90" s="61">
        <v>0.3</v>
      </c>
      <c r="BT90" s="61">
        <v>2.9</v>
      </c>
      <c r="BV90" s="61">
        <v>81</v>
      </c>
      <c r="BW90" s="61" t="s">
        <v>172</v>
      </c>
      <c r="BX90" s="61">
        <v>245</v>
      </c>
      <c r="BY90" s="61" t="s">
        <v>182</v>
      </c>
      <c r="BZ90" s="61">
        <v>0.3</v>
      </c>
      <c r="CA90" s="61">
        <v>0</v>
      </c>
      <c r="CB90" s="61">
        <v>0.1</v>
      </c>
      <c r="CC90" s="61">
        <v>0</v>
      </c>
      <c r="CD90" s="61">
        <v>0</v>
      </c>
      <c r="CE90" s="61">
        <v>0</v>
      </c>
      <c r="CF90" s="61">
        <v>0</v>
      </c>
      <c r="CG90" s="61">
        <v>0</v>
      </c>
      <c r="CH90" s="61">
        <v>0</v>
      </c>
      <c r="CI90" s="61">
        <v>0</v>
      </c>
      <c r="CJ90" s="61">
        <v>0</v>
      </c>
      <c r="CK90" s="61">
        <v>0.4</v>
      </c>
      <c r="CL90" s="61">
        <v>0.8</v>
      </c>
    </row>
    <row r="91" spans="2:90" s="2" customFormat="1" ht="12.75" hidden="1" customHeight="1">
      <c r="B91" s="61">
        <v>82</v>
      </c>
      <c r="C91" s="61" t="s">
        <v>183</v>
      </c>
      <c r="D91" s="61">
        <v>185</v>
      </c>
      <c r="E91" s="61" t="s">
        <v>184</v>
      </c>
      <c r="F91" s="61">
        <v>0</v>
      </c>
      <c r="G91" s="61">
        <v>0</v>
      </c>
      <c r="H91" s="61">
        <v>0</v>
      </c>
      <c r="I91" s="61">
        <v>0</v>
      </c>
      <c r="J91" s="61">
        <v>0</v>
      </c>
      <c r="K91" s="61">
        <v>0</v>
      </c>
      <c r="L91" s="61">
        <v>0.5</v>
      </c>
      <c r="M91" s="61">
        <v>2.2000000000000002</v>
      </c>
      <c r="N91" s="61">
        <v>0.1</v>
      </c>
      <c r="O91" s="61">
        <v>0</v>
      </c>
      <c r="P91" s="61">
        <v>0</v>
      </c>
      <c r="Q91" s="61">
        <v>0</v>
      </c>
      <c r="R91" s="61">
        <v>2.8</v>
      </c>
      <c r="T91" s="61">
        <v>82</v>
      </c>
      <c r="U91" s="61" t="s">
        <v>183</v>
      </c>
      <c r="V91" s="61">
        <v>185</v>
      </c>
      <c r="W91" s="61" t="s">
        <v>184</v>
      </c>
      <c r="X91" s="61">
        <v>0.2</v>
      </c>
      <c r="Y91" s="61">
        <v>0.1</v>
      </c>
      <c r="Z91" s="61">
        <v>0</v>
      </c>
      <c r="AA91" s="61">
        <v>0</v>
      </c>
      <c r="AB91" s="61">
        <v>0</v>
      </c>
      <c r="AC91" s="61">
        <v>0</v>
      </c>
      <c r="AD91" s="61">
        <v>0</v>
      </c>
      <c r="AE91" s="61">
        <v>0</v>
      </c>
      <c r="AF91" s="61">
        <v>0</v>
      </c>
      <c r="AG91" s="61">
        <v>0</v>
      </c>
      <c r="AH91" s="61">
        <v>0</v>
      </c>
      <c r="AI91" s="61">
        <v>0</v>
      </c>
      <c r="AJ91" s="61">
        <v>0.3</v>
      </c>
      <c r="AL91" s="61">
        <v>82</v>
      </c>
      <c r="AM91" s="61" t="s">
        <v>183</v>
      </c>
      <c r="AN91" s="61">
        <v>185</v>
      </c>
      <c r="AO91" s="61" t="s">
        <v>184</v>
      </c>
      <c r="AP91" s="61">
        <v>1.9</v>
      </c>
      <c r="AQ91" s="61">
        <v>3</v>
      </c>
      <c r="AR91" s="61">
        <v>4.7</v>
      </c>
      <c r="AS91" s="61">
        <v>5.0999999999999996</v>
      </c>
      <c r="AT91" s="61">
        <v>4.5</v>
      </c>
      <c r="AU91" s="61">
        <v>5.8</v>
      </c>
      <c r="AV91" s="61">
        <v>4.5999999999999996</v>
      </c>
      <c r="AW91" s="61">
        <v>6.1</v>
      </c>
      <c r="AX91" s="61">
        <v>4.9000000000000004</v>
      </c>
      <c r="AY91" s="61">
        <v>2.9</v>
      </c>
      <c r="AZ91" s="61">
        <v>2.9</v>
      </c>
      <c r="BA91" s="61">
        <v>3.1</v>
      </c>
      <c r="BB91" s="61">
        <v>49.5</v>
      </c>
      <c r="BD91" s="61">
        <v>82</v>
      </c>
      <c r="BE91" s="61" t="s">
        <v>183</v>
      </c>
      <c r="BF91" s="61">
        <v>185</v>
      </c>
      <c r="BG91" s="61" t="s">
        <v>184</v>
      </c>
      <c r="BH91" s="61">
        <v>21.5</v>
      </c>
      <c r="BI91" s="61">
        <v>17.600000000000001</v>
      </c>
      <c r="BJ91" s="61">
        <v>15.7</v>
      </c>
      <c r="BK91" s="61">
        <v>12.1</v>
      </c>
      <c r="BL91" s="61">
        <v>6.7</v>
      </c>
      <c r="BM91" s="61">
        <v>2.8</v>
      </c>
      <c r="BN91" s="61">
        <v>4.3</v>
      </c>
      <c r="BO91" s="61">
        <v>6.4</v>
      </c>
      <c r="BP91" s="61">
        <v>6.3</v>
      </c>
      <c r="BQ91" s="61">
        <v>11.2</v>
      </c>
      <c r="BR91" s="61">
        <v>13.4</v>
      </c>
      <c r="BS91" s="61">
        <v>21.6</v>
      </c>
      <c r="BT91" s="61">
        <v>139.6</v>
      </c>
      <c r="BV91" s="61">
        <v>82</v>
      </c>
      <c r="BW91" s="61" t="s">
        <v>183</v>
      </c>
      <c r="BX91" s="61">
        <v>185</v>
      </c>
      <c r="BY91" s="61" t="s">
        <v>184</v>
      </c>
      <c r="BZ91" s="61">
        <v>0</v>
      </c>
      <c r="CA91" s="61">
        <v>0</v>
      </c>
      <c r="CB91" s="61">
        <v>0</v>
      </c>
      <c r="CC91" s="61">
        <v>0</v>
      </c>
      <c r="CD91" s="61">
        <v>0</v>
      </c>
      <c r="CE91" s="61">
        <v>0</v>
      </c>
      <c r="CF91" s="61">
        <v>0</v>
      </c>
      <c r="CG91" s="61">
        <v>0</v>
      </c>
      <c r="CH91" s="61">
        <v>0</v>
      </c>
      <c r="CI91" s="61">
        <v>0</v>
      </c>
      <c r="CJ91" s="61">
        <v>0</v>
      </c>
      <c r="CK91" s="61">
        <v>0</v>
      </c>
      <c r="CL91" s="61">
        <v>0</v>
      </c>
    </row>
    <row r="92" spans="2:90" s="2" customFormat="1" ht="12.75" hidden="1" customHeight="1">
      <c r="B92" s="61">
        <v>83</v>
      </c>
      <c r="C92" s="61" t="s">
        <v>183</v>
      </c>
      <c r="D92" s="61">
        <v>189</v>
      </c>
      <c r="E92" s="61" t="s">
        <v>185</v>
      </c>
      <c r="F92" s="61">
        <v>0</v>
      </c>
      <c r="G92" s="61">
        <v>0</v>
      </c>
      <c r="H92" s="61">
        <v>0</v>
      </c>
      <c r="I92" s="61">
        <v>0</v>
      </c>
      <c r="J92" s="61">
        <v>0</v>
      </c>
      <c r="K92" s="61">
        <v>0</v>
      </c>
      <c r="L92" s="61">
        <v>1.4</v>
      </c>
      <c r="M92" s="61">
        <v>3.5</v>
      </c>
      <c r="N92" s="61">
        <v>0</v>
      </c>
      <c r="O92" s="61">
        <v>0</v>
      </c>
      <c r="P92" s="61">
        <v>0</v>
      </c>
      <c r="Q92" s="61">
        <v>0</v>
      </c>
      <c r="R92" s="61">
        <v>4.9000000000000004</v>
      </c>
      <c r="T92" s="61">
        <v>83</v>
      </c>
      <c r="U92" s="61" t="s">
        <v>183</v>
      </c>
      <c r="V92" s="61">
        <v>189</v>
      </c>
      <c r="W92" s="61" t="s">
        <v>185</v>
      </c>
      <c r="X92" s="61">
        <v>0.1</v>
      </c>
      <c r="Y92" s="61">
        <v>0</v>
      </c>
      <c r="Z92" s="61">
        <v>0</v>
      </c>
      <c r="AA92" s="61">
        <v>0</v>
      </c>
      <c r="AB92" s="61">
        <v>0</v>
      </c>
      <c r="AC92" s="61">
        <v>0</v>
      </c>
      <c r="AD92" s="61">
        <v>0</v>
      </c>
      <c r="AE92" s="61">
        <v>0</v>
      </c>
      <c r="AF92" s="61">
        <v>0</v>
      </c>
      <c r="AG92" s="61">
        <v>0</v>
      </c>
      <c r="AH92" s="61">
        <v>0</v>
      </c>
      <c r="AI92" s="61">
        <v>0</v>
      </c>
      <c r="AJ92" s="61">
        <v>0.1</v>
      </c>
      <c r="AL92" s="61">
        <v>83</v>
      </c>
      <c r="AM92" s="61" t="s">
        <v>183</v>
      </c>
      <c r="AN92" s="61">
        <v>189</v>
      </c>
      <c r="AO92" s="61" t="s">
        <v>185</v>
      </c>
      <c r="AP92" s="61">
        <v>2.4</v>
      </c>
      <c r="AQ92" s="61">
        <v>4</v>
      </c>
      <c r="AR92" s="61">
        <v>4.8</v>
      </c>
      <c r="AS92" s="61">
        <v>6.5</v>
      </c>
      <c r="AT92" s="61">
        <v>5.4</v>
      </c>
      <c r="AU92" s="61">
        <v>7.3</v>
      </c>
      <c r="AV92" s="61">
        <v>5.5</v>
      </c>
      <c r="AW92" s="61">
        <v>8.5</v>
      </c>
      <c r="AX92" s="61">
        <v>6.8</v>
      </c>
      <c r="AY92" s="61">
        <v>4</v>
      </c>
      <c r="AZ92" s="61">
        <v>3.9</v>
      </c>
      <c r="BA92" s="61">
        <v>3.5</v>
      </c>
      <c r="BB92" s="61">
        <v>62.6</v>
      </c>
      <c r="BD92" s="61">
        <v>83</v>
      </c>
      <c r="BE92" s="61" t="s">
        <v>183</v>
      </c>
      <c r="BF92" s="61">
        <v>189</v>
      </c>
      <c r="BG92" s="61" t="s">
        <v>185</v>
      </c>
      <c r="BH92" s="61">
        <v>0.5</v>
      </c>
      <c r="BI92" s="61">
        <v>0.2</v>
      </c>
      <c r="BJ92" s="61">
        <v>1.2</v>
      </c>
      <c r="BK92" s="61">
        <v>1.2</v>
      </c>
      <c r="BL92" s="61">
        <v>0.4</v>
      </c>
      <c r="BM92" s="61">
        <v>0.2</v>
      </c>
      <c r="BN92" s="61">
        <v>0.6</v>
      </c>
      <c r="BO92" s="61">
        <v>1.9</v>
      </c>
      <c r="BP92" s="61">
        <v>0.8</v>
      </c>
      <c r="BQ92" s="61">
        <v>1.3</v>
      </c>
      <c r="BR92" s="61">
        <v>0.4</v>
      </c>
      <c r="BS92" s="61">
        <v>0.6</v>
      </c>
      <c r="BT92" s="61">
        <v>9.3000000000000007</v>
      </c>
      <c r="BV92" s="61">
        <v>83</v>
      </c>
      <c r="BW92" s="61" t="s">
        <v>183</v>
      </c>
      <c r="BX92" s="61">
        <v>189</v>
      </c>
      <c r="BY92" s="61" t="s">
        <v>185</v>
      </c>
      <c r="BZ92" s="61">
        <v>0.1</v>
      </c>
      <c r="CA92" s="61">
        <v>0</v>
      </c>
      <c r="CB92" s="61">
        <v>0</v>
      </c>
      <c r="CC92" s="61">
        <v>0</v>
      </c>
      <c r="CD92" s="61">
        <v>0</v>
      </c>
      <c r="CE92" s="61">
        <v>0</v>
      </c>
      <c r="CF92" s="61">
        <v>0</v>
      </c>
      <c r="CG92" s="61">
        <v>0</v>
      </c>
      <c r="CH92" s="61">
        <v>0</v>
      </c>
      <c r="CI92" s="61">
        <v>0</v>
      </c>
      <c r="CJ92" s="61">
        <v>0</v>
      </c>
      <c r="CK92" s="61">
        <v>0.2</v>
      </c>
      <c r="CL92" s="61">
        <v>0.3</v>
      </c>
    </row>
    <row r="93" spans="2:90" s="2" customFormat="1" ht="12.75" hidden="1" customHeight="1">
      <c r="B93" s="61">
        <v>84</v>
      </c>
      <c r="C93" s="61" t="s">
        <v>183</v>
      </c>
      <c r="D93" s="61">
        <v>188</v>
      </c>
      <c r="E93" s="61" t="s">
        <v>186</v>
      </c>
      <c r="F93" s="61">
        <v>0</v>
      </c>
      <c r="G93" s="61">
        <v>0</v>
      </c>
      <c r="H93" s="61">
        <v>0</v>
      </c>
      <c r="I93" s="61">
        <v>0</v>
      </c>
      <c r="J93" s="61">
        <v>0.1</v>
      </c>
      <c r="K93" s="61">
        <v>0.1</v>
      </c>
      <c r="L93" s="61">
        <v>5</v>
      </c>
      <c r="M93" s="61">
        <v>6.4</v>
      </c>
      <c r="N93" s="61">
        <v>0.2</v>
      </c>
      <c r="O93" s="61">
        <v>0</v>
      </c>
      <c r="P93" s="61">
        <v>0</v>
      </c>
      <c r="Q93" s="61">
        <v>0</v>
      </c>
      <c r="R93" s="61">
        <v>11.8</v>
      </c>
      <c r="T93" s="61">
        <v>84</v>
      </c>
      <c r="U93" s="61" t="s">
        <v>183</v>
      </c>
      <c r="V93" s="61">
        <v>188</v>
      </c>
      <c r="W93" s="61" t="s">
        <v>186</v>
      </c>
      <c r="X93" s="61">
        <v>0.4</v>
      </c>
      <c r="Y93" s="61">
        <v>0.3</v>
      </c>
      <c r="Z93" s="61">
        <v>0</v>
      </c>
      <c r="AA93" s="61">
        <v>0</v>
      </c>
      <c r="AB93" s="61">
        <v>0</v>
      </c>
      <c r="AC93" s="61">
        <v>0</v>
      </c>
      <c r="AD93" s="61">
        <v>0</v>
      </c>
      <c r="AE93" s="61">
        <v>0</v>
      </c>
      <c r="AF93" s="61">
        <v>0</v>
      </c>
      <c r="AG93" s="61">
        <v>0</v>
      </c>
      <c r="AH93" s="61">
        <v>0</v>
      </c>
      <c r="AI93" s="61">
        <v>0</v>
      </c>
      <c r="AJ93" s="61">
        <v>0.7</v>
      </c>
      <c r="AL93" s="61">
        <v>84</v>
      </c>
      <c r="AM93" s="61" t="s">
        <v>183</v>
      </c>
      <c r="AN93" s="61">
        <v>188</v>
      </c>
      <c r="AO93" s="61" t="s">
        <v>186</v>
      </c>
      <c r="AP93" s="61">
        <v>2.8</v>
      </c>
      <c r="AQ93" s="61">
        <v>4.4000000000000004</v>
      </c>
      <c r="AR93" s="61">
        <v>5.5</v>
      </c>
      <c r="AS93" s="61">
        <v>6.2</v>
      </c>
      <c r="AT93" s="61">
        <v>5.3</v>
      </c>
      <c r="AU93" s="61">
        <v>7</v>
      </c>
      <c r="AV93" s="61">
        <v>5.3</v>
      </c>
      <c r="AW93" s="61">
        <v>7.9</v>
      </c>
      <c r="AX93" s="61">
        <v>6.9</v>
      </c>
      <c r="AY93" s="61">
        <v>4.2</v>
      </c>
      <c r="AZ93" s="61">
        <v>5.2</v>
      </c>
      <c r="BA93" s="61">
        <v>4.5</v>
      </c>
      <c r="BB93" s="61">
        <v>65.2</v>
      </c>
      <c r="BD93" s="61">
        <v>84</v>
      </c>
      <c r="BE93" s="61" t="s">
        <v>183</v>
      </c>
      <c r="BF93" s="61">
        <v>188</v>
      </c>
      <c r="BG93" s="61" t="s">
        <v>186</v>
      </c>
      <c r="BH93" s="61">
        <v>2.5</v>
      </c>
      <c r="BI93" s="61">
        <v>2.9</v>
      </c>
      <c r="BJ93" s="61">
        <v>5.6</v>
      </c>
      <c r="BK93" s="61">
        <v>4</v>
      </c>
      <c r="BL93" s="61">
        <v>1.6</v>
      </c>
      <c r="BM93" s="61">
        <v>0.8</v>
      </c>
      <c r="BN93" s="61">
        <v>1.3</v>
      </c>
      <c r="BO93" s="61">
        <v>1.7</v>
      </c>
      <c r="BP93" s="61">
        <v>1.3</v>
      </c>
      <c r="BQ93" s="61">
        <v>1.9</v>
      </c>
      <c r="BR93" s="61">
        <v>1.7</v>
      </c>
      <c r="BS93" s="61">
        <v>2.2000000000000002</v>
      </c>
      <c r="BT93" s="61">
        <v>27.5</v>
      </c>
      <c r="BV93" s="61">
        <v>84</v>
      </c>
      <c r="BW93" s="61" t="s">
        <v>183</v>
      </c>
      <c r="BX93" s="61">
        <v>188</v>
      </c>
      <c r="BY93" s="61" t="s">
        <v>186</v>
      </c>
      <c r="BZ93" s="61">
        <v>0.4</v>
      </c>
      <c r="CA93" s="61">
        <v>0.3</v>
      </c>
      <c r="CB93" s="61">
        <v>0</v>
      </c>
      <c r="CC93" s="61">
        <v>0</v>
      </c>
      <c r="CD93" s="61">
        <v>0</v>
      </c>
      <c r="CE93" s="61">
        <v>0</v>
      </c>
      <c r="CF93" s="61">
        <v>0</v>
      </c>
      <c r="CG93" s="61">
        <v>0</v>
      </c>
      <c r="CH93" s="61">
        <v>0</v>
      </c>
      <c r="CI93" s="61">
        <v>0</v>
      </c>
      <c r="CJ93" s="61">
        <v>0</v>
      </c>
      <c r="CK93" s="61">
        <v>0.5</v>
      </c>
      <c r="CL93" s="61">
        <v>1.2</v>
      </c>
    </row>
    <row r="94" spans="2:90" s="2" customFormat="1" ht="12.75" hidden="1" customHeight="1">
      <c r="B94" s="61">
        <v>85</v>
      </c>
      <c r="C94" s="61" t="s">
        <v>183</v>
      </c>
      <c r="D94" s="61">
        <v>184</v>
      </c>
      <c r="E94" s="61" t="s">
        <v>187</v>
      </c>
      <c r="F94" s="61">
        <v>0</v>
      </c>
      <c r="G94" s="61">
        <v>0</v>
      </c>
      <c r="H94" s="61">
        <v>0</v>
      </c>
      <c r="I94" s="61">
        <v>0</v>
      </c>
      <c r="J94" s="61">
        <v>0.3</v>
      </c>
      <c r="K94" s="61">
        <v>0.4</v>
      </c>
      <c r="L94" s="61">
        <v>6.3</v>
      </c>
      <c r="M94" s="61">
        <v>11.1</v>
      </c>
      <c r="N94" s="61">
        <v>0.2</v>
      </c>
      <c r="O94" s="61">
        <v>0</v>
      </c>
      <c r="P94" s="61">
        <v>0</v>
      </c>
      <c r="Q94" s="61">
        <v>0</v>
      </c>
      <c r="R94" s="61">
        <v>18.3</v>
      </c>
      <c r="T94" s="61">
        <v>85</v>
      </c>
      <c r="U94" s="61" t="s">
        <v>183</v>
      </c>
      <c r="V94" s="61">
        <v>184</v>
      </c>
      <c r="W94" s="61" t="s">
        <v>187</v>
      </c>
      <c r="X94" s="61">
        <v>0.2</v>
      </c>
      <c r="Y94" s="61">
        <v>0.1</v>
      </c>
      <c r="Z94" s="61">
        <v>0</v>
      </c>
      <c r="AA94" s="61">
        <v>0</v>
      </c>
      <c r="AB94" s="61">
        <v>0</v>
      </c>
      <c r="AC94" s="61">
        <v>0</v>
      </c>
      <c r="AD94" s="61">
        <v>0</v>
      </c>
      <c r="AE94" s="61">
        <v>0</v>
      </c>
      <c r="AF94" s="61">
        <v>0</v>
      </c>
      <c r="AG94" s="61">
        <v>0</v>
      </c>
      <c r="AH94" s="61">
        <v>0</v>
      </c>
      <c r="AI94" s="61">
        <v>0</v>
      </c>
      <c r="AJ94" s="61">
        <v>0.3</v>
      </c>
      <c r="AL94" s="61">
        <v>85</v>
      </c>
      <c r="AM94" s="61" t="s">
        <v>183</v>
      </c>
      <c r="AN94" s="61">
        <v>184</v>
      </c>
      <c r="AO94" s="61" t="s">
        <v>187</v>
      </c>
      <c r="AP94" s="61">
        <v>2.2000000000000002</v>
      </c>
      <c r="AQ94" s="61">
        <v>3.7</v>
      </c>
      <c r="AR94" s="61">
        <v>4.7</v>
      </c>
      <c r="AS94" s="61">
        <v>5.2</v>
      </c>
      <c r="AT94" s="61">
        <v>3.7</v>
      </c>
      <c r="AU94" s="61">
        <v>5.8</v>
      </c>
      <c r="AV94" s="61">
        <v>5.0999999999999996</v>
      </c>
      <c r="AW94" s="61">
        <v>6.4</v>
      </c>
      <c r="AX94" s="61">
        <v>5.8</v>
      </c>
      <c r="AY94" s="61">
        <v>3.8</v>
      </c>
      <c r="AZ94" s="61">
        <v>3.9</v>
      </c>
      <c r="BA94" s="61">
        <v>4</v>
      </c>
      <c r="BB94" s="61">
        <v>54.3</v>
      </c>
      <c r="BD94" s="61">
        <v>85</v>
      </c>
      <c r="BE94" s="61" t="s">
        <v>183</v>
      </c>
      <c r="BF94" s="61">
        <v>184</v>
      </c>
      <c r="BG94" s="61" t="s">
        <v>187</v>
      </c>
      <c r="BH94" s="61">
        <v>6</v>
      </c>
      <c r="BI94" s="61">
        <v>5.3</v>
      </c>
      <c r="BJ94" s="61">
        <v>6.2</v>
      </c>
      <c r="BK94" s="61">
        <v>4.3</v>
      </c>
      <c r="BL94" s="61">
        <v>2.2000000000000002</v>
      </c>
      <c r="BM94" s="61">
        <v>1.8</v>
      </c>
      <c r="BN94" s="61">
        <v>2.4</v>
      </c>
      <c r="BO94" s="61">
        <v>2.7</v>
      </c>
      <c r="BP94" s="61">
        <v>1.4</v>
      </c>
      <c r="BQ94" s="61">
        <v>3</v>
      </c>
      <c r="BR94" s="61">
        <v>4.5</v>
      </c>
      <c r="BS94" s="61">
        <v>9.6</v>
      </c>
      <c r="BT94" s="61">
        <v>49.4</v>
      </c>
      <c r="BV94" s="61">
        <v>85</v>
      </c>
      <c r="BW94" s="61" t="s">
        <v>183</v>
      </c>
      <c r="BX94" s="61">
        <v>184</v>
      </c>
      <c r="BY94" s="61" t="s">
        <v>187</v>
      </c>
      <c r="BZ94" s="61">
        <v>0.4</v>
      </c>
      <c r="CA94" s="61">
        <v>0.3</v>
      </c>
      <c r="CB94" s="61">
        <v>0</v>
      </c>
      <c r="CC94" s="61">
        <v>0</v>
      </c>
      <c r="CD94" s="61">
        <v>0</v>
      </c>
      <c r="CE94" s="61">
        <v>0</v>
      </c>
      <c r="CF94" s="61">
        <v>0</v>
      </c>
      <c r="CG94" s="61">
        <v>0</v>
      </c>
      <c r="CH94" s="61">
        <v>0</v>
      </c>
      <c r="CI94" s="61">
        <v>0</v>
      </c>
      <c r="CJ94" s="61">
        <v>0</v>
      </c>
      <c r="CK94" s="61">
        <v>0</v>
      </c>
      <c r="CL94" s="61">
        <v>0.7</v>
      </c>
    </row>
    <row r="95" spans="2:90" s="2" customFormat="1" ht="12.75" hidden="1" customHeight="1">
      <c r="B95" s="61">
        <v>86</v>
      </c>
      <c r="C95" s="61" t="s">
        <v>188</v>
      </c>
      <c r="D95" s="61">
        <v>238</v>
      </c>
      <c r="E95" s="61" t="s">
        <v>189</v>
      </c>
      <c r="F95" s="61">
        <v>0</v>
      </c>
      <c r="G95" s="61">
        <v>0</v>
      </c>
      <c r="H95" s="61">
        <v>0</v>
      </c>
      <c r="I95" s="61">
        <v>0</v>
      </c>
      <c r="J95" s="61">
        <v>0</v>
      </c>
      <c r="K95" s="61">
        <v>0</v>
      </c>
      <c r="L95" s="61">
        <v>1.6</v>
      </c>
      <c r="M95" s="61">
        <v>4.9000000000000004</v>
      </c>
      <c r="N95" s="61">
        <v>0.1</v>
      </c>
      <c r="O95" s="61">
        <v>0</v>
      </c>
      <c r="P95" s="61">
        <v>0</v>
      </c>
      <c r="Q95" s="61">
        <v>0</v>
      </c>
      <c r="R95" s="61">
        <v>6.6</v>
      </c>
      <c r="T95" s="61">
        <v>86</v>
      </c>
      <c r="U95" s="61" t="s">
        <v>188</v>
      </c>
      <c r="V95" s="61">
        <v>238</v>
      </c>
      <c r="W95" s="61" t="s">
        <v>189</v>
      </c>
      <c r="X95" s="61">
        <v>6.9</v>
      </c>
      <c r="Y95" s="61">
        <v>2.5</v>
      </c>
      <c r="Z95" s="61">
        <v>0</v>
      </c>
      <c r="AA95" s="61">
        <v>0</v>
      </c>
      <c r="AB95" s="61">
        <v>0</v>
      </c>
      <c r="AC95" s="61">
        <v>0</v>
      </c>
      <c r="AD95" s="61">
        <v>0</v>
      </c>
      <c r="AE95" s="61">
        <v>0</v>
      </c>
      <c r="AF95" s="61">
        <v>0</v>
      </c>
      <c r="AG95" s="61">
        <v>0</v>
      </c>
      <c r="AH95" s="61">
        <v>0</v>
      </c>
      <c r="AI95" s="61">
        <v>3.9</v>
      </c>
      <c r="AJ95" s="61">
        <v>13.3</v>
      </c>
      <c r="AL95" s="61">
        <v>86</v>
      </c>
      <c r="AM95" s="61" t="s">
        <v>188</v>
      </c>
      <c r="AN95" s="61">
        <v>238</v>
      </c>
      <c r="AO95" s="61" t="s">
        <v>189</v>
      </c>
      <c r="AP95" s="61">
        <v>1.1000000000000001</v>
      </c>
      <c r="AQ95" s="61">
        <v>1.7</v>
      </c>
      <c r="AR95" s="61">
        <v>3.5</v>
      </c>
      <c r="AS95" s="61">
        <v>5.4</v>
      </c>
      <c r="AT95" s="61">
        <v>3.2</v>
      </c>
      <c r="AU95" s="61">
        <v>4</v>
      </c>
      <c r="AV95" s="61">
        <v>8.4</v>
      </c>
      <c r="AW95" s="61">
        <v>9</v>
      </c>
      <c r="AX95" s="61">
        <v>4.5</v>
      </c>
      <c r="AY95" s="61">
        <v>3.6</v>
      </c>
      <c r="AZ95" s="61">
        <v>3.2</v>
      </c>
      <c r="BA95" s="61">
        <v>2.4</v>
      </c>
      <c r="BB95" s="61">
        <v>50</v>
      </c>
      <c r="BD95" s="61">
        <v>86</v>
      </c>
      <c r="BE95" s="61" t="s">
        <v>188</v>
      </c>
      <c r="BF95" s="61">
        <v>238</v>
      </c>
      <c r="BG95" s="61" t="s">
        <v>189</v>
      </c>
      <c r="BH95" s="61">
        <v>0</v>
      </c>
      <c r="BI95" s="61">
        <v>0</v>
      </c>
      <c r="BJ95" s="61">
        <v>0.1</v>
      </c>
      <c r="BK95" s="61">
        <v>0.4</v>
      </c>
      <c r="BL95" s="61">
        <v>0.2</v>
      </c>
      <c r="BM95" s="61">
        <v>0</v>
      </c>
      <c r="BN95" s="61">
        <v>0.2</v>
      </c>
      <c r="BO95" s="61">
        <v>0.2</v>
      </c>
      <c r="BP95" s="61">
        <v>0.1</v>
      </c>
      <c r="BQ95" s="61">
        <v>0</v>
      </c>
      <c r="BR95" s="61">
        <v>0.1</v>
      </c>
      <c r="BS95" s="61">
        <v>0.1</v>
      </c>
      <c r="BT95" s="61">
        <v>1.4</v>
      </c>
      <c r="BV95" s="61">
        <v>86</v>
      </c>
      <c r="BW95" s="61" t="s">
        <v>188</v>
      </c>
      <c r="BX95" s="61">
        <v>238</v>
      </c>
      <c r="BY95" s="61" t="s">
        <v>189</v>
      </c>
      <c r="BZ95" s="61">
        <v>0</v>
      </c>
      <c r="CA95" s="61">
        <v>0</v>
      </c>
      <c r="CB95" s="61">
        <v>0</v>
      </c>
      <c r="CC95" s="61">
        <v>0</v>
      </c>
      <c r="CD95" s="61">
        <v>0</v>
      </c>
      <c r="CE95" s="61">
        <v>0</v>
      </c>
      <c r="CF95" s="61">
        <v>0</v>
      </c>
      <c r="CG95" s="61">
        <v>0</v>
      </c>
      <c r="CH95" s="61">
        <v>0</v>
      </c>
      <c r="CI95" s="61">
        <v>0</v>
      </c>
      <c r="CJ95" s="61">
        <v>0</v>
      </c>
      <c r="CK95" s="61">
        <v>0</v>
      </c>
      <c r="CL95" s="61">
        <v>0</v>
      </c>
    </row>
    <row r="96" spans="2:90" s="111" customFormat="1" ht="12.75" customHeight="1">
      <c r="B96" s="110">
        <v>87</v>
      </c>
      <c r="C96" s="110" t="s">
        <v>188</v>
      </c>
      <c r="D96" s="110">
        <v>235</v>
      </c>
      <c r="E96" s="110" t="s">
        <v>190</v>
      </c>
      <c r="F96" s="110">
        <v>0</v>
      </c>
      <c r="G96" s="110">
        <v>0</v>
      </c>
      <c r="H96" s="110">
        <v>0</v>
      </c>
      <c r="I96" s="110">
        <v>0</v>
      </c>
      <c r="J96" s="110">
        <v>0</v>
      </c>
      <c r="K96" s="110">
        <v>0.5</v>
      </c>
      <c r="L96" s="110">
        <v>4.2</v>
      </c>
      <c r="M96" s="110">
        <v>10.199999999999999</v>
      </c>
      <c r="N96" s="110">
        <v>0.3</v>
      </c>
      <c r="O96" s="110">
        <v>0</v>
      </c>
      <c r="P96" s="110">
        <v>0</v>
      </c>
      <c r="Q96" s="110">
        <v>0</v>
      </c>
      <c r="R96" s="110">
        <v>15.2</v>
      </c>
      <c r="T96" s="110">
        <v>87</v>
      </c>
      <c r="U96" s="110" t="s">
        <v>188</v>
      </c>
      <c r="V96" s="110">
        <v>235</v>
      </c>
      <c r="W96" s="110" t="s">
        <v>190</v>
      </c>
      <c r="X96" s="110">
        <v>6.1</v>
      </c>
      <c r="Y96" s="110">
        <v>1.8</v>
      </c>
      <c r="Z96" s="110">
        <v>0</v>
      </c>
      <c r="AA96" s="110">
        <v>0</v>
      </c>
      <c r="AB96" s="110">
        <v>0</v>
      </c>
      <c r="AC96" s="110">
        <v>0</v>
      </c>
      <c r="AD96" s="110">
        <v>0</v>
      </c>
      <c r="AE96" s="110">
        <v>0</v>
      </c>
      <c r="AF96" s="110">
        <v>0</v>
      </c>
      <c r="AG96" s="110">
        <v>0</v>
      </c>
      <c r="AH96" s="110">
        <v>0</v>
      </c>
      <c r="AI96" s="110">
        <v>2.8</v>
      </c>
      <c r="AJ96" s="110">
        <v>10.7</v>
      </c>
      <c r="AL96" s="110">
        <v>87</v>
      </c>
      <c r="AM96" s="110" t="s">
        <v>188</v>
      </c>
      <c r="AN96" s="110">
        <v>235</v>
      </c>
      <c r="AO96" s="110" t="s">
        <v>190</v>
      </c>
      <c r="AP96" s="110">
        <v>0.8</v>
      </c>
      <c r="AQ96" s="110">
        <v>1.8</v>
      </c>
      <c r="AR96" s="110">
        <v>2.7</v>
      </c>
      <c r="AS96" s="110">
        <v>4.7</v>
      </c>
      <c r="AT96" s="110">
        <v>4.0999999999999996</v>
      </c>
      <c r="AU96" s="110">
        <v>3.8</v>
      </c>
      <c r="AV96" s="110">
        <v>8.1</v>
      </c>
      <c r="AW96" s="110">
        <v>7</v>
      </c>
      <c r="AX96" s="110">
        <v>4.2</v>
      </c>
      <c r="AY96" s="110">
        <v>3.1</v>
      </c>
      <c r="AZ96" s="110">
        <v>2.8</v>
      </c>
      <c r="BA96" s="110">
        <v>2.8</v>
      </c>
      <c r="BB96" s="110">
        <v>45.9</v>
      </c>
      <c r="BD96" s="110">
        <v>87</v>
      </c>
      <c r="BE96" s="110" t="s">
        <v>188</v>
      </c>
      <c r="BF96" s="110">
        <v>235</v>
      </c>
      <c r="BG96" s="110" t="s">
        <v>190</v>
      </c>
      <c r="BH96" s="110">
        <v>0</v>
      </c>
      <c r="BI96" s="110">
        <v>0.2</v>
      </c>
      <c r="BJ96" s="110">
        <v>0.2</v>
      </c>
      <c r="BK96" s="110">
        <v>1.1000000000000001</v>
      </c>
      <c r="BL96" s="110">
        <v>0.6</v>
      </c>
      <c r="BM96" s="110">
        <v>0.5</v>
      </c>
      <c r="BN96" s="110">
        <v>0.7</v>
      </c>
      <c r="BO96" s="110">
        <v>0.8</v>
      </c>
      <c r="BP96" s="110">
        <v>0.4</v>
      </c>
      <c r="BQ96" s="110">
        <v>0.1</v>
      </c>
      <c r="BR96" s="110">
        <v>0.2</v>
      </c>
      <c r="BS96" s="110">
        <v>0.5</v>
      </c>
      <c r="BT96" s="110">
        <v>5.3</v>
      </c>
      <c r="BV96" s="110">
        <v>87</v>
      </c>
      <c r="BW96" s="110" t="s">
        <v>188</v>
      </c>
      <c r="BX96" s="110">
        <v>235</v>
      </c>
      <c r="BY96" s="110" t="s">
        <v>190</v>
      </c>
      <c r="BZ96" s="110">
        <v>0.4</v>
      </c>
      <c r="CA96" s="110">
        <v>0.1</v>
      </c>
      <c r="CB96" s="110">
        <v>0</v>
      </c>
      <c r="CC96" s="110">
        <v>0</v>
      </c>
      <c r="CD96" s="110">
        <v>0</v>
      </c>
      <c r="CE96" s="110">
        <v>0</v>
      </c>
      <c r="CF96" s="110">
        <v>0</v>
      </c>
      <c r="CG96" s="110">
        <v>0</v>
      </c>
      <c r="CH96" s="110">
        <v>0</v>
      </c>
      <c r="CI96" s="110">
        <v>0</v>
      </c>
      <c r="CJ96" s="110">
        <v>0.1</v>
      </c>
      <c r="CK96" s="110">
        <v>1.3</v>
      </c>
      <c r="CL96" s="110">
        <v>1.9</v>
      </c>
    </row>
    <row r="97" spans="2:90" s="2" customFormat="1" ht="12.75" customHeight="1">
      <c r="B97" s="61">
        <v>88</v>
      </c>
      <c r="C97" s="61" t="s">
        <v>188</v>
      </c>
      <c r="D97" s="61">
        <v>236</v>
      </c>
      <c r="E97" s="61" t="s">
        <v>191</v>
      </c>
      <c r="F97" s="61">
        <v>0</v>
      </c>
      <c r="G97" s="61">
        <v>0</v>
      </c>
      <c r="H97" s="61">
        <v>0</v>
      </c>
      <c r="I97" s="61">
        <v>0</v>
      </c>
      <c r="J97" s="61">
        <v>0</v>
      </c>
      <c r="K97" s="61">
        <v>0</v>
      </c>
      <c r="L97" s="61">
        <v>1.5</v>
      </c>
      <c r="M97" s="61">
        <v>5.6</v>
      </c>
      <c r="N97" s="61">
        <v>0</v>
      </c>
      <c r="O97" s="61">
        <v>0</v>
      </c>
      <c r="P97" s="61">
        <v>0</v>
      </c>
      <c r="Q97" s="61">
        <v>0</v>
      </c>
      <c r="R97" s="61">
        <v>7.1</v>
      </c>
      <c r="T97" s="61">
        <v>88</v>
      </c>
      <c r="U97" s="61" t="s">
        <v>188</v>
      </c>
      <c r="V97" s="61">
        <v>236</v>
      </c>
      <c r="W97" s="61" t="s">
        <v>191</v>
      </c>
      <c r="X97" s="61">
        <v>5.8</v>
      </c>
      <c r="Y97" s="61">
        <v>1.7</v>
      </c>
      <c r="Z97" s="61">
        <v>0</v>
      </c>
      <c r="AA97" s="61">
        <v>0</v>
      </c>
      <c r="AB97" s="61">
        <v>0</v>
      </c>
      <c r="AC97" s="61">
        <v>0</v>
      </c>
      <c r="AD97" s="61">
        <v>0</v>
      </c>
      <c r="AE97" s="61">
        <v>0</v>
      </c>
      <c r="AF97" s="61">
        <v>0</v>
      </c>
      <c r="AG97" s="61">
        <v>0</v>
      </c>
      <c r="AH97" s="61">
        <v>0</v>
      </c>
      <c r="AI97" s="61">
        <v>2.7</v>
      </c>
      <c r="AJ97" s="61">
        <v>10.199999999999999</v>
      </c>
      <c r="AL97" s="61">
        <v>88</v>
      </c>
      <c r="AM97" s="61" t="s">
        <v>188</v>
      </c>
      <c r="AN97" s="61">
        <v>236</v>
      </c>
      <c r="AO97" s="61" t="s">
        <v>191</v>
      </c>
      <c r="AP97" s="61">
        <v>1</v>
      </c>
      <c r="AQ97" s="61">
        <v>1.8</v>
      </c>
      <c r="AR97" s="61">
        <v>3.3</v>
      </c>
      <c r="AS97" s="61">
        <v>4.7</v>
      </c>
      <c r="AT97" s="61">
        <v>4</v>
      </c>
      <c r="AU97" s="61">
        <v>3.5</v>
      </c>
      <c r="AV97" s="61">
        <v>8.6</v>
      </c>
      <c r="AW97" s="61">
        <v>8.1</v>
      </c>
      <c r="AX97" s="61">
        <v>4.0999999999999996</v>
      </c>
      <c r="AY97" s="61">
        <v>3.3</v>
      </c>
      <c r="AZ97" s="61">
        <v>2.9</v>
      </c>
      <c r="BA97" s="61">
        <v>2.8</v>
      </c>
      <c r="BB97" s="61">
        <v>48.1</v>
      </c>
      <c r="BD97" s="61">
        <v>88</v>
      </c>
      <c r="BE97" s="61" t="s">
        <v>188</v>
      </c>
      <c r="BF97" s="61">
        <v>236</v>
      </c>
      <c r="BG97" s="61" t="s">
        <v>191</v>
      </c>
      <c r="BH97" s="61">
        <v>0</v>
      </c>
      <c r="BI97" s="61">
        <v>0.1</v>
      </c>
      <c r="BJ97" s="61">
        <v>0.3</v>
      </c>
      <c r="BK97" s="61">
        <v>0.5</v>
      </c>
      <c r="BL97" s="61">
        <v>0.3</v>
      </c>
      <c r="BM97" s="61">
        <v>0</v>
      </c>
      <c r="BN97" s="61">
        <v>0.2</v>
      </c>
      <c r="BO97" s="61">
        <v>0.2</v>
      </c>
      <c r="BP97" s="61">
        <v>0.3</v>
      </c>
      <c r="BQ97" s="61">
        <v>0.1</v>
      </c>
      <c r="BR97" s="61">
        <v>0</v>
      </c>
      <c r="BS97" s="61">
        <v>0.1</v>
      </c>
      <c r="BT97" s="61">
        <v>2.1</v>
      </c>
      <c r="BV97" s="61">
        <v>88</v>
      </c>
      <c r="BW97" s="61" t="s">
        <v>188</v>
      </c>
      <c r="BX97" s="61">
        <v>236</v>
      </c>
      <c r="BY97" s="61" t="s">
        <v>191</v>
      </c>
      <c r="BZ97" s="61">
        <v>0</v>
      </c>
      <c r="CA97" s="61">
        <v>0</v>
      </c>
      <c r="CB97" s="61">
        <v>0</v>
      </c>
      <c r="CC97" s="61">
        <v>0</v>
      </c>
      <c r="CD97" s="61">
        <v>0</v>
      </c>
      <c r="CE97" s="61">
        <v>0</v>
      </c>
      <c r="CF97" s="61">
        <v>0</v>
      </c>
      <c r="CG97" s="61">
        <v>0</v>
      </c>
      <c r="CH97" s="61">
        <v>0</v>
      </c>
      <c r="CI97" s="61">
        <v>0</v>
      </c>
      <c r="CJ97" s="61">
        <v>0</v>
      </c>
      <c r="CK97" s="61">
        <v>0</v>
      </c>
      <c r="CL97" s="61">
        <v>0</v>
      </c>
    </row>
    <row r="98" spans="2:90" s="65" customFormat="1" ht="12.75" customHeight="1">
      <c r="B98" s="64">
        <v>89</v>
      </c>
      <c r="C98" s="64" t="s">
        <v>188</v>
      </c>
      <c r="D98" s="64">
        <v>129</v>
      </c>
      <c r="E98" s="64" t="s">
        <v>192</v>
      </c>
      <c r="F98" s="64">
        <v>0</v>
      </c>
      <c r="G98" s="64">
        <v>0</v>
      </c>
      <c r="H98" s="64">
        <v>0</v>
      </c>
      <c r="I98" s="64">
        <v>0</v>
      </c>
      <c r="J98" s="64">
        <v>0.1</v>
      </c>
      <c r="K98" s="64">
        <v>0.2</v>
      </c>
      <c r="L98" s="64">
        <v>4.0999999999999996</v>
      </c>
      <c r="M98" s="64">
        <v>8.8000000000000007</v>
      </c>
      <c r="N98" s="64">
        <v>0.1</v>
      </c>
      <c r="O98" s="64">
        <v>0</v>
      </c>
      <c r="P98" s="64">
        <v>0</v>
      </c>
      <c r="Q98" s="64">
        <v>0</v>
      </c>
      <c r="R98" s="64">
        <v>13.3</v>
      </c>
      <c r="T98" s="64">
        <v>89</v>
      </c>
      <c r="U98" s="64" t="s">
        <v>188</v>
      </c>
      <c r="V98" s="64">
        <v>129</v>
      </c>
      <c r="W98" s="64" t="s">
        <v>192</v>
      </c>
      <c r="X98" s="64">
        <v>8.1999999999999993</v>
      </c>
      <c r="Y98" s="64">
        <v>3.5</v>
      </c>
      <c r="Z98" s="64">
        <v>0</v>
      </c>
      <c r="AA98" s="64">
        <v>0</v>
      </c>
      <c r="AB98" s="64">
        <v>0</v>
      </c>
      <c r="AC98" s="64">
        <v>0</v>
      </c>
      <c r="AD98" s="64">
        <v>0</v>
      </c>
      <c r="AE98" s="64">
        <v>0</v>
      </c>
      <c r="AF98" s="64">
        <v>0</v>
      </c>
      <c r="AG98" s="64">
        <v>0</v>
      </c>
      <c r="AH98" s="64">
        <v>0.1</v>
      </c>
      <c r="AI98" s="64">
        <v>4.2</v>
      </c>
      <c r="AJ98" s="64">
        <v>16</v>
      </c>
      <c r="AL98" s="64">
        <v>89</v>
      </c>
      <c r="AM98" s="64" t="s">
        <v>188</v>
      </c>
      <c r="AN98" s="64">
        <v>129</v>
      </c>
      <c r="AO98" s="64" t="s">
        <v>192</v>
      </c>
      <c r="AP98" s="64">
        <v>1.1000000000000001</v>
      </c>
      <c r="AQ98" s="64">
        <v>2</v>
      </c>
      <c r="AR98" s="64">
        <v>2.4</v>
      </c>
      <c r="AS98" s="64">
        <v>3.8</v>
      </c>
      <c r="AT98" s="64">
        <v>3.4</v>
      </c>
      <c r="AU98" s="64">
        <v>3.2</v>
      </c>
      <c r="AV98" s="64">
        <v>7.9</v>
      </c>
      <c r="AW98" s="64">
        <v>6.8</v>
      </c>
      <c r="AX98" s="64">
        <v>4.3</v>
      </c>
      <c r="AY98" s="64">
        <v>3</v>
      </c>
      <c r="AZ98" s="64">
        <v>3.7</v>
      </c>
      <c r="BA98" s="64">
        <v>3.3</v>
      </c>
      <c r="BB98" s="64">
        <v>44.9</v>
      </c>
      <c r="BD98" s="64">
        <v>89</v>
      </c>
      <c r="BE98" s="64" t="s">
        <v>188</v>
      </c>
      <c r="BF98" s="64">
        <v>129</v>
      </c>
      <c r="BG98" s="64" t="s">
        <v>192</v>
      </c>
      <c r="BH98" s="64">
        <v>0.4</v>
      </c>
      <c r="BI98" s="64">
        <v>0.2</v>
      </c>
      <c r="BJ98" s="64">
        <v>1.2</v>
      </c>
      <c r="BK98" s="64">
        <v>1.4</v>
      </c>
      <c r="BL98" s="64">
        <v>0.6</v>
      </c>
      <c r="BM98" s="64">
        <v>0.4</v>
      </c>
      <c r="BN98" s="64">
        <v>0.9</v>
      </c>
      <c r="BO98" s="64">
        <v>0.9</v>
      </c>
      <c r="BP98" s="64">
        <v>0.3</v>
      </c>
      <c r="BQ98" s="64">
        <v>0.4</v>
      </c>
      <c r="BR98" s="64">
        <v>0.8</v>
      </c>
      <c r="BS98" s="64">
        <v>1.2</v>
      </c>
      <c r="BT98" s="64">
        <v>8.6999999999999993</v>
      </c>
      <c r="BV98" s="64">
        <v>89</v>
      </c>
      <c r="BW98" s="64" t="s">
        <v>188</v>
      </c>
      <c r="BX98" s="64">
        <v>129</v>
      </c>
      <c r="BY98" s="64" t="s">
        <v>192</v>
      </c>
      <c r="BZ98" s="64">
        <v>0.7</v>
      </c>
      <c r="CA98" s="64">
        <v>0.2</v>
      </c>
      <c r="CB98" s="64">
        <v>0.3</v>
      </c>
      <c r="CC98" s="64">
        <v>0</v>
      </c>
      <c r="CD98" s="64">
        <v>0</v>
      </c>
      <c r="CE98" s="64">
        <v>0</v>
      </c>
      <c r="CF98" s="64">
        <v>0</v>
      </c>
      <c r="CG98" s="64">
        <v>0</v>
      </c>
      <c r="CH98" s="64">
        <v>0</v>
      </c>
      <c r="CI98" s="64">
        <v>0</v>
      </c>
      <c r="CJ98" s="64">
        <v>0.2</v>
      </c>
      <c r="CK98" s="64">
        <v>1.3</v>
      </c>
      <c r="CL98" s="64">
        <v>2.7</v>
      </c>
    </row>
    <row r="99" spans="2:90" s="2" customFormat="1" ht="12.75" customHeight="1">
      <c r="B99" s="61">
        <v>90</v>
      </c>
      <c r="C99" s="61" t="s">
        <v>188</v>
      </c>
      <c r="D99" s="61">
        <v>232</v>
      </c>
      <c r="E99" s="61" t="s">
        <v>193</v>
      </c>
      <c r="F99" s="61">
        <v>0</v>
      </c>
      <c r="G99" s="61">
        <v>0</v>
      </c>
      <c r="H99" s="61">
        <v>0</v>
      </c>
      <c r="I99" s="61">
        <v>0</v>
      </c>
      <c r="J99" s="61">
        <v>0</v>
      </c>
      <c r="K99" s="61">
        <v>0</v>
      </c>
      <c r="L99" s="61">
        <v>1.8</v>
      </c>
      <c r="M99" s="61">
        <v>5</v>
      </c>
      <c r="N99" s="61">
        <v>0</v>
      </c>
      <c r="O99" s="61">
        <v>0</v>
      </c>
      <c r="P99" s="61">
        <v>0</v>
      </c>
      <c r="Q99" s="61">
        <v>0</v>
      </c>
      <c r="R99" s="61">
        <v>6.8</v>
      </c>
      <c r="T99" s="61">
        <v>90</v>
      </c>
      <c r="U99" s="61" t="s">
        <v>188</v>
      </c>
      <c r="V99" s="61">
        <v>232</v>
      </c>
      <c r="W99" s="61" t="s">
        <v>193</v>
      </c>
      <c r="X99" s="61">
        <v>8.8000000000000007</v>
      </c>
      <c r="Y99" s="61">
        <v>3</v>
      </c>
      <c r="Z99" s="61">
        <v>0</v>
      </c>
      <c r="AA99" s="61">
        <v>0</v>
      </c>
      <c r="AB99" s="61">
        <v>0</v>
      </c>
      <c r="AC99" s="61">
        <v>0</v>
      </c>
      <c r="AD99" s="61">
        <v>0</v>
      </c>
      <c r="AE99" s="61">
        <v>0</v>
      </c>
      <c r="AF99" s="61">
        <v>0</v>
      </c>
      <c r="AG99" s="61">
        <v>0</v>
      </c>
      <c r="AH99" s="61">
        <v>0</v>
      </c>
      <c r="AI99" s="61">
        <v>5</v>
      </c>
      <c r="AJ99" s="61">
        <v>16.8</v>
      </c>
      <c r="AL99" s="61">
        <v>90</v>
      </c>
      <c r="AM99" s="61" t="s">
        <v>188</v>
      </c>
      <c r="AN99" s="61">
        <v>232</v>
      </c>
      <c r="AO99" s="61" t="s">
        <v>193</v>
      </c>
      <c r="AP99" s="61">
        <v>0.5</v>
      </c>
      <c r="AQ99" s="61">
        <v>1.7</v>
      </c>
      <c r="AR99" s="61">
        <v>2.5</v>
      </c>
      <c r="AS99" s="61">
        <v>4.2</v>
      </c>
      <c r="AT99" s="61">
        <v>3.5</v>
      </c>
      <c r="AU99" s="61">
        <v>2.8</v>
      </c>
      <c r="AV99" s="61">
        <v>8.6999999999999993</v>
      </c>
      <c r="AW99" s="61">
        <v>7.8</v>
      </c>
      <c r="AX99" s="61">
        <v>4.2</v>
      </c>
      <c r="AY99" s="61">
        <v>2.7</v>
      </c>
      <c r="AZ99" s="61">
        <v>3.4</v>
      </c>
      <c r="BA99" s="61">
        <v>2.2000000000000002</v>
      </c>
      <c r="BB99" s="61">
        <v>44.2</v>
      </c>
      <c r="BD99" s="61">
        <v>90</v>
      </c>
      <c r="BE99" s="61" t="s">
        <v>188</v>
      </c>
      <c r="BF99" s="61">
        <v>232</v>
      </c>
      <c r="BG99" s="61" t="s">
        <v>193</v>
      </c>
      <c r="BH99" s="61">
        <v>0.1</v>
      </c>
      <c r="BI99" s="61">
        <v>0.1</v>
      </c>
      <c r="BJ99" s="61">
        <v>0.8</v>
      </c>
      <c r="BK99" s="61">
        <v>0.9</v>
      </c>
      <c r="BL99" s="61">
        <v>0.2</v>
      </c>
      <c r="BM99" s="61">
        <v>0</v>
      </c>
      <c r="BN99" s="61">
        <v>0.3</v>
      </c>
      <c r="BO99" s="61">
        <v>0.6</v>
      </c>
      <c r="BP99" s="61">
        <v>0.2</v>
      </c>
      <c r="BQ99" s="61">
        <v>0.3</v>
      </c>
      <c r="BR99" s="61">
        <v>0.4</v>
      </c>
      <c r="BS99" s="61">
        <v>0.6</v>
      </c>
      <c r="BT99" s="61">
        <v>4.5</v>
      </c>
      <c r="BV99" s="61">
        <v>90</v>
      </c>
      <c r="BW99" s="61" t="s">
        <v>188</v>
      </c>
      <c r="BX99" s="61">
        <v>232</v>
      </c>
      <c r="BY99" s="61" t="s">
        <v>193</v>
      </c>
      <c r="BZ99" s="61">
        <v>0.5</v>
      </c>
      <c r="CA99" s="61">
        <v>0</v>
      </c>
      <c r="CB99" s="61">
        <v>0.2</v>
      </c>
      <c r="CC99" s="61">
        <v>0</v>
      </c>
      <c r="CD99" s="61">
        <v>0</v>
      </c>
      <c r="CE99" s="61">
        <v>0</v>
      </c>
      <c r="CF99" s="61">
        <v>0</v>
      </c>
      <c r="CG99" s="61">
        <v>0</v>
      </c>
      <c r="CH99" s="61">
        <v>0</v>
      </c>
      <c r="CI99" s="61">
        <v>0</v>
      </c>
      <c r="CJ99" s="61">
        <v>0.1</v>
      </c>
      <c r="CK99" s="61">
        <v>1.2</v>
      </c>
      <c r="CL99" s="61">
        <v>2</v>
      </c>
    </row>
    <row r="100" spans="2:90" s="2" customFormat="1" ht="12.75" customHeight="1">
      <c r="B100" s="61">
        <v>91</v>
      </c>
      <c r="C100" s="61" t="s">
        <v>188</v>
      </c>
      <c r="D100" s="61">
        <v>177</v>
      </c>
      <c r="E100" s="61" t="s">
        <v>194</v>
      </c>
      <c r="F100" s="61">
        <v>0</v>
      </c>
      <c r="G100" s="61">
        <v>0</v>
      </c>
      <c r="H100" s="61">
        <v>0</v>
      </c>
      <c r="I100" s="61">
        <v>0</v>
      </c>
      <c r="J100" s="61">
        <v>0.3</v>
      </c>
      <c r="K100" s="61">
        <v>0.6</v>
      </c>
      <c r="L100" s="61">
        <v>4.5</v>
      </c>
      <c r="M100" s="61">
        <v>8.1999999999999993</v>
      </c>
      <c r="N100" s="61">
        <v>0</v>
      </c>
      <c r="O100" s="61">
        <v>0</v>
      </c>
      <c r="P100" s="61">
        <v>0</v>
      </c>
      <c r="Q100" s="61">
        <v>0</v>
      </c>
      <c r="R100" s="61">
        <v>13.6</v>
      </c>
      <c r="T100" s="61">
        <v>91</v>
      </c>
      <c r="U100" s="61" t="s">
        <v>188</v>
      </c>
      <c r="V100" s="61">
        <v>177</v>
      </c>
      <c r="W100" s="61" t="s">
        <v>194</v>
      </c>
      <c r="X100" s="61">
        <v>2.2000000000000002</v>
      </c>
      <c r="Y100" s="61">
        <v>1</v>
      </c>
      <c r="Z100" s="61">
        <v>0</v>
      </c>
      <c r="AA100" s="61">
        <v>0</v>
      </c>
      <c r="AB100" s="61">
        <v>0</v>
      </c>
      <c r="AC100" s="61">
        <v>0</v>
      </c>
      <c r="AD100" s="61">
        <v>0</v>
      </c>
      <c r="AE100" s="61">
        <v>0</v>
      </c>
      <c r="AF100" s="61">
        <v>0</v>
      </c>
      <c r="AG100" s="61">
        <v>0</v>
      </c>
      <c r="AH100" s="61">
        <v>0</v>
      </c>
      <c r="AI100" s="61">
        <v>1.2</v>
      </c>
      <c r="AJ100" s="61">
        <v>4.4000000000000004</v>
      </c>
      <c r="AL100" s="61">
        <v>91</v>
      </c>
      <c r="AM100" s="61" t="s">
        <v>188</v>
      </c>
      <c r="AN100" s="61">
        <v>177</v>
      </c>
      <c r="AO100" s="61" t="s">
        <v>194</v>
      </c>
      <c r="AP100" s="61">
        <v>0.2</v>
      </c>
      <c r="AQ100" s="61">
        <v>0.9</v>
      </c>
      <c r="AR100" s="61">
        <v>0.8</v>
      </c>
      <c r="AS100" s="61">
        <v>1.6</v>
      </c>
      <c r="AT100" s="61">
        <v>1.6</v>
      </c>
      <c r="AU100" s="61">
        <v>0.9</v>
      </c>
      <c r="AV100" s="61">
        <v>2.6</v>
      </c>
      <c r="AW100" s="61">
        <v>2.7</v>
      </c>
      <c r="AX100" s="61">
        <v>1.6</v>
      </c>
      <c r="AY100" s="61">
        <v>1.6</v>
      </c>
      <c r="AZ100" s="61">
        <v>1.6</v>
      </c>
      <c r="BA100" s="61">
        <v>1.4</v>
      </c>
      <c r="BB100" s="61">
        <v>17.5</v>
      </c>
      <c r="BD100" s="61">
        <v>91</v>
      </c>
      <c r="BE100" s="61" t="s">
        <v>188</v>
      </c>
      <c r="BF100" s="61">
        <v>177</v>
      </c>
      <c r="BG100" s="61" t="s">
        <v>194</v>
      </c>
      <c r="BH100" s="61">
        <v>0</v>
      </c>
      <c r="BI100" s="61">
        <v>0</v>
      </c>
      <c r="BJ100" s="61">
        <v>0.1</v>
      </c>
      <c r="BK100" s="61">
        <v>0.3</v>
      </c>
      <c r="BL100" s="61">
        <v>0.3</v>
      </c>
      <c r="BM100" s="61">
        <v>0</v>
      </c>
      <c r="BN100" s="61">
        <v>0.1</v>
      </c>
      <c r="BO100" s="61">
        <v>0.1</v>
      </c>
      <c r="BP100" s="61">
        <v>0.1</v>
      </c>
      <c r="BQ100" s="61">
        <v>0</v>
      </c>
      <c r="BR100" s="61">
        <v>0.2</v>
      </c>
      <c r="BS100" s="61">
        <v>0.2</v>
      </c>
      <c r="BT100" s="61">
        <v>1.4</v>
      </c>
      <c r="BV100" s="61">
        <v>91</v>
      </c>
      <c r="BW100" s="61" t="s">
        <v>188</v>
      </c>
      <c r="BX100" s="61">
        <v>177</v>
      </c>
      <c r="BY100" s="61" t="s">
        <v>194</v>
      </c>
      <c r="BZ100" s="61">
        <v>0.1</v>
      </c>
      <c r="CA100" s="61">
        <v>0.1</v>
      </c>
      <c r="CB100" s="61">
        <v>0</v>
      </c>
      <c r="CC100" s="61">
        <v>0</v>
      </c>
      <c r="CD100" s="61">
        <v>0</v>
      </c>
      <c r="CE100" s="61">
        <v>0</v>
      </c>
      <c r="CF100" s="61">
        <v>0</v>
      </c>
      <c r="CG100" s="61">
        <v>0</v>
      </c>
      <c r="CH100" s="61">
        <v>0</v>
      </c>
      <c r="CI100" s="61">
        <v>0</v>
      </c>
      <c r="CJ100" s="61">
        <v>0</v>
      </c>
      <c r="CK100" s="61">
        <v>0.1</v>
      </c>
      <c r="CL100" s="61">
        <v>0.3</v>
      </c>
    </row>
    <row r="101" spans="2:90" s="2" customFormat="1" ht="12.75" customHeight="1">
      <c r="B101" s="61">
        <v>92</v>
      </c>
      <c r="C101" s="61" t="s">
        <v>195</v>
      </c>
      <c r="D101" s="61">
        <v>266</v>
      </c>
      <c r="E101" s="61" t="s">
        <v>196</v>
      </c>
      <c r="F101" s="61">
        <v>0</v>
      </c>
      <c r="G101" s="61">
        <v>0</v>
      </c>
      <c r="H101" s="61">
        <v>0</v>
      </c>
      <c r="I101" s="61">
        <v>0</v>
      </c>
      <c r="J101" s="61">
        <v>0.2</v>
      </c>
      <c r="K101" s="61">
        <v>0.3</v>
      </c>
      <c r="L101" s="61">
        <v>2.6</v>
      </c>
      <c r="M101" s="61">
        <v>6.8</v>
      </c>
      <c r="N101" s="61">
        <v>0</v>
      </c>
      <c r="O101" s="61">
        <v>0</v>
      </c>
      <c r="P101" s="61">
        <v>0</v>
      </c>
      <c r="Q101" s="61">
        <v>0</v>
      </c>
      <c r="R101" s="61">
        <v>9.9</v>
      </c>
      <c r="T101" s="61">
        <v>92</v>
      </c>
      <c r="U101" s="61" t="s">
        <v>195</v>
      </c>
      <c r="V101" s="61">
        <v>266</v>
      </c>
      <c r="W101" s="61" t="s">
        <v>196</v>
      </c>
      <c r="X101" s="61">
        <v>8.6</v>
      </c>
      <c r="Y101" s="61">
        <v>2.5</v>
      </c>
      <c r="Z101" s="61">
        <v>0.1</v>
      </c>
      <c r="AA101" s="61">
        <v>0</v>
      </c>
      <c r="AB101" s="61">
        <v>0</v>
      </c>
      <c r="AC101" s="61">
        <v>0</v>
      </c>
      <c r="AD101" s="61">
        <v>0</v>
      </c>
      <c r="AE101" s="61">
        <v>0</v>
      </c>
      <c r="AF101" s="61">
        <v>0</v>
      </c>
      <c r="AG101" s="61">
        <v>0</v>
      </c>
      <c r="AH101" s="61">
        <v>0.1</v>
      </c>
      <c r="AI101" s="61">
        <v>4.9000000000000004</v>
      </c>
      <c r="AJ101" s="61">
        <v>16.2</v>
      </c>
      <c r="AL101" s="61">
        <v>92</v>
      </c>
      <c r="AM101" s="61" t="s">
        <v>195</v>
      </c>
      <c r="AN101" s="61">
        <v>266</v>
      </c>
      <c r="AO101" s="61" t="s">
        <v>196</v>
      </c>
      <c r="AP101" s="61">
        <v>1</v>
      </c>
      <c r="AQ101" s="61">
        <v>1.6</v>
      </c>
      <c r="AR101" s="61">
        <v>3.3</v>
      </c>
      <c r="AS101" s="61">
        <v>5.0999999999999996</v>
      </c>
      <c r="AT101" s="61">
        <v>3.7</v>
      </c>
      <c r="AU101" s="61">
        <v>3.6</v>
      </c>
      <c r="AV101" s="61">
        <v>10.4</v>
      </c>
      <c r="AW101" s="61">
        <v>8.6</v>
      </c>
      <c r="AX101" s="61">
        <v>4.9000000000000004</v>
      </c>
      <c r="AY101" s="61">
        <v>3.4</v>
      </c>
      <c r="AZ101" s="61">
        <v>3</v>
      </c>
      <c r="BA101" s="61">
        <v>2.4</v>
      </c>
      <c r="BB101" s="61">
        <v>51</v>
      </c>
      <c r="BD101" s="61">
        <v>92</v>
      </c>
      <c r="BE101" s="61" t="s">
        <v>195</v>
      </c>
      <c r="BF101" s="61">
        <v>266</v>
      </c>
      <c r="BG101" s="61" t="s">
        <v>196</v>
      </c>
      <c r="BH101" s="61">
        <v>0</v>
      </c>
      <c r="BI101" s="61">
        <v>0</v>
      </c>
      <c r="BJ101" s="61">
        <v>0.6</v>
      </c>
      <c r="BK101" s="61">
        <v>0.9</v>
      </c>
      <c r="BL101" s="61">
        <v>0.1</v>
      </c>
      <c r="BM101" s="61">
        <v>0</v>
      </c>
      <c r="BN101" s="61">
        <v>0</v>
      </c>
      <c r="BO101" s="61">
        <v>0.1</v>
      </c>
      <c r="BP101" s="61">
        <v>0.2</v>
      </c>
      <c r="BQ101" s="61">
        <v>0.1</v>
      </c>
      <c r="BR101" s="61">
        <v>0.2</v>
      </c>
      <c r="BS101" s="61">
        <v>0.2</v>
      </c>
      <c r="BT101" s="61">
        <v>2.4</v>
      </c>
      <c r="BV101" s="61">
        <v>92</v>
      </c>
      <c r="BW101" s="61" t="s">
        <v>195</v>
      </c>
      <c r="BX101" s="61">
        <v>266</v>
      </c>
      <c r="BY101" s="61" t="s">
        <v>196</v>
      </c>
      <c r="BZ101" s="61">
        <v>0</v>
      </c>
      <c r="CA101" s="61">
        <v>0</v>
      </c>
      <c r="CB101" s="61">
        <v>0</v>
      </c>
      <c r="CC101" s="61">
        <v>0</v>
      </c>
      <c r="CD101" s="61">
        <v>0</v>
      </c>
      <c r="CE101" s="61">
        <v>0</v>
      </c>
      <c r="CF101" s="61">
        <v>0</v>
      </c>
      <c r="CG101" s="61">
        <v>0</v>
      </c>
      <c r="CH101" s="61">
        <v>0</v>
      </c>
      <c r="CI101" s="61">
        <v>0</v>
      </c>
      <c r="CJ101" s="61">
        <v>0</v>
      </c>
      <c r="CK101" s="61">
        <v>0</v>
      </c>
      <c r="CL101" s="61">
        <v>0</v>
      </c>
    </row>
    <row r="102" spans="2:90" s="2" customFormat="1" ht="12.75" customHeight="1">
      <c r="B102" s="61">
        <v>93</v>
      </c>
      <c r="C102" s="61" t="s">
        <v>195</v>
      </c>
      <c r="D102" s="61">
        <v>221</v>
      </c>
      <c r="E102" s="61" t="s">
        <v>197</v>
      </c>
      <c r="F102" s="61">
        <v>0</v>
      </c>
      <c r="G102" s="61">
        <v>0</v>
      </c>
      <c r="H102" s="61">
        <v>0</v>
      </c>
      <c r="I102" s="61">
        <v>0</v>
      </c>
      <c r="J102" s="61">
        <v>0.5</v>
      </c>
      <c r="K102" s="61">
        <v>0.7</v>
      </c>
      <c r="L102" s="61">
        <v>7.9</v>
      </c>
      <c r="M102" s="61">
        <v>11.2</v>
      </c>
      <c r="N102" s="61">
        <v>0.4</v>
      </c>
      <c r="O102" s="61">
        <v>0</v>
      </c>
      <c r="P102" s="61">
        <v>0</v>
      </c>
      <c r="Q102" s="61">
        <v>0</v>
      </c>
      <c r="R102" s="61">
        <v>20.7</v>
      </c>
      <c r="T102" s="61">
        <v>93</v>
      </c>
      <c r="U102" s="61" t="s">
        <v>195</v>
      </c>
      <c r="V102" s="61">
        <v>221</v>
      </c>
      <c r="W102" s="61" t="s">
        <v>197</v>
      </c>
      <c r="X102" s="61">
        <v>12</v>
      </c>
      <c r="Y102" s="61">
        <v>3.8</v>
      </c>
      <c r="Z102" s="61">
        <v>0.1</v>
      </c>
      <c r="AA102" s="61">
        <v>0</v>
      </c>
      <c r="AB102" s="61">
        <v>0</v>
      </c>
      <c r="AC102" s="61">
        <v>0</v>
      </c>
      <c r="AD102" s="61">
        <v>0</v>
      </c>
      <c r="AE102" s="61">
        <v>0</v>
      </c>
      <c r="AF102" s="61">
        <v>0</v>
      </c>
      <c r="AG102" s="61">
        <v>0</v>
      </c>
      <c r="AH102" s="61">
        <v>0.1</v>
      </c>
      <c r="AI102" s="61">
        <v>8</v>
      </c>
      <c r="AJ102" s="61">
        <v>24</v>
      </c>
      <c r="AL102" s="61">
        <v>93</v>
      </c>
      <c r="AM102" s="61" t="s">
        <v>195</v>
      </c>
      <c r="AN102" s="61">
        <v>221</v>
      </c>
      <c r="AO102" s="61" t="s">
        <v>197</v>
      </c>
      <c r="AP102" s="61">
        <v>0.4</v>
      </c>
      <c r="AQ102" s="61">
        <v>2</v>
      </c>
      <c r="AR102" s="61">
        <v>3.2</v>
      </c>
      <c r="AS102" s="61">
        <v>5.5</v>
      </c>
      <c r="AT102" s="61">
        <v>4.0999999999999996</v>
      </c>
      <c r="AU102" s="61">
        <v>4.0999999999999996</v>
      </c>
      <c r="AV102" s="61">
        <v>9.6999999999999993</v>
      </c>
      <c r="AW102" s="61">
        <v>8.3000000000000007</v>
      </c>
      <c r="AX102" s="61">
        <v>4.7</v>
      </c>
      <c r="AY102" s="61">
        <v>3.1</v>
      </c>
      <c r="AZ102" s="61">
        <v>3.8</v>
      </c>
      <c r="BA102" s="61">
        <v>1.5</v>
      </c>
      <c r="BB102" s="61">
        <v>50.4</v>
      </c>
      <c r="BD102" s="61">
        <v>93</v>
      </c>
      <c r="BE102" s="61" t="s">
        <v>195</v>
      </c>
      <c r="BF102" s="61">
        <v>221</v>
      </c>
      <c r="BG102" s="61" t="s">
        <v>197</v>
      </c>
      <c r="BH102" s="61">
        <v>0.3</v>
      </c>
      <c r="BI102" s="61">
        <v>0</v>
      </c>
      <c r="BJ102" s="61">
        <v>0.4</v>
      </c>
      <c r="BK102" s="61">
        <v>1</v>
      </c>
      <c r="BL102" s="61">
        <v>0.8</v>
      </c>
      <c r="BM102" s="61">
        <v>0</v>
      </c>
      <c r="BN102" s="61">
        <v>0.1</v>
      </c>
      <c r="BO102" s="61">
        <v>0.1</v>
      </c>
      <c r="BP102" s="61">
        <v>0</v>
      </c>
      <c r="BQ102" s="61">
        <v>0.3</v>
      </c>
      <c r="BR102" s="61">
        <v>0.5</v>
      </c>
      <c r="BS102" s="61">
        <v>0.2</v>
      </c>
      <c r="BT102" s="61">
        <v>3.7</v>
      </c>
      <c r="BV102" s="61">
        <v>93</v>
      </c>
      <c r="BW102" s="61" t="s">
        <v>195</v>
      </c>
      <c r="BX102" s="61">
        <v>221</v>
      </c>
      <c r="BY102" s="61" t="s">
        <v>197</v>
      </c>
      <c r="BZ102" s="61">
        <v>0</v>
      </c>
      <c r="CA102" s="61">
        <v>0</v>
      </c>
      <c r="CB102" s="61">
        <v>0</v>
      </c>
      <c r="CC102" s="61">
        <v>0</v>
      </c>
      <c r="CD102" s="61">
        <v>0</v>
      </c>
      <c r="CE102" s="61">
        <v>0</v>
      </c>
      <c r="CF102" s="61">
        <v>0</v>
      </c>
      <c r="CG102" s="61">
        <v>0</v>
      </c>
      <c r="CH102" s="61">
        <v>0</v>
      </c>
      <c r="CI102" s="61">
        <v>0</v>
      </c>
      <c r="CJ102" s="61">
        <v>0</v>
      </c>
      <c r="CK102" s="61">
        <v>0</v>
      </c>
      <c r="CL102" s="61">
        <v>0</v>
      </c>
    </row>
    <row r="103" spans="2:90" s="2" customFormat="1" ht="12.75" customHeight="1">
      <c r="B103" s="61">
        <v>94</v>
      </c>
      <c r="C103" s="61" t="s">
        <v>195</v>
      </c>
      <c r="D103" s="61">
        <v>131</v>
      </c>
      <c r="E103" s="61" t="s">
        <v>198</v>
      </c>
      <c r="F103" s="61">
        <v>0</v>
      </c>
      <c r="G103" s="61">
        <v>0</v>
      </c>
      <c r="H103" s="61">
        <v>0</v>
      </c>
      <c r="I103" s="61">
        <v>0</v>
      </c>
      <c r="J103" s="61">
        <v>0.1</v>
      </c>
      <c r="K103" s="61">
        <v>0</v>
      </c>
      <c r="L103" s="61">
        <v>3.7</v>
      </c>
      <c r="M103" s="61">
        <v>6.4</v>
      </c>
      <c r="N103" s="61">
        <v>0</v>
      </c>
      <c r="O103" s="61">
        <v>0</v>
      </c>
      <c r="P103" s="61">
        <v>0</v>
      </c>
      <c r="Q103" s="61">
        <v>0</v>
      </c>
      <c r="R103" s="61">
        <v>10.199999999999999</v>
      </c>
      <c r="T103" s="61">
        <v>94</v>
      </c>
      <c r="U103" s="61" t="s">
        <v>195</v>
      </c>
      <c r="V103" s="61">
        <v>131</v>
      </c>
      <c r="W103" s="61" t="s">
        <v>198</v>
      </c>
      <c r="X103" s="61">
        <v>8</v>
      </c>
      <c r="Y103" s="61">
        <v>2.7</v>
      </c>
      <c r="Z103" s="61">
        <v>0</v>
      </c>
      <c r="AA103" s="61">
        <v>0</v>
      </c>
      <c r="AB103" s="61">
        <v>0</v>
      </c>
      <c r="AC103" s="61">
        <v>0</v>
      </c>
      <c r="AD103" s="61">
        <v>0</v>
      </c>
      <c r="AE103" s="61">
        <v>0</v>
      </c>
      <c r="AF103" s="61">
        <v>0</v>
      </c>
      <c r="AG103" s="61">
        <v>0</v>
      </c>
      <c r="AH103" s="61">
        <v>0</v>
      </c>
      <c r="AI103" s="61">
        <v>4.8</v>
      </c>
      <c r="AJ103" s="61">
        <v>15.5</v>
      </c>
      <c r="AL103" s="61">
        <v>94</v>
      </c>
      <c r="AM103" s="61" t="s">
        <v>195</v>
      </c>
      <c r="AN103" s="61">
        <v>131</v>
      </c>
      <c r="AO103" s="61" t="s">
        <v>198</v>
      </c>
      <c r="AP103" s="61">
        <v>0.8</v>
      </c>
      <c r="AQ103" s="61">
        <v>1.8</v>
      </c>
      <c r="AR103" s="61">
        <v>2.8</v>
      </c>
      <c r="AS103" s="61">
        <v>4.5999999999999996</v>
      </c>
      <c r="AT103" s="61">
        <v>3.5</v>
      </c>
      <c r="AU103" s="61">
        <v>3.7</v>
      </c>
      <c r="AV103" s="61">
        <v>9.6</v>
      </c>
      <c r="AW103" s="61">
        <v>7.8</v>
      </c>
      <c r="AX103" s="61">
        <v>4.7</v>
      </c>
      <c r="AY103" s="61">
        <v>3.1</v>
      </c>
      <c r="AZ103" s="61">
        <v>3.2</v>
      </c>
      <c r="BA103" s="61">
        <v>2.2999999999999998</v>
      </c>
      <c r="BB103" s="61">
        <v>47.9</v>
      </c>
      <c r="BD103" s="61">
        <v>94</v>
      </c>
      <c r="BE103" s="61" t="s">
        <v>195</v>
      </c>
      <c r="BF103" s="61">
        <v>131</v>
      </c>
      <c r="BG103" s="61" t="s">
        <v>198</v>
      </c>
      <c r="BH103" s="61">
        <v>0</v>
      </c>
      <c r="BI103" s="61">
        <v>0</v>
      </c>
      <c r="BJ103" s="61">
        <v>0.1</v>
      </c>
      <c r="BK103" s="61">
        <v>0</v>
      </c>
      <c r="BL103" s="61">
        <v>0</v>
      </c>
      <c r="BM103" s="61">
        <v>0</v>
      </c>
      <c r="BN103" s="61">
        <v>0</v>
      </c>
      <c r="BO103" s="61">
        <v>0.2</v>
      </c>
      <c r="BP103" s="61">
        <v>0.2</v>
      </c>
      <c r="BQ103" s="61">
        <v>0</v>
      </c>
      <c r="BR103" s="61">
        <v>0</v>
      </c>
      <c r="BS103" s="61">
        <v>0</v>
      </c>
      <c r="BT103" s="61">
        <v>0.5</v>
      </c>
      <c r="BV103" s="61">
        <v>94</v>
      </c>
      <c r="BW103" s="61" t="s">
        <v>195</v>
      </c>
      <c r="BX103" s="61">
        <v>131</v>
      </c>
      <c r="BY103" s="61" t="s">
        <v>198</v>
      </c>
      <c r="BZ103" s="61">
        <v>0.6</v>
      </c>
      <c r="CA103" s="61">
        <v>0.2</v>
      </c>
      <c r="CB103" s="61">
        <v>0.3</v>
      </c>
      <c r="CC103" s="61">
        <v>0</v>
      </c>
      <c r="CD103" s="61">
        <v>0</v>
      </c>
      <c r="CE103" s="61">
        <v>0</v>
      </c>
      <c r="CF103" s="61">
        <v>0</v>
      </c>
      <c r="CG103" s="61">
        <v>0</v>
      </c>
      <c r="CH103" s="61">
        <v>0</v>
      </c>
      <c r="CI103" s="61">
        <v>0</v>
      </c>
      <c r="CJ103" s="61">
        <v>0.3</v>
      </c>
      <c r="CK103" s="61">
        <v>0.9</v>
      </c>
      <c r="CL103" s="61">
        <v>2.2999999999999998</v>
      </c>
    </row>
    <row r="104" spans="2:90" s="2" customFormat="1" ht="12.75" customHeight="1">
      <c r="B104" s="61">
        <v>95</v>
      </c>
      <c r="C104" s="61" t="s">
        <v>195</v>
      </c>
      <c r="D104" s="61">
        <v>135</v>
      </c>
      <c r="E104" s="61" t="s">
        <v>199</v>
      </c>
      <c r="F104" s="61">
        <v>0</v>
      </c>
      <c r="G104" s="61">
        <v>0</v>
      </c>
      <c r="H104" s="61">
        <v>0</v>
      </c>
      <c r="I104" s="61">
        <v>0</v>
      </c>
      <c r="J104" s="61">
        <v>0.3</v>
      </c>
      <c r="K104" s="61">
        <v>0.6</v>
      </c>
      <c r="L104" s="61">
        <v>5.2</v>
      </c>
      <c r="M104" s="61">
        <v>9.4</v>
      </c>
      <c r="N104" s="61">
        <v>0.2</v>
      </c>
      <c r="O104" s="61">
        <v>0</v>
      </c>
      <c r="P104" s="61">
        <v>0</v>
      </c>
      <c r="Q104" s="61">
        <v>0</v>
      </c>
      <c r="R104" s="61">
        <v>15.7</v>
      </c>
      <c r="T104" s="61">
        <v>95</v>
      </c>
      <c r="U104" s="61" t="s">
        <v>195</v>
      </c>
      <c r="V104" s="61">
        <v>135</v>
      </c>
      <c r="W104" s="61" t="s">
        <v>199</v>
      </c>
      <c r="X104" s="61">
        <v>8.9</v>
      </c>
      <c r="Y104" s="61">
        <v>3.3</v>
      </c>
      <c r="Z104" s="61">
        <v>0.1</v>
      </c>
      <c r="AA104" s="61">
        <v>0</v>
      </c>
      <c r="AB104" s="61">
        <v>0</v>
      </c>
      <c r="AC104" s="61">
        <v>0</v>
      </c>
      <c r="AD104" s="61">
        <v>0</v>
      </c>
      <c r="AE104" s="61">
        <v>0</v>
      </c>
      <c r="AF104" s="61">
        <v>0</v>
      </c>
      <c r="AG104" s="61">
        <v>0</v>
      </c>
      <c r="AH104" s="61">
        <v>0.1</v>
      </c>
      <c r="AI104" s="61">
        <v>6.1</v>
      </c>
      <c r="AJ104" s="61">
        <v>18.5</v>
      </c>
      <c r="AL104" s="61">
        <v>95</v>
      </c>
      <c r="AM104" s="61" t="s">
        <v>195</v>
      </c>
      <c r="AN104" s="61">
        <v>135</v>
      </c>
      <c r="AO104" s="61" t="s">
        <v>199</v>
      </c>
      <c r="AP104" s="61">
        <v>0.8</v>
      </c>
      <c r="AQ104" s="61">
        <v>1.8</v>
      </c>
      <c r="AR104" s="61">
        <v>3.9</v>
      </c>
      <c r="AS104" s="61">
        <v>5.3</v>
      </c>
      <c r="AT104" s="61">
        <v>3.2</v>
      </c>
      <c r="AU104" s="61">
        <v>3.9</v>
      </c>
      <c r="AV104" s="61">
        <v>7.1</v>
      </c>
      <c r="AW104" s="61">
        <v>8.3000000000000007</v>
      </c>
      <c r="AX104" s="61">
        <v>4.7</v>
      </c>
      <c r="AY104" s="61">
        <v>3.3</v>
      </c>
      <c r="AZ104" s="61">
        <v>3</v>
      </c>
      <c r="BA104" s="61">
        <v>2.2999999999999998</v>
      </c>
      <c r="BB104" s="61">
        <v>47.6</v>
      </c>
      <c r="BD104" s="61">
        <v>95</v>
      </c>
      <c r="BE104" s="61" t="s">
        <v>195</v>
      </c>
      <c r="BF104" s="61">
        <v>135</v>
      </c>
      <c r="BG104" s="61" t="s">
        <v>199</v>
      </c>
      <c r="BH104" s="61">
        <v>4.0999999999999996</v>
      </c>
      <c r="BI104" s="61">
        <v>3.5</v>
      </c>
      <c r="BJ104" s="61">
        <v>4.8</v>
      </c>
      <c r="BK104" s="61">
        <v>4.4000000000000004</v>
      </c>
      <c r="BL104" s="61">
        <v>3</v>
      </c>
      <c r="BM104" s="61">
        <v>0.1</v>
      </c>
      <c r="BN104" s="61">
        <v>0.8</v>
      </c>
      <c r="BO104" s="61">
        <v>1.3</v>
      </c>
      <c r="BP104" s="61">
        <v>0.2</v>
      </c>
      <c r="BQ104" s="61">
        <v>1.2</v>
      </c>
      <c r="BR104" s="61">
        <v>3.1</v>
      </c>
      <c r="BS104" s="61">
        <v>4.4000000000000004</v>
      </c>
      <c r="BT104" s="61">
        <v>30.9</v>
      </c>
      <c r="BV104" s="61">
        <v>95</v>
      </c>
      <c r="BW104" s="61" t="s">
        <v>195</v>
      </c>
      <c r="BX104" s="61">
        <v>135</v>
      </c>
      <c r="BY104" s="61" t="s">
        <v>199</v>
      </c>
      <c r="BZ104" s="61">
        <v>0.1</v>
      </c>
      <c r="CA104" s="61">
        <v>0</v>
      </c>
      <c r="CB104" s="61">
        <v>0.3</v>
      </c>
      <c r="CC104" s="61">
        <v>0</v>
      </c>
      <c r="CD104" s="61">
        <v>0</v>
      </c>
      <c r="CE104" s="61">
        <v>0</v>
      </c>
      <c r="CF104" s="61">
        <v>0</v>
      </c>
      <c r="CG104" s="61">
        <v>0</v>
      </c>
      <c r="CH104" s="61">
        <v>0</v>
      </c>
      <c r="CI104" s="61">
        <v>0</v>
      </c>
      <c r="CJ104" s="61">
        <v>0</v>
      </c>
      <c r="CK104" s="61">
        <v>0.1</v>
      </c>
      <c r="CL104" s="61">
        <v>0.5</v>
      </c>
    </row>
    <row r="105" spans="2:90" s="2" customFormat="1" ht="12.75" customHeight="1">
      <c r="B105" s="61">
        <v>96</v>
      </c>
      <c r="C105" s="61" t="s">
        <v>195</v>
      </c>
      <c r="D105" s="61">
        <v>127</v>
      </c>
      <c r="E105" s="61" t="s">
        <v>200</v>
      </c>
      <c r="F105" s="61">
        <v>0</v>
      </c>
      <c r="G105" s="61">
        <v>0</v>
      </c>
      <c r="H105" s="61">
        <v>0</v>
      </c>
      <c r="I105" s="61">
        <v>0</v>
      </c>
      <c r="J105" s="61">
        <v>0</v>
      </c>
      <c r="K105" s="61">
        <v>0</v>
      </c>
      <c r="L105" s="61">
        <v>1.2</v>
      </c>
      <c r="M105" s="61">
        <v>3.3</v>
      </c>
      <c r="N105" s="61">
        <v>0</v>
      </c>
      <c r="O105" s="61">
        <v>0</v>
      </c>
      <c r="P105" s="61">
        <v>0</v>
      </c>
      <c r="Q105" s="61">
        <v>0</v>
      </c>
      <c r="R105" s="61">
        <v>4.5</v>
      </c>
      <c r="T105" s="61">
        <v>96</v>
      </c>
      <c r="U105" s="61" t="s">
        <v>195</v>
      </c>
      <c r="V105" s="61">
        <v>127</v>
      </c>
      <c r="W105" s="61" t="s">
        <v>200</v>
      </c>
      <c r="X105" s="61">
        <v>10.3</v>
      </c>
      <c r="Y105" s="61">
        <v>2.8</v>
      </c>
      <c r="Z105" s="61">
        <v>0</v>
      </c>
      <c r="AA105" s="61">
        <v>0</v>
      </c>
      <c r="AB105" s="61">
        <v>0</v>
      </c>
      <c r="AC105" s="61">
        <v>0</v>
      </c>
      <c r="AD105" s="61">
        <v>0</v>
      </c>
      <c r="AE105" s="61">
        <v>0</v>
      </c>
      <c r="AF105" s="61">
        <v>0</v>
      </c>
      <c r="AG105" s="61">
        <v>0</v>
      </c>
      <c r="AH105" s="61">
        <v>0.1</v>
      </c>
      <c r="AI105" s="61">
        <v>6.4</v>
      </c>
      <c r="AJ105" s="61">
        <v>19.600000000000001</v>
      </c>
      <c r="AL105" s="61">
        <v>96</v>
      </c>
      <c r="AM105" s="61" t="s">
        <v>195</v>
      </c>
      <c r="AN105" s="61">
        <v>127</v>
      </c>
      <c r="AO105" s="61" t="s">
        <v>200</v>
      </c>
      <c r="AP105" s="61">
        <v>0.9</v>
      </c>
      <c r="AQ105" s="61">
        <v>1.8</v>
      </c>
      <c r="AR105" s="61">
        <v>3</v>
      </c>
      <c r="AS105" s="61">
        <v>5.3</v>
      </c>
      <c r="AT105" s="61">
        <v>3.9</v>
      </c>
      <c r="AU105" s="61">
        <v>2.7</v>
      </c>
      <c r="AV105" s="61">
        <v>8.3000000000000007</v>
      </c>
      <c r="AW105" s="61">
        <v>8.6999999999999993</v>
      </c>
      <c r="AX105" s="61">
        <v>4.2</v>
      </c>
      <c r="AY105" s="61">
        <v>3.2</v>
      </c>
      <c r="AZ105" s="61">
        <v>2.9</v>
      </c>
      <c r="BA105" s="61">
        <v>1.9</v>
      </c>
      <c r="BB105" s="61">
        <v>46.8</v>
      </c>
      <c r="BD105" s="61">
        <v>96</v>
      </c>
      <c r="BE105" s="61" t="s">
        <v>195</v>
      </c>
      <c r="BF105" s="61">
        <v>127</v>
      </c>
      <c r="BG105" s="61" t="s">
        <v>200</v>
      </c>
      <c r="BH105" s="61">
        <v>0</v>
      </c>
      <c r="BI105" s="61">
        <v>0</v>
      </c>
      <c r="BJ105" s="61">
        <v>0</v>
      </c>
      <c r="BK105" s="61">
        <v>0.4</v>
      </c>
      <c r="BL105" s="61">
        <v>0.1</v>
      </c>
      <c r="BM105" s="61">
        <v>0</v>
      </c>
      <c r="BN105" s="61">
        <v>0.3</v>
      </c>
      <c r="BO105" s="61">
        <v>0.2</v>
      </c>
      <c r="BP105" s="61">
        <v>0.3</v>
      </c>
      <c r="BQ105" s="61">
        <v>0.3</v>
      </c>
      <c r="BR105" s="61">
        <v>0</v>
      </c>
      <c r="BS105" s="61">
        <v>0</v>
      </c>
      <c r="BT105" s="61">
        <v>1.6</v>
      </c>
      <c r="BV105" s="61">
        <v>96</v>
      </c>
      <c r="BW105" s="61" t="s">
        <v>195</v>
      </c>
      <c r="BX105" s="61">
        <v>127</v>
      </c>
      <c r="BY105" s="61" t="s">
        <v>200</v>
      </c>
      <c r="BZ105" s="61">
        <v>0.1</v>
      </c>
      <c r="CA105" s="61">
        <v>0.1</v>
      </c>
      <c r="CB105" s="61">
        <v>0</v>
      </c>
      <c r="CC105" s="61">
        <v>0</v>
      </c>
      <c r="CD105" s="61">
        <v>0</v>
      </c>
      <c r="CE105" s="61">
        <v>0</v>
      </c>
      <c r="CF105" s="61">
        <v>0</v>
      </c>
      <c r="CG105" s="61">
        <v>0</v>
      </c>
      <c r="CH105" s="61">
        <v>0</v>
      </c>
      <c r="CI105" s="61">
        <v>0</v>
      </c>
      <c r="CJ105" s="61">
        <v>0</v>
      </c>
      <c r="CK105" s="61">
        <v>0</v>
      </c>
      <c r="CL105" s="61">
        <v>0.2</v>
      </c>
    </row>
  </sheetData>
  <mergeCells count="25">
    <mergeCell ref="BY5:BY8"/>
    <mergeCell ref="BZ5:CK7"/>
    <mergeCell ref="CL5:CL8"/>
    <mergeCell ref="BB5:BB8"/>
    <mergeCell ref="BD5:BD8"/>
    <mergeCell ref="BG5:BG8"/>
    <mergeCell ref="BH5:BS7"/>
    <mergeCell ref="BT5:BT8"/>
    <mergeCell ref="BV5:BV8"/>
    <mergeCell ref="BV2:CL2"/>
    <mergeCell ref="B5:B8"/>
    <mergeCell ref="E5:E8"/>
    <mergeCell ref="F5:Q7"/>
    <mergeCell ref="R5:R8"/>
    <mergeCell ref="T5:T8"/>
    <mergeCell ref="AP5:BA7"/>
    <mergeCell ref="B2:R2"/>
    <mergeCell ref="T2:AJ2"/>
    <mergeCell ref="AL2:BB2"/>
    <mergeCell ref="BD2:BT2"/>
    <mergeCell ref="W5:W8"/>
    <mergeCell ref="X5:AI7"/>
    <mergeCell ref="AJ5:AJ8"/>
    <mergeCell ref="AL5:AL8"/>
    <mergeCell ref="AO5:AO8"/>
  </mergeCells>
  <phoneticPr fontId="1" type="noConversion"/>
  <pageMargins left="0.70866141732283472" right="0.70866141732283472" top="0.55118110236220474" bottom="0.74803149606299213" header="0.11811023622047245" footer="0.1181102362204724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4</vt:i4>
      </vt:variant>
    </vt:vector>
  </HeadingPairs>
  <TitlesOfParts>
    <vt:vector size="9" baseType="lpstr">
      <vt:lpstr>예정공정표</vt:lpstr>
      <vt:lpstr>공사기간산정표</vt:lpstr>
      <vt:lpstr>공사기간산출(작업량기준)</vt:lpstr>
      <vt:lpstr>별표1-법정공휴일수</vt:lpstr>
      <vt:lpstr>별표2-기상상태(서산)적용</vt:lpstr>
      <vt:lpstr>공사기간산정표!Print_Area</vt:lpstr>
      <vt:lpstr>'공사기간산출(작업량기준)'!Print_Area</vt:lpstr>
      <vt:lpstr>예정공정표!Print_Area</vt:lpstr>
      <vt:lpstr>'별표2-기상상태(서산)적용'!Print_Titles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2026-03-11T00:54:23Z</cp:lastPrinted>
  <dcterms:created xsi:type="dcterms:W3CDTF">2013-09-03T08:14:09Z</dcterms:created>
  <dcterms:modified xsi:type="dcterms:W3CDTF">2026-09-02T06:06:51Z</dcterms:modified>
</cp:coreProperties>
</file>