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전업무(신지수)\2026년\1.노후 전력설비 개량 정비공사(상도터널)\7.시행\감리용역\"/>
    </mc:Choice>
  </mc:AlternateContent>
  <bookViews>
    <workbookView xWindow="0" yWindow="0" windowWidth="23370" windowHeight="9090" tabRatio="844" firstSheet="1" activeTab="1"/>
  </bookViews>
  <sheets>
    <sheet name="VXXXXX" sheetId="1" state="veryHidden" r:id="rId1"/>
    <sheet name="갑지" sheetId="47" r:id="rId2"/>
    <sheet name="소방감리산출서" sheetId="46" r:id="rId3"/>
    <sheet name="엔지니어링업체 노임단가" sheetId="41" r:id="rId4"/>
    <sheet name="보험요율" sheetId="42" state="hidden" r:id="rId5"/>
  </sheets>
  <calcPr calcId="162913"/>
</workbook>
</file>

<file path=xl/calcChain.xml><?xml version="1.0" encoding="utf-8"?>
<calcChain xmlns="http://schemas.openxmlformats.org/spreadsheetml/2006/main">
  <c r="F5" i="46" l="1"/>
  <c r="D8" i="46"/>
  <c r="F8" i="46"/>
  <c r="F9" i="46"/>
  <c r="E28" i="46"/>
  <c r="E27" i="46"/>
  <c r="E26" i="46"/>
  <c r="F10" i="46"/>
  <c r="F11" i="46"/>
  <c r="F13" i="46"/>
  <c r="F14" i="46"/>
  <c r="E7" i="47"/>
  <c r="G7" i="47"/>
  <c r="F15" i="46"/>
  <c r="E6" i="47"/>
  <c r="G6" i="47"/>
  <c r="E9" i="47"/>
  <c r="E10" i="47"/>
  <c r="G10" i="47"/>
  <c r="G9" i="47"/>
</calcChain>
</file>

<file path=xl/sharedStrings.xml><?xml version="1.0" encoding="utf-8"?>
<sst xmlns="http://schemas.openxmlformats.org/spreadsheetml/2006/main" count="47" uniqueCount="46">
  <si>
    <t>단가(원)</t>
  </si>
  <si>
    <t>식</t>
  </si>
  <si>
    <t>소방감리용역 산출내역서</t>
    <phoneticPr fontId="10" type="noConversion"/>
  </si>
  <si>
    <t>비  목</t>
    <phoneticPr fontId="10" type="noConversion"/>
  </si>
  <si>
    <t>구분</t>
    <phoneticPr fontId="10" type="noConversion"/>
  </si>
  <si>
    <t>단위</t>
    <phoneticPr fontId="10" type="noConversion"/>
  </si>
  <si>
    <t>수량</t>
    <phoneticPr fontId="10" type="noConversion"/>
  </si>
  <si>
    <t>금액(원)</t>
    <phoneticPr fontId="10" type="noConversion"/>
  </si>
  <si>
    <t>비  고</t>
    <phoneticPr fontId="10" type="noConversion"/>
  </si>
  <si>
    <t xml:space="preserve"> 1.직접인건비</t>
    <phoneticPr fontId="10" type="noConversion"/>
  </si>
  <si>
    <t>인/일</t>
    <phoneticPr fontId="10" type="noConversion"/>
  </si>
  <si>
    <t xml:space="preserve"> 2 직접경비</t>
    <phoneticPr fontId="10" type="noConversion"/>
  </si>
  <si>
    <t>식</t>
    <phoneticPr fontId="10" type="noConversion"/>
  </si>
  <si>
    <t xml:space="preserve"> 3. 제경비</t>
    <phoneticPr fontId="10" type="noConversion"/>
  </si>
  <si>
    <t>소계의 10%</t>
    <phoneticPr fontId="10" type="noConversion"/>
  </si>
  <si>
    <t>합     계</t>
    <phoneticPr fontId="10" type="noConversion"/>
  </si>
  <si>
    <t>직접인건비의 110~120% 이내</t>
    <phoneticPr fontId="10" type="noConversion"/>
  </si>
  <si>
    <t>소     계</t>
    <phoneticPr fontId="10" type="noConversion"/>
  </si>
  <si>
    <t xml:space="preserve"> 6. 부가가치세</t>
    <phoneticPr fontId="10" type="noConversion"/>
  </si>
  <si>
    <t xml:space="preserve"> 4. 공급가액</t>
    <phoneticPr fontId="10" type="noConversion"/>
  </si>
  <si>
    <t>□ 소방감리용역
(실비정액가산방식으로 산출)</t>
    <phoneticPr fontId="10" type="noConversion"/>
  </si>
  <si>
    <t>설계·감리용역 손해배상공제요율표(2020.07.01 개정)</t>
    <phoneticPr fontId="9" type="noConversion"/>
  </si>
  <si>
    <t>X-x2</t>
    <phoneticPr fontId="9" type="noConversion"/>
  </si>
  <si>
    <t>y1-y2</t>
    <phoneticPr fontId="9" type="noConversion"/>
  </si>
  <si>
    <t>x1-x2</t>
    <phoneticPr fontId="9" type="noConversion"/>
  </si>
  <si>
    <t>구       분</t>
  </si>
  <si>
    <t>금    액</t>
  </si>
  <si>
    <t>비 고</t>
  </si>
  <si>
    <t>총  용  역  비</t>
    <phoneticPr fontId="9" type="noConversion"/>
  </si>
  <si>
    <t>도
급
액</t>
    <phoneticPr fontId="9" type="noConversion"/>
  </si>
  <si>
    <t>공 급 가 액</t>
    <phoneticPr fontId="9" type="noConversion"/>
  </si>
  <si>
    <t>부가가치세</t>
    <phoneticPr fontId="9" type="noConversion"/>
  </si>
  <si>
    <t>계</t>
    <phoneticPr fontId="9" type="noConversion"/>
  </si>
  <si>
    <t>▣ 감리용역 개요</t>
    <phoneticPr fontId="9" type="noConversion"/>
  </si>
  <si>
    <t>산 출  내  역  서</t>
    <phoneticPr fontId="9" type="noConversion"/>
  </si>
  <si>
    <t>%</t>
    <phoneticPr fontId="10" type="noConversion"/>
  </si>
  <si>
    <t>○ 공사 규모 : --</t>
    <phoneticPr fontId="83" type="noConversion"/>
  </si>
  <si>
    <t>중급</t>
    <phoneticPr fontId="10" type="noConversion"/>
  </si>
  <si>
    <t>직접인건비의×25% 이내</t>
    <phoneticPr fontId="10" type="noConversion"/>
  </si>
  <si>
    <t>만원단위 절사</t>
    <phoneticPr fontId="9" type="noConversion"/>
  </si>
  <si>
    <t>2/주 =</t>
    <phoneticPr fontId="9" type="noConversion"/>
  </si>
  <si>
    <t>주 2회 기준</t>
    <phoneticPr fontId="9" type="noConversion"/>
  </si>
  <si>
    <t>용역명 : 상도터널 소방감리용역</t>
    <phoneticPr fontId="9" type="noConversion"/>
  </si>
  <si>
    <t>○ 공  사  명 : 상도터널 소방감리용역</t>
    <phoneticPr fontId="9" type="noConversion"/>
  </si>
  <si>
    <t>○ 감리 기간 : 착수일로부터 180일</t>
    <phoneticPr fontId="83" type="noConversion"/>
  </si>
  <si>
    <t>100일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</si>
</sst>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_);\(#,##0\)"/>
    <numFmt numFmtId="178" formatCode="_ * #,##0_ ;_ * \-#,##0_ ;_ * &quot;-&quot;_ ;_ @_ "/>
    <numFmt numFmtId="179" formatCode="_ * #,##0.00_ ;_ * \-#,##0.00_ ;_ * &quot;-&quot;??_ ;_ @_ "/>
    <numFmt numFmtId="180" formatCode="#,##0.00_ "/>
    <numFmt numFmtId="181" formatCode="0_);[Red]\(0\)"/>
    <numFmt numFmtId="182" formatCode="0.0"/>
    <numFmt numFmtId="183" formatCode="##\/##\/##"/>
    <numFmt numFmtId="184" formatCode="mm&quot;월&quot;\ dd&quot;일&quot;"/>
    <numFmt numFmtId="185" formatCode="_-* #,##0.0_-;\-* #,##0.0_-;_-* &quot;-&quot;??_-;_-@_-"/>
    <numFmt numFmtId="186" formatCode="_-* #,##0_-;\-* #,##0_-;_-* &quot;-&quot;??_-;_-@_-"/>
    <numFmt numFmtId="187" formatCode="#,##0;&quot;-&quot;#,##0"/>
    <numFmt numFmtId="188" formatCode="_(* #,##0_);_(* \(#,##0\);_(* &quot;-&quot;_);_(@_)"/>
    <numFmt numFmtId="189" formatCode="0.0000"/>
    <numFmt numFmtId="190" formatCode="#,##0,"/>
    <numFmt numFmtId="191" formatCode="0.000"/>
    <numFmt numFmtId="192" formatCode="_ &quot;₩&quot;* #,##0_ ;_ &quot;₩&quot;* \-#,##0_ ;_ &quot;₩&quot;* &quot;-&quot;_ ;_ @_ "/>
    <numFmt numFmtId="193" formatCode="&quot;×&quot;#,##0.00"/>
    <numFmt numFmtId="194" formatCode="#.##"/>
    <numFmt numFmtId="195" formatCode="_ &quot;₩&quot;* #,##0.00_ ;_ &quot;₩&quot;* \-#,##0.00_ ;_ &quot;₩&quot;* &quot;-&quot;??_ ;_ @_ "/>
    <numFmt numFmtId="196" formatCode="0.000%"/>
    <numFmt numFmtId="197" formatCode="#,##0.000;[Red]&quot;-&quot;#,##0.000"/>
    <numFmt numFmtId="198" formatCode="#,##0\ &quot;F&quot;;[Red]\-#,##0\ &quot;F&quot;"/>
    <numFmt numFmtId="199" formatCode="_-* #,##0.0000_-;\-* #,##0.0000_-;_-* &quot;-&quot;??_-;_-@_-"/>
    <numFmt numFmtId="200" formatCode="&quot;(&quot;\ #,##0&quot;)&quot;"/>
    <numFmt numFmtId="201" formatCode="#,##0.00\ &quot;F&quot;;[Red]\-#,##0.00\ &quot;F&quot;"/>
    <numFmt numFmtId="202" formatCode="&quot;₩&quot;#,##0;&quot;₩&quot;&quot;₩&quot;&quot;₩&quot;&quot;₩&quot;&quot;₩&quot;&quot;₩&quot;&quot;₩&quot;&quot;₩&quot;&quot;₩&quot;&quot;₩&quot;\-&quot;₩&quot;#,##0"/>
    <numFmt numFmtId="203" formatCode="#,##0;\(#,##0\)"/>
    <numFmt numFmtId="204" formatCode="\$#.00"/>
    <numFmt numFmtId="205" formatCode="#,##0.00\ &quot;Pts&quot;;\-#,##0.00\ &quot;Pts&quot;"/>
    <numFmt numFmtId="206" formatCode="_ * #,##0.0_ ;_ * \-#,##0.0_ ;_ * &quot;-&quot;_ ;_ @_ "/>
    <numFmt numFmtId="207" formatCode="#,##0.0000000;[Red]\-#,##0.0000000"/>
    <numFmt numFmtId="208" formatCode="_-[$€-2]* #,##0.00_-;\-[$€-2]* #,##0.00_-;_-[$€-2]* &quot;-&quot;??_-"/>
    <numFmt numFmtId="209" formatCode="#.00"/>
    <numFmt numFmtId="210" formatCode="#."/>
    <numFmt numFmtId="211" formatCode="_-* #,##0_-;&quot;₩&quot;\!\-* #,##0_-;_-* &quot;-&quot;_-;_-@_-"/>
    <numFmt numFmtId="212" formatCode="_-* #,##0.00_-;&quot;₩&quot;\!\-* #,##0.00_-;_-* &quot;-&quot;??_-;_-@_-"/>
    <numFmt numFmtId="213" formatCode="&quot;₩&quot;#\!\,##0\!.00;&quot;₩&quot;&quot;₩&quot;&quot;₩&quot;&quot;₩&quot;&quot;₩&quot;&quot;₩&quot;&quot;₩&quot;&quot;₩&quot;&quot;₩&quot;&quot;₩&quot;\!\-#\!\,##0\!.00"/>
    <numFmt numFmtId="214" formatCode="%#.00"/>
    <numFmt numFmtId="215" formatCode="0.0\ "/>
    <numFmt numFmtId="216" formatCode="\ &quot;~~ &quot;@"/>
    <numFmt numFmtId="217" formatCode="yy&quot;년&quot;&quot;₩&quot;&quot;₩&quot;\ mm&quot;월&quot;&quot;₩&quot;&quot;₩&quot;\ dd&quot;일&quot;"/>
    <numFmt numFmtId="218" formatCode="yyyy&quot;年&quot;&quot;₩&quot;&quot;₩&quot;\ mm&quot;月&quot;&quot;₩&quot;&quot;₩&quot;\ dd&quot;日&quot;"/>
    <numFmt numFmtId="219" formatCode="&quot;₩&quot;#\!\,##0;&quot;₩&quot;&quot;₩&quot;&quot;₩&quot;&quot;₩&quot;&quot;₩&quot;\!\-#\!\,##0"/>
    <numFmt numFmtId="220" formatCode="_(&quot;RM&quot;* #,##0.00_);_(&quot;RM&quot;* \(#,##0.00\);_(&quot;RM&quot;* &quot;-&quot;??_);_(@_)"/>
    <numFmt numFmtId="221" formatCode="&quot;US$&quot;#,##0_);\(&quot;US$&quot;#,##0\)"/>
    <numFmt numFmtId="222" formatCode="0_);\(0\)"/>
    <numFmt numFmtId="223" formatCode="0.0%"/>
    <numFmt numFmtId="224" formatCode="#\!\,##0;[Red]&quot;-&quot;#\!\,##0"/>
    <numFmt numFmtId="225" formatCode="&quot;₩&quot;#\!\,##0;[Red]&quot;₩&quot;&quot;₩&quot;&quot;₩&quot;&quot;₩&quot;&quot;₩&quot;\!\-#\!\,##0"/>
    <numFmt numFmtId="226" formatCode="&quot;US$&quot;#,##0_);[Red]\(&quot;US$&quot;#,##0\)"/>
    <numFmt numFmtId="227" formatCode="_-* #\!\,##0\!.00_-;&quot;₩&quot;&quot;₩&quot;&quot;₩&quot;\!\-* #\!\,##0\!.00_-;_-* &quot;-&quot;??_-;_-@_-"/>
    <numFmt numFmtId="228" formatCode="_-&quot;₩&quot;* #\!\,##0\!.00_-;&quot;₩&quot;&quot;₩&quot;&quot;₩&quot;\!\-&quot;₩&quot;* #\!\,##0\!.00_-;_-&quot;₩&quot;* &quot;-&quot;??_-;_-@_-"/>
    <numFmt numFmtId="229" formatCode="&quot;₩&quot;#\!\,##0\!.00;&quot;₩&quot;&quot;₩&quot;&quot;₩&quot;&quot;₩&quot;&quot;₩&quot;\!\-#\!\,##0\!.00"/>
    <numFmt numFmtId="230" formatCode="#&quot;개월 x&quot;"/>
    <numFmt numFmtId="231" formatCode="#&quot;인(기계/전기) x&quot;"/>
    <numFmt numFmtId="232" formatCode="#&quot;회&quot;"/>
    <numFmt numFmtId="233" formatCode="#&quot;회 =&quot;"/>
    <numFmt numFmtId="234" formatCode="###,###&quot;원&quot;"/>
    <numFmt numFmtId="235" formatCode="#,##0_ ;[Red]\-#,##0\ "/>
  </numFmts>
  <fonts count="103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±¼¸²?¼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±¼¸²Ã¼"/>
      <family val="3"/>
      <charset val="129"/>
    </font>
    <font>
      <sz val="12"/>
      <name val="굴림"/>
      <family val="3"/>
      <charset val="129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8"/>
      <name val="¹UAAA¼"/>
      <family val="1"/>
      <charset val="129"/>
    </font>
    <font>
      <sz val="12"/>
      <name val="μ¸¿o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"/>
      <color indexed="16"/>
      <name val="Courier"/>
      <family val="3"/>
    </font>
    <font>
      <u/>
      <sz val="9"/>
      <color indexed="36"/>
      <name val="Helv"/>
      <family val="2"/>
    </font>
    <font>
      <sz val="8"/>
      <name val="맑은 고딕"/>
      <family val="3"/>
      <charset val="129"/>
    </font>
    <font>
      <sz val="24"/>
      <name val="돋움"/>
      <family val="3"/>
      <charset val="129"/>
    </font>
    <font>
      <b/>
      <sz val="15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b/>
      <sz val="2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90">
    <xf numFmtId="0" fontId="0" fillId="0" borderId="0"/>
    <xf numFmtId="0" fontId="13" fillId="0" borderId="1">
      <alignment horizontal="center"/>
    </xf>
    <xf numFmtId="0" fontId="14" fillId="0" borderId="0">
      <alignment vertical="center"/>
    </xf>
    <xf numFmtId="182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38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" fillId="0" borderId="0" applyFont="0" applyFill="0" applyBorder="0" applyAlignment="0" applyProtection="0"/>
    <xf numFmtId="183" fontId="1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1" fillId="0" borderId="0"/>
    <xf numFmtId="184" fontId="1" fillId="0" borderId="0" applyFont="0" applyFill="0" applyBorder="0" applyProtection="0">
      <alignment vertical="center"/>
    </xf>
    <xf numFmtId="185" fontId="1" fillId="0" borderId="0">
      <alignment vertical="center"/>
    </xf>
    <xf numFmtId="186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22" fillId="0" borderId="2">
      <alignment vertical="center"/>
    </xf>
    <xf numFmtId="187" fontId="3" fillId="0" borderId="0">
      <alignment vertical="center"/>
    </xf>
    <xf numFmtId="0" fontId="5" fillId="0" borderId="0">
      <alignment horizontal="center" vertical="center"/>
    </xf>
    <xf numFmtId="188" fontId="3" fillId="0" borderId="0">
      <alignment horizontal="center" vertical="center"/>
    </xf>
    <xf numFmtId="189" fontId="3" fillId="0" borderId="0">
      <alignment horizontal="center" vertical="center"/>
    </xf>
    <xf numFmtId="190" fontId="1" fillId="0" borderId="0">
      <alignment horizontal="center" vertical="center"/>
    </xf>
    <xf numFmtId="190" fontId="1" fillId="0" borderId="0">
      <alignment horizontal="center" vertical="center"/>
    </xf>
    <xf numFmtId="188" fontId="3" fillId="0" borderId="0">
      <alignment horizontal="center" vertical="center"/>
    </xf>
    <xf numFmtId="190" fontId="1" fillId="0" borderId="0">
      <alignment horizontal="center" vertical="center"/>
    </xf>
    <xf numFmtId="189" fontId="3" fillId="0" borderId="0">
      <alignment horizontal="center" vertical="center"/>
    </xf>
    <xf numFmtId="188" fontId="3" fillId="0" borderId="0">
      <alignment horizontal="center" vertical="center"/>
    </xf>
    <xf numFmtId="188" fontId="3" fillId="0" borderId="0">
      <alignment horizontal="center" vertical="center"/>
    </xf>
    <xf numFmtId="188" fontId="3" fillId="0" borderId="0">
      <alignment horizontal="center" vertical="center"/>
    </xf>
    <xf numFmtId="190" fontId="1" fillId="0" borderId="0">
      <alignment horizontal="center" vertical="center"/>
    </xf>
    <xf numFmtId="190" fontId="1" fillId="0" borderId="0">
      <alignment horizontal="center" vertical="center"/>
    </xf>
    <xf numFmtId="188" fontId="3" fillId="0" borderId="0">
      <alignment horizontal="center" vertical="center"/>
    </xf>
    <xf numFmtId="188" fontId="3" fillId="0" borderId="0">
      <alignment horizontal="center" vertical="center"/>
    </xf>
    <xf numFmtId="188" fontId="3" fillId="0" borderId="0">
      <alignment horizontal="center" vertical="center"/>
    </xf>
    <xf numFmtId="190" fontId="1" fillId="0" borderId="0">
      <alignment horizontal="center" vertical="center"/>
    </xf>
    <xf numFmtId="190" fontId="1" fillId="0" borderId="0">
      <alignment horizontal="center" vertical="center"/>
    </xf>
    <xf numFmtId="188" fontId="3" fillId="0" borderId="0">
      <alignment horizontal="center" vertical="center"/>
    </xf>
    <xf numFmtId="191" fontId="23" fillId="0" borderId="0">
      <alignment horizontal="center" vertical="center"/>
    </xf>
    <xf numFmtId="190" fontId="1" fillId="0" borderId="0">
      <alignment horizontal="center" vertical="center"/>
    </xf>
    <xf numFmtId="190" fontId="1" fillId="0" borderId="0">
      <alignment horizontal="center" vertical="center"/>
    </xf>
    <xf numFmtId="0" fontId="3" fillId="0" borderId="3">
      <alignment horizont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92" fontId="31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34" fillId="0" borderId="0" applyFont="0" applyFill="0" applyBorder="0" applyAlignment="0" applyProtection="0"/>
    <xf numFmtId="0" fontId="30" fillId="0" borderId="0" applyFont="0" applyFill="0" applyBorder="0" applyAlignment="0" applyProtection="0"/>
    <xf numFmtId="195" fontId="31" fillId="0" borderId="0" applyFont="0" applyFill="0" applyBorder="0" applyAlignment="0" applyProtection="0"/>
    <xf numFmtId="196" fontId="3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5" fontId="35" fillId="0" borderId="0" applyFont="0" applyFill="0" applyBorder="0" applyAlignment="0" applyProtection="0"/>
    <xf numFmtId="197" fontId="3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" fillId="0" borderId="0"/>
    <xf numFmtId="0" fontId="30" fillId="0" borderId="0" applyFont="0" applyFill="0" applyBorder="0" applyAlignment="0" applyProtection="0"/>
    <xf numFmtId="178" fontId="31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200" fontId="4" fillId="0" borderId="0" applyFont="0" applyFill="0" applyBorder="0" applyAlignment="0" applyProtection="0"/>
    <xf numFmtId="0" fontId="35" fillId="0" borderId="0" applyFont="0" applyFill="0" applyBorder="0" applyAlignment="0" applyProtection="0"/>
    <xf numFmtId="199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79" fontId="31" fillId="0" borderId="0" applyFont="0" applyFill="0" applyBorder="0" applyAlignment="0" applyProtection="0"/>
    <xf numFmtId="201" fontId="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179" fontId="35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7" fillId="0" borderId="0"/>
    <xf numFmtId="0" fontId="37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" fillId="0" borderId="0"/>
    <xf numFmtId="0" fontId="39" fillId="0" borderId="0"/>
    <xf numFmtId="0" fontId="26" fillId="0" borderId="0"/>
    <xf numFmtId="0" fontId="25" fillId="0" borderId="0"/>
    <xf numFmtId="0" fontId="24" fillId="0" borderId="0"/>
    <xf numFmtId="0" fontId="40" fillId="0" borderId="0"/>
    <xf numFmtId="0" fontId="1" fillId="0" borderId="0"/>
    <xf numFmtId="0" fontId="41" fillId="0" borderId="0"/>
    <xf numFmtId="0" fontId="31" fillId="0" borderId="0"/>
    <xf numFmtId="0" fontId="32" fillId="0" borderId="0"/>
    <xf numFmtId="0" fontId="17" fillId="0" borderId="0"/>
    <xf numFmtId="0" fontId="17" fillId="0" borderId="0"/>
    <xf numFmtId="0" fontId="31" fillId="0" borderId="0"/>
    <xf numFmtId="0" fontId="42" fillId="0" borderId="0"/>
    <xf numFmtId="0" fontId="31" fillId="0" borderId="0"/>
    <xf numFmtId="0" fontId="32" fillId="0" borderId="0"/>
    <xf numFmtId="0" fontId="31" fillId="0" borderId="0"/>
    <xf numFmtId="0" fontId="17" fillId="0" borderId="0" applyNumberFormat="0"/>
    <xf numFmtId="0" fontId="33" fillId="0" borderId="0"/>
    <xf numFmtId="0" fontId="32" fillId="0" borderId="0"/>
    <xf numFmtId="0" fontId="35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19" fillId="0" borderId="0"/>
    <xf numFmtId="0" fontId="1" fillId="0" borderId="0" applyFill="0" applyBorder="0" applyAlignment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202" fontId="3" fillId="0" borderId="0" applyFont="0" applyFill="0" applyBorder="0" applyAlignment="0" applyProtection="0"/>
    <xf numFmtId="4" fontId="45" fillId="0" borderId="0">
      <protection locked="0"/>
    </xf>
    <xf numFmtId="0" fontId="13" fillId="0" borderId="0" applyFont="0" applyFill="0" applyBorder="0" applyAlignment="0" applyProtection="0"/>
    <xf numFmtId="203" fontId="46" fillId="0" borderId="0"/>
    <xf numFmtId="43" fontId="19" fillId="0" borderId="0" applyFont="0" applyFill="0" applyBorder="0" applyAlignment="0" applyProtection="0"/>
    <xf numFmtId="3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204" fontId="45" fillId="0" borderId="0">
      <protection locked="0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3" fillId="0" borderId="0"/>
    <xf numFmtId="0" fontId="47" fillId="0" borderId="0" applyFont="0" applyFill="0" applyBorder="0" applyAlignment="0" applyProtection="0"/>
    <xf numFmtId="0" fontId="4" fillId="0" borderId="0" applyFont="0" applyFill="0" applyBorder="0" applyAlignment="0" applyProtection="0"/>
    <xf numFmtId="206" fontId="4" fillId="0" borderId="0" applyFont="0" applyFill="0" applyBorder="0" applyAlignment="0" applyProtection="0"/>
    <xf numFmtId="207" fontId="19" fillId="0" borderId="0"/>
    <xf numFmtId="208" fontId="1" fillId="0" borderId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09" fontId="45" fillId="0" borderId="0">
      <protection locked="0"/>
    </xf>
    <xf numFmtId="38" fontId="49" fillId="2" borderId="0" applyNumberFormat="0" applyBorder="0" applyAlignment="0" applyProtection="0"/>
    <xf numFmtId="0" fontId="50" fillId="0" borderId="0">
      <alignment horizontal="left"/>
    </xf>
    <xf numFmtId="0" fontId="6" fillId="0" borderId="4" applyNumberFormat="0" applyAlignment="0" applyProtection="0">
      <alignment horizontal="left" vertical="center"/>
    </xf>
    <xf numFmtId="0" fontId="6" fillId="0" borderId="5">
      <alignment horizontal="left" vertical="center"/>
    </xf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210" fontId="53" fillId="0" borderId="0">
      <protection locked="0"/>
    </xf>
    <xf numFmtId="210" fontId="53" fillId="0" borderId="0">
      <protection locked="0"/>
    </xf>
    <xf numFmtId="0" fontId="54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10" fontId="49" fillId="3" borderId="2" applyNumberFormat="0" applyBorder="0" applyAlignment="0" applyProtection="0"/>
    <xf numFmtId="211" fontId="19" fillId="0" borderId="0" applyFont="0" applyFill="0" applyBorder="0" applyAlignment="0" applyProtection="0"/>
    <xf numFmtId="212" fontId="19" fillId="0" borderId="0" applyFont="0" applyFill="0" applyBorder="0" applyAlignment="0" applyProtection="0"/>
    <xf numFmtId="0" fontId="55" fillId="0" borderId="6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56" fillId="0" borderId="0"/>
    <xf numFmtId="213" fontId="3" fillId="0" borderId="0"/>
    <xf numFmtId="0" fontId="3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4" fontId="45" fillId="0" borderId="0">
      <protection locked="0"/>
    </xf>
    <xf numFmtId="10" fontId="19" fillId="0" borderId="0" applyFont="0" applyFill="0" applyBorder="0" applyAlignment="0" applyProtection="0"/>
    <xf numFmtId="215" fontId="1" fillId="0" borderId="0">
      <protection locked="0"/>
    </xf>
    <xf numFmtId="0" fontId="57" fillId="2" borderId="0" applyNumberFormat="0">
      <alignment vertical="center"/>
    </xf>
    <xf numFmtId="216" fontId="58" fillId="0" borderId="7">
      <alignment vertical="center" wrapText="1"/>
    </xf>
    <xf numFmtId="0" fontId="13" fillId="0" borderId="0"/>
    <xf numFmtId="0" fontId="59" fillId="0" borderId="0">
      <alignment horizontal="center" vertical="center"/>
    </xf>
    <xf numFmtId="0" fontId="60" fillId="0" borderId="0"/>
    <xf numFmtId="0" fontId="55" fillId="0" borderId="0"/>
    <xf numFmtId="49" fontId="61" fillId="0" borderId="0" applyFill="0" applyBorder="0" applyProtection="0">
      <alignment horizontal="centerContinuous" vertical="center"/>
    </xf>
    <xf numFmtId="0" fontId="7" fillId="0" borderId="0" applyFill="0" applyBorder="0" applyProtection="0">
      <alignment horizontal="centerContinuous" vertical="center"/>
    </xf>
    <xf numFmtId="0" fontId="8" fillId="4" borderId="0" applyFill="0" applyBorder="0" applyProtection="0">
      <alignment horizontal="center" vertical="center"/>
    </xf>
    <xf numFmtId="0" fontId="4" fillId="4" borderId="0" applyFill="0" applyBorder="0" applyProtection="0">
      <alignment horizontal="center" vertical="center"/>
    </xf>
    <xf numFmtId="0" fontId="62" fillId="0" borderId="0"/>
    <xf numFmtId="210" fontId="45" fillId="0" borderId="8">
      <protection locked="0"/>
    </xf>
    <xf numFmtId="0" fontId="63" fillId="0" borderId="3">
      <alignment horizontal="left"/>
    </xf>
    <xf numFmtId="217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219" fontId="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6" fillId="0" borderId="0"/>
    <xf numFmtId="49" fontId="67" fillId="0" borderId="7">
      <alignment horizontal="center" vertical="center" wrapText="1"/>
    </xf>
    <xf numFmtId="0" fontId="45" fillId="0" borderId="0">
      <protection locked="0"/>
    </xf>
    <xf numFmtId="3" fontId="13" fillId="0" borderId="9">
      <alignment horizontal="center"/>
    </xf>
    <xf numFmtId="3" fontId="9" fillId="0" borderId="10" applyNumberFormat="0" applyFill="0" applyBorder="0" applyProtection="0">
      <alignment horizontal="center" vertical="center"/>
    </xf>
    <xf numFmtId="0" fontId="45" fillId="0" borderId="0">
      <protection locked="0"/>
    </xf>
    <xf numFmtId="49" fontId="68" fillId="0" borderId="7">
      <alignment horizontal="center" vertical="center" wrapText="1"/>
    </xf>
    <xf numFmtId="0" fontId="69" fillId="0" borderId="0" applyNumberFormat="0" applyFill="0" applyBorder="0" applyAlignment="0" applyProtection="0">
      <alignment vertical="top"/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8" fontId="2" fillId="0" borderId="11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0" fillId="0" borderId="0" applyNumberFormat="0" applyFont="0" applyFill="0" applyBorder="0" applyProtection="0">
      <alignment horizontal="distributed" vertical="center" justifyLastLine="1"/>
    </xf>
    <xf numFmtId="210" fontId="71" fillId="0" borderId="0">
      <protection locked="0"/>
    </xf>
    <xf numFmtId="220" fontId="3" fillId="0" borderId="0" applyFont="0" applyFill="0" applyBorder="0" applyProtection="0">
      <alignment horizontal="center" vertical="center"/>
    </xf>
    <xf numFmtId="221" fontId="3" fillId="0" borderId="0" applyFont="0" applyFill="0" applyBorder="0" applyProtection="0">
      <alignment horizontal="center" vertical="center"/>
    </xf>
    <xf numFmtId="9" fontId="5" fillId="4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223" fontId="70" fillId="0" borderId="0" applyFont="0" applyFill="0" applyBorder="0" applyAlignment="0" applyProtection="0"/>
    <xf numFmtId="0" fontId="12" fillId="0" borderId="0" applyFont="0" applyFill="0" applyBorder="0" applyProtection="0">
      <alignment horizontal="center" vertical="center"/>
    </xf>
    <xf numFmtId="0" fontId="12" fillId="0" borderId="0" applyFont="0" applyFill="0" applyBorder="0" applyProtection="0">
      <alignment horizontal="center" vertical="center"/>
    </xf>
    <xf numFmtId="0" fontId="72" fillId="0" borderId="10" applyFont="0" applyFill="0" applyAlignment="0" applyProtection="0">
      <alignment horizontal="center" vertical="center"/>
    </xf>
    <xf numFmtId="0" fontId="3" fillId="0" borderId="0"/>
    <xf numFmtId="0" fontId="70" fillId="0" borderId="0" applyNumberFormat="0" applyFont="0" applyFill="0" applyBorder="0" applyProtection="0">
      <alignment horizontal="centerContinuous" vertical="center"/>
    </xf>
    <xf numFmtId="176" fontId="73" fillId="0" borderId="12">
      <alignment vertical="center"/>
    </xf>
    <xf numFmtId="3" fontId="70" fillId="0" borderId="2"/>
    <xf numFmtId="0" fontId="70" fillId="0" borderId="2"/>
    <xf numFmtId="3" fontId="70" fillId="0" borderId="13"/>
    <xf numFmtId="3" fontId="70" fillId="0" borderId="14"/>
    <xf numFmtId="0" fontId="74" fillId="0" borderId="2"/>
    <xf numFmtId="0" fontId="75" fillId="0" borderId="0">
      <alignment horizontal="center"/>
    </xf>
    <xf numFmtId="0" fontId="76" fillId="0" borderId="15">
      <alignment horizontal="center"/>
    </xf>
    <xf numFmtId="224" fontId="77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78" fillId="0" borderId="16"/>
    <xf numFmtId="0" fontId="79" fillId="0" borderId="0">
      <alignment horizontal="center" vertical="center"/>
    </xf>
    <xf numFmtId="0" fontId="22" fillId="0" borderId="0" applyNumberFormat="0" applyBorder="0" applyAlignment="0">
      <alignment horizontal="centerContinuous" vertical="center"/>
    </xf>
    <xf numFmtId="4" fontId="45" fillId="0" borderId="0">
      <protection locked="0"/>
    </xf>
    <xf numFmtId="225" fontId="3" fillId="0" borderId="0">
      <protection locked="0"/>
    </xf>
    <xf numFmtId="0" fontId="3" fillId="0" borderId="0"/>
    <xf numFmtId="0" fontId="80" fillId="0" borderId="0"/>
    <xf numFmtId="0" fontId="3" fillId="0" borderId="0"/>
    <xf numFmtId="210" fontId="7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0" fontId="3" fillId="0" borderId="0" applyFont="0" applyFill="0" applyBorder="0" applyAlignment="0" applyProtection="0"/>
    <xf numFmtId="210" fontId="71" fillId="0" borderId="0">
      <protection locked="0"/>
    </xf>
    <xf numFmtId="226" fontId="3" fillId="0" borderId="0" applyFont="0" applyFill="0" applyBorder="0" applyProtection="0">
      <alignment vertical="center"/>
    </xf>
    <xf numFmtId="38" fontId="70" fillId="0" borderId="0" applyFont="0" applyFill="0" applyBorder="0" applyProtection="0">
      <alignment vertical="center"/>
    </xf>
    <xf numFmtId="210" fontId="81" fillId="0" borderId="0">
      <protection locked="0"/>
    </xf>
    <xf numFmtId="211" fontId="1" fillId="0" borderId="0" applyFont="0" applyFill="0" applyBorder="0" applyAlignment="0" applyProtection="0"/>
    <xf numFmtId="180" fontId="5" fillId="4" borderId="0" applyFill="0" applyBorder="0" applyProtection="0">
      <alignment horizontal="right"/>
    </xf>
    <xf numFmtId="38" fontId="70" fillId="0" borderId="0" applyFont="0" applyFill="0" applyBorder="0" applyAlignment="0" applyProtection="0">
      <alignment vertical="center"/>
    </xf>
    <xf numFmtId="176" fontId="70" fillId="0" borderId="0" applyFont="0" applyFill="0" applyBorder="0" applyAlignment="0" applyProtection="0">
      <alignment vertical="center"/>
    </xf>
    <xf numFmtId="38" fontId="70" fillId="0" borderId="0" applyFill="0" applyBorder="0" applyAlignment="0" applyProtection="0">
      <alignment vertical="center"/>
    </xf>
    <xf numFmtId="176" fontId="11" fillId="5" borderId="17" applyFont="0" applyFill="0" applyBorder="0" applyAlignment="0" applyProtection="0">
      <alignment vertical="center"/>
      <protection locked="0"/>
    </xf>
    <xf numFmtId="0" fontId="3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210" fontId="7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71" fillId="0" borderId="0">
      <protection locked="0"/>
    </xf>
    <xf numFmtId="42" fontId="1" fillId="0" borderId="0" applyFont="0" applyFill="0" applyBorder="0" applyAlignment="0" applyProtection="0"/>
    <xf numFmtId="227" fontId="3" fillId="0" borderId="0">
      <protection locked="0"/>
    </xf>
    <xf numFmtId="210" fontId="71" fillId="0" borderId="0">
      <protection locked="0"/>
    </xf>
    <xf numFmtId="0" fontId="10" fillId="0" borderId="12">
      <alignment horizontal="center" vertical="center"/>
    </xf>
    <xf numFmtId="0" fontId="10" fillId="0" borderId="12">
      <alignment horizontal="left" vertical="center"/>
    </xf>
    <xf numFmtId="0" fontId="10" fillId="0" borderId="12">
      <alignment vertical="center" textRotation="255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9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" fillId="0" borderId="0">
      <alignment vertical="center"/>
    </xf>
    <xf numFmtId="0" fontId="1" fillId="0" borderId="0"/>
    <xf numFmtId="0" fontId="3" fillId="0" borderId="12">
      <alignment vertical="center" wrapText="1"/>
    </xf>
    <xf numFmtId="0" fontId="1" fillId="0" borderId="2" applyNumberFormat="0" applyFill="0" applyProtection="0">
      <alignment vertical="center"/>
    </xf>
    <xf numFmtId="0" fontId="45" fillId="0" borderId="18">
      <protection locked="0"/>
    </xf>
    <xf numFmtId="228" fontId="3" fillId="0" borderId="0">
      <protection locked="0"/>
    </xf>
    <xf numFmtId="229" fontId="3" fillId="0" borderId="0">
      <protection locked="0"/>
    </xf>
  </cellStyleXfs>
  <cellXfs count="109">
    <xf numFmtId="0" fontId="0" fillId="0" borderId="0" xfId="0"/>
    <xf numFmtId="0" fontId="93" fillId="0" borderId="0" xfId="0" applyFont="1" applyAlignment="1" applyProtection="1">
      <alignment vertical="center"/>
      <protection locked="0"/>
    </xf>
    <xf numFmtId="0" fontId="94" fillId="0" borderId="0" xfId="0" applyFont="1" applyAlignment="1" applyProtection="1">
      <alignment horizontal="left" vertical="center"/>
      <protection locked="0"/>
    </xf>
    <xf numFmtId="0" fontId="93" fillId="0" borderId="6" xfId="0" applyFont="1" applyBorder="1" applyAlignment="1" applyProtection="1">
      <alignment vertical="center"/>
      <protection locked="0"/>
    </xf>
    <xf numFmtId="0" fontId="93" fillId="0" borderId="6" xfId="0" applyFont="1" applyBorder="1" applyAlignment="1" applyProtection="1">
      <alignment horizontal="center" vertical="center"/>
      <protection locked="0"/>
    </xf>
    <xf numFmtId="0" fontId="93" fillId="0" borderId="0" xfId="0" applyFont="1" applyBorder="1" applyAlignment="1" applyProtection="1">
      <alignment vertical="center"/>
      <protection locked="0"/>
    </xf>
    <xf numFmtId="177" fontId="93" fillId="0" borderId="0" xfId="0" applyNumberFormat="1" applyFont="1" applyAlignment="1" applyProtection="1">
      <alignment vertical="center"/>
      <protection locked="0"/>
    </xf>
    <xf numFmtId="0" fontId="95" fillId="2" borderId="19" xfId="0" applyFont="1" applyFill="1" applyBorder="1" applyAlignment="1" applyProtection="1">
      <alignment horizontal="center" vertical="center"/>
      <protection locked="0"/>
    </xf>
    <xf numFmtId="0" fontId="95" fillId="2" borderId="20" xfId="0" applyFont="1" applyFill="1" applyBorder="1" applyAlignment="1" applyProtection="1">
      <alignment horizontal="center" vertical="center"/>
      <protection locked="0"/>
    </xf>
    <xf numFmtId="177" fontId="95" fillId="2" borderId="20" xfId="0" applyNumberFormat="1" applyFont="1" applyFill="1" applyBorder="1" applyAlignment="1" applyProtection="1">
      <alignment horizontal="center" vertical="center"/>
      <protection locked="0"/>
    </xf>
    <xf numFmtId="177" fontId="95" fillId="2" borderId="21" xfId="0" applyNumberFormat="1" applyFont="1" applyFill="1" applyBorder="1" applyAlignment="1" applyProtection="1">
      <alignment horizontal="centerContinuous" vertical="center"/>
      <protection locked="0"/>
    </xf>
    <xf numFmtId="0" fontId="96" fillId="6" borderId="22" xfId="0" applyFont="1" applyFill="1" applyBorder="1" applyAlignment="1" applyProtection="1">
      <alignment horizontal="left" vertical="center"/>
      <protection locked="0"/>
    </xf>
    <xf numFmtId="0" fontId="96" fillId="6" borderId="23" xfId="0" applyFont="1" applyFill="1" applyBorder="1" applyAlignment="1" applyProtection="1">
      <alignment horizontal="center" vertical="center"/>
      <protection locked="0"/>
    </xf>
    <xf numFmtId="177" fontId="96" fillId="6" borderId="23" xfId="0" applyNumberFormat="1" applyFont="1" applyFill="1" applyBorder="1" applyAlignment="1" applyProtection="1">
      <alignment vertical="center"/>
      <protection locked="0"/>
    </xf>
    <xf numFmtId="0" fontId="97" fillId="6" borderId="2" xfId="0" applyFont="1" applyFill="1" applyBorder="1" applyAlignment="1" applyProtection="1">
      <alignment horizontal="center" vertical="center"/>
      <protection locked="0"/>
    </xf>
    <xf numFmtId="176" fontId="97" fillId="6" borderId="2" xfId="0" applyNumberFormat="1" applyFont="1" applyFill="1" applyBorder="1" applyAlignment="1" applyProtection="1">
      <alignment horizontal="center" vertical="center"/>
      <protection locked="0"/>
    </xf>
    <xf numFmtId="177" fontId="98" fillId="6" borderId="2" xfId="0" applyNumberFormat="1" applyFont="1" applyFill="1" applyBorder="1" applyAlignment="1" applyProtection="1">
      <alignment vertical="center"/>
      <protection locked="0"/>
    </xf>
    <xf numFmtId="177" fontId="95" fillId="6" borderId="13" xfId="0" applyNumberFormat="1" applyFont="1" applyFill="1" applyBorder="1" applyAlignment="1" applyProtection="1">
      <alignment horizontal="center" vertical="center"/>
      <protection locked="0"/>
    </xf>
    <xf numFmtId="177" fontId="96" fillId="6" borderId="2" xfId="0" applyNumberFormat="1" applyFont="1" applyFill="1" applyBorder="1" applyAlignment="1" applyProtection="1">
      <alignment vertical="center"/>
      <protection locked="0"/>
    </xf>
    <xf numFmtId="0" fontId="93" fillId="0" borderId="0" xfId="0" applyFont="1" applyAlignment="1" applyProtection="1">
      <alignment horizontal="center" vertical="center"/>
      <protection locked="0"/>
    </xf>
    <xf numFmtId="177" fontId="95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96" fillId="6" borderId="25" xfId="0" applyFont="1" applyFill="1" applyBorder="1" applyAlignment="1" applyProtection="1">
      <alignment horizontal="left" vertical="center"/>
      <protection locked="0"/>
    </xf>
    <xf numFmtId="177" fontId="99" fillId="6" borderId="23" xfId="0" applyNumberFormat="1" applyFont="1" applyFill="1" applyBorder="1" applyAlignment="1" applyProtection="1">
      <alignment vertical="center"/>
      <protection locked="0"/>
    </xf>
    <xf numFmtId="177" fontId="99" fillId="6" borderId="2" xfId="0" applyNumberFormat="1" applyFont="1" applyFill="1" applyBorder="1" applyAlignment="1" applyProtection="1">
      <alignment vertical="center"/>
      <protection locked="0"/>
    </xf>
    <xf numFmtId="230" fontId="94" fillId="0" borderId="0" xfId="0" applyNumberFormat="1" applyFont="1" applyAlignment="1" applyProtection="1">
      <alignment horizontal="center" vertical="center"/>
      <protection locked="0"/>
    </xf>
    <xf numFmtId="232" fontId="94" fillId="0" borderId="0" xfId="0" applyNumberFormat="1" applyFont="1" applyAlignment="1" applyProtection="1">
      <alignment horizontal="left" vertical="center"/>
      <protection locked="0"/>
    </xf>
    <xf numFmtId="233" fontId="94" fillId="0" borderId="0" xfId="0" applyNumberFormat="1" applyFont="1" applyAlignment="1" applyProtection="1">
      <alignment horizontal="left" vertical="center"/>
      <protection locked="0"/>
    </xf>
    <xf numFmtId="181" fontId="96" fillId="6" borderId="23" xfId="0" applyNumberFormat="1" applyFont="1" applyFill="1" applyBorder="1" applyAlignment="1" applyProtection="1">
      <alignment horizontal="center" vertical="center"/>
      <protection locked="0"/>
    </xf>
    <xf numFmtId="0" fontId="93" fillId="0" borderId="0" xfId="0" applyFont="1" applyAlignment="1" applyProtection="1">
      <alignment horizontal="right" vertical="center"/>
      <protection locked="0"/>
    </xf>
    <xf numFmtId="180" fontId="93" fillId="0" borderId="0" xfId="0" applyNumberFormat="1" applyFont="1" applyAlignment="1" applyProtection="1">
      <alignment vertical="center"/>
      <protection locked="0"/>
    </xf>
    <xf numFmtId="49" fontId="93" fillId="0" borderId="0" xfId="0" applyNumberFormat="1" applyFont="1" applyAlignment="1" applyProtection="1">
      <alignment vertical="center"/>
      <protection locked="0"/>
    </xf>
    <xf numFmtId="0" fontId="93" fillId="0" borderId="0" xfId="0" applyFont="1" applyAlignment="1" applyProtection="1">
      <alignment horizontal="left" vertical="center"/>
      <protection locked="0"/>
    </xf>
    <xf numFmtId="177" fontId="98" fillId="6" borderId="13" xfId="0" applyNumberFormat="1" applyFont="1" applyFill="1" applyBorder="1" applyAlignment="1" applyProtection="1">
      <alignment horizontal="center" vertical="center" shrinkToFit="1"/>
      <protection locked="0"/>
    </xf>
    <xf numFmtId="177" fontId="98" fillId="6" borderId="13" xfId="0" applyNumberFormat="1" applyFont="1" applyFill="1" applyBorder="1" applyAlignment="1" applyProtection="1">
      <alignment horizontal="center" vertical="center" wrapText="1"/>
      <protection locked="0"/>
    </xf>
    <xf numFmtId="177" fontId="98" fillId="6" borderId="2" xfId="0" applyNumberFormat="1" applyFont="1" applyFill="1" applyBorder="1" applyAlignment="1" applyProtection="1">
      <alignment horizontal="center" vertical="center" wrapText="1"/>
      <protection locked="0"/>
    </xf>
    <xf numFmtId="177" fontId="98" fillId="6" borderId="13" xfId="0" applyNumberFormat="1" applyFont="1" applyFill="1" applyBorder="1" applyAlignment="1" applyProtection="1">
      <alignment horizontal="center" vertical="center"/>
      <protection locked="0"/>
    </xf>
    <xf numFmtId="177" fontId="97" fillId="6" borderId="2" xfId="0" applyNumberFormat="1" applyFont="1" applyFill="1" applyBorder="1" applyAlignment="1" applyProtection="1">
      <alignment vertical="center"/>
      <protection locked="0"/>
    </xf>
    <xf numFmtId="0" fontId="94" fillId="0" borderId="0" xfId="0" applyFont="1" applyAlignment="1" applyProtection="1">
      <alignment horizontal="center" vertical="center"/>
      <protection locked="0"/>
    </xf>
    <xf numFmtId="0" fontId="1" fillId="0" borderId="26" xfId="376" applyBorder="1" applyAlignment="1">
      <alignment horizontal="center" vertical="center"/>
    </xf>
    <xf numFmtId="0" fontId="1" fillId="0" borderId="27" xfId="376" applyBorder="1" applyAlignment="1">
      <alignment horizontal="center" vertical="center"/>
    </xf>
    <xf numFmtId="0" fontId="10" fillId="0" borderId="27" xfId="384" applyFont="1" applyBorder="1" applyAlignment="1">
      <alignment horizontal="center" vertical="center"/>
    </xf>
    <xf numFmtId="0" fontId="0" fillId="0" borderId="27" xfId="384" applyFont="1" applyBorder="1" applyAlignment="1">
      <alignment horizontal="center" vertical="center"/>
    </xf>
    <xf numFmtId="0" fontId="1" fillId="0" borderId="27" xfId="384" applyBorder="1" applyAlignment="1">
      <alignment horizontal="center" vertical="center"/>
    </xf>
    <xf numFmtId="0" fontId="1" fillId="0" borderId="28" xfId="376" applyBorder="1" applyAlignment="1">
      <alignment horizontal="center" vertical="center"/>
    </xf>
    <xf numFmtId="0" fontId="10" fillId="0" borderId="29" xfId="384" applyFont="1" applyBorder="1" applyAlignment="1">
      <alignment vertical="center"/>
    </xf>
    <xf numFmtId="0" fontId="10" fillId="0" borderId="0" xfId="384" applyFont="1" applyAlignment="1">
      <alignment vertical="center"/>
    </xf>
    <xf numFmtId="0" fontId="10" fillId="0" borderId="30" xfId="384" applyFont="1" applyBorder="1" applyAlignment="1">
      <alignment vertical="center"/>
    </xf>
    <xf numFmtId="0" fontId="1" fillId="0" borderId="29" xfId="376" applyBorder="1" applyAlignment="1">
      <alignment vertical="center"/>
    </xf>
    <xf numFmtId="0" fontId="1" fillId="0" borderId="30" xfId="376" applyBorder="1" applyAlignment="1">
      <alignment vertical="center"/>
    </xf>
    <xf numFmtId="41" fontId="86" fillId="0" borderId="29" xfId="325" applyFont="1" applyBorder="1" applyAlignment="1">
      <alignment vertical="center"/>
    </xf>
    <xf numFmtId="0" fontId="86" fillId="0" borderId="30" xfId="384" applyFont="1" applyBorder="1" applyAlignment="1">
      <alignment vertical="center"/>
    </xf>
    <xf numFmtId="41" fontId="10" fillId="0" borderId="29" xfId="325" applyFont="1" applyBorder="1" applyAlignment="1">
      <alignment vertical="center"/>
    </xf>
    <xf numFmtId="0" fontId="1" fillId="0" borderId="0" xfId="376" applyAlignment="1">
      <alignment vertical="center"/>
    </xf>
    <xf numFmtId="0" fontId="89" fillId="0" borderId="0" xfId="376" applyFont="1" applyAlignment="1">
      <alignment vertical="center"/>
    </xf>
    <xf numFmtId="0" fontId="0" fillId="0" borderId="0" xfId="376" applyFont="1" applyAlignment="1">
      <alignment vertical="center"/>
    </xf>
    <xf numFmtId="0" fontId="90" fillId="0" borderId="31" xfId="382" applyFont="1" applyBorder="1"/>
    <xf numFmtId="0" fontId="1" fillId="0" borderId="6" xfId="382" applyFont="1" applyBorder="1"/>
    <xf numFmtId="0" fontId="90" fillId="0" borderId="6" xfId="382" applyFont="1" applyBorder="1"/>
    <xf numFmtId="0" fontId="90" fillId="0" borderId="32" xfId="382" applyFont="1" applyBorder="1"/>
    <xf numFmtId="9" fontId="96" fillId="6" borderId="2" xfId="0" applyNumberFormat="1" applyFont="1" applyFill="1" applyBorder="1" applyAlignment="1" applyProtection="1">
      <alignment horizontal="center" vertical="center"/>
      <protection locked="0"/>
    </xf>
    <xf numFmtId="234" fontId="1" fillId="0" borderId="0" xfId="376" applyNumberFormat="1" applyAlignment="1">
      <alignment vertical="center"/>
    </xf>
    <xf numFmtId="177" fontId="100" fillId="0" borderId="13" xfId="0" applyNumberFormat="1" applyFont="1" applyFill="1" applyBorder="1" applyAlignment="1" applyProtection="1">
      <alignment horizontal="center" vertical="center"/>
      <protection locked="0"/>
    </xf>
    <xf numFmtId="234" fontId="89" fillId="0" borderId="2" xfId="383" applyNumberFormat="1" applyFont="1" applyBorder="1" applyAlignment="1">
      <alignment horizontal="right" vertical="center"/>
    </xf>
    <xf numFmtId="41" fontId="88" fillId="0" borderId="35" xfId="383" applyNumberFormat="1" applyFont="1" applyBorder="1" applyAlignment="1">
      <alignment horizontal="left" vertical="center" shrinkToFit="1"/>
    </xf>
    <xf numFmtId="0" fontId="88" fillId="0" borderId="35" xfId="383" applyFont="1" applyBorder="1" applyAlignment="1">
      <alignment horizontal="left" vertical="center" shrinkToFit="1"/>
    </xf>
    <xf numFmtId="235" fontId="89" fillId="0" borderId="2" xfId="325" applyNumberFormat="1" applyFont="1" applyBorder="1" applyAlignment="1">
      <alignment horizontal="right" vertical="center"/>
    </xf>
    <xf numFmtId="235" fontId="89" fillId="0" borderId="13" xfId="325" applyNumberFormat="1" applyFont="1" applyBorder="1" applyAlignment="1">
      <alignment horizontal="right" vertical="center"/>
    </xf>
    <xf numFmtId="10" fontId="87" fillId="0" borderId="1" xfId="325" applyNumberFormat="1" applyFont="1" applyBorder="1" applyAlignment="1">
      <alignment horizontal="center" vertical="center"/>
    </xf>
    <xf numFmtId="234" fontId="87" fillId="0" borderId="1" xfId="383" applyNumberFormat="1" applyFont="1" applyBorder="1" applyAlignment="1">
      <alignment horizontal="right" vertical="center"/>
    </xf>
    <xf numFmtId="41" fontId="88" fillId="0" borderId="1" xfId="383" applyNumberFormat="1" applyFont="1" applyBorder="1" applyAlignment="1">
      <alignment horizontal="left" vertical="center" shrinkToFit="1"/>
    </xf>
    <xf numFmtId="0" fontId="88" fillId="0" borderId="1" xfId="383" applyFont="1" applyBorder="1" applyAlignment="1">
      <alignment horizontal="left" vertical="center" shrinkToFit="1"/>
    </xf>
    <xf numFmtId="235" fontId="89" fillId="0" borderId="1" xfId="325" applyNumberFormat="1" applyFont="1" applyBorder="1" applyAlignment="1">
      <alignment horizontal="right" vertical="center"/>
    </xf>
    <xf numFmtId="235" fontId="89" fillId="0" borderId="36" xfId="325" applyNumberFormat="1" applyFont="1" applyBorder="1" applyAlignment="1">
      <alignment horizontal="right" vertical="center"/>
    </xf>
    <xf numFmtId="41" fontId="87" fillId="0" borderId="14" xfId="325" applyFont="1" applyBorder="1" applyAlignment="1">
      <alignment horizontal="center" vertical="center" wrapText="1"/>
    </xf>
    <xf numFmtId="41" fontId="87" fillId="0" borderId="37" xfId="325" applyFont="1" applyBorder="1" applyAlignment="1">
      <alignment horizontal="center" vertical="center" wrapText="1"/>
    </xf>
    <xf numFmtId="10" fontId="89" fillId="0" borderId="2" xfId="325" applyNumberFormat="1" applyFont="1" applyBorder="1" applyAlignment="1">
      <alignment horizontal="center" vertical="center"/>
    </xf>
    <xf numFmtId="10" fontId="89" fillId="0" borderId="33" xfId="325" applyNumberFormat="1" applyFont="1" applyBorder="1" applyAlignment="1">
      <alignment horizontal="center" vertical="center"/>
    </xf>
    <xf numFmtId="10" fontId="89" fillId="0" borderId="34" xfId="325" applyNumberFormat="1" applyFont="1" applyBorder="1" applyAlignment="1">
      <alignment horizontal="center" vertical="center"/>
    </xf>
    <xf numFmtId="234" fontId="89" fillId="0" borderId="33" xfId="383" applyNumberFormat="1" applyFont="1" applyBorder="1" applyAlignment="1">
      <alignment horizontal="right" vertical="center"/>
    </xf>
    <xf numFmtId="234" fontId="89" fillId="0" borderId="34" xfId="383" applyNumberFormat="1" applyFont="1" applyBorder="1" applyAlignment="1">
      <alignment horizontal="right" vertical="center"/>
    </xf>
    <xf numFmtId="235" fontId="89" fillId="0" borderId="33" xfId="325" applyNumberFormat="1" applyFont="1" applyBorder="1" applyAlignment="1">
      <alignment horizontal="center" vertical="center"/>
    </xf>
    <xf numFmtId="235" fontId="89" fillId="0" borderId="38" xfId="325" applyNumberFormat="1" applyFont="1" applyBorder="1" applyAlignment="1">
      <alignment horizontal="center" vertical="center"/>
    </xf>
    <xf numFmtId="41" fontId="89" fillId="0" borderId="2" xfId="325" applyFont="1" applyBorder="1" applyAlignment="1">
      <alignment horizontal="center" vertical="center"/>
    </xf>
    <xf numFmtId="41" fontId="84" fillId="0" borderId="29" xfId="325" applyFont="1" applyBorder="1" applyAlignment="1">
      <alignment horizontal="center" vertical="center"/>
    </xf>
    <xf numFmtId="41" fontId="84" fillId="0" borderId="0" xfId="325" applyFont="1" applyBorder="1" applyAlignment="1">
      <alignment horizontal="center" vertical="center"/>
    </xf>
    <xf numFmtId="41" fontId="84" fillId="0" borderId="30" xfId="325" applyFont="1" applyBorder="1" applyAlignment="1">
      <alignment horizontal="center" vertical="center"/>
    </xf>
    <xf numFmtId="41" fontId="85" fillId="0" borderId="6" xfId="325" applyFont="1" applyBorder="1" applyAlignment="1">
      <alignment horizontal="left" vertical="center"/>
    </xf>
    <xf numFmtId="41" fontId="87" fillId="7" borderId="39" xfId="325" applyFont="1" applyFill="1" applyBorder="1" applyAlignment="1">
      <alignment horizontal="center" vertical="center"/>
    </xf>
    <xf numFmtId="41" fontId="87" fillId="7" borderId="40" xfId="325" applyFont="1" applyFill="1" applyBorder="1" applyAlignment="1">
      <alignment horizontal="center" vertical="center"/>
    </xf>
    <xf numFmtId="41" fontId="87" fillId="7" borderId="41" xfId="325" applyFont="1" applyFill="1" applyBorder="1" applyAlignment="1">
      <alignment horizontal="center" vertical="center"/>
    </xf>
    <xf numFmtId="41" fontId="87" fillId="0" borderId="42" xfId="325" applyFont="1" applyBorder="1" applyAlignment="1">
      <alignment horizontal="center" vertical="center"/>
    </xf>
    <xf numFmtId="41" fontId="87" fillId="0" borderId="35" xfId="325" applyFont="1" applyBorder="1" applyAlignment="1">
      <alignment horizontal="center" vertical="center"/>
    </xf>
    <xf numFmtId="234" fontId="87" fillId="0" borderId="35" xfId="383" applyNumberFormat="1" applyFont="1" applyBorder="1" applyAlignment="1">
      <alignment horizontal="right" vertical="center"/>
    </xf>
    <xf numFmtId="235" fontId="87" fillId="0" borderId="35" xfId="325" applyNumberFormat="1" applyFont="1" applyBorder="1" applyAlignment="1">
      <alignment horizontal="right" vertical="center"/>
    </xf>
    <xf numFmtId="235" fontId="87" fillId="0" borderId="43" xfId="325" applyNumberFormat="1" applyFont="1" applyBorder="1" applyAlignment="1">
      <alignment horizontal="right" vertical="center"/>
    </xf>
    <xf numFmtId="0" fontId="96" fillId="6" borderId="44" xfId="0" applyFont="1" applyFill="1" applyBorder="1" applyAlignment="1" applyProtection="1">
      <alignment horizontal="left" vertical="center"/>
      <protection locked="0"/>
    </xf>
    <xf numFmtId="0" fontId="96" fillId="6" borderId="34" xfId="0" applyFont="1" applyFill="1" applyBorder="1" applyAlignment="1" applyProtection="1">
      <alignment horizontal="left" vertical="center"/>
      <protection locked="0"/>
    </xf>
    <xf numFmtId="0" fontId="99" fillId="6" borderId="44" xfId="0" applyFont="1" applyFill="1" applyBorder="1" applyAlignment="1" applyProtection="1">
      <alignment horizontal="center" vertical="center"/>
      <protection locked="0"/>
    </xf>
    <xf numFmtId="0" fontId="99" fillId="6" borderId="5" xfId="0" applyFont="1" applyFill="1" applyBorder="1" applyAlignment="1" applyProtection="1">
      <alignment horizontal="center" vertical="center"/>
      <protection locked="0"/>
    </xf>
    <xf numFmtId="0" fontId="99" fillId="6" borderId="34" xfId="0" applyFont="1" applyFill="1" applyBorder="1" applyAlignment="1" applyProtection="1">
      <alignment horizontal="center" vertical="center"/>
      <protection locked="0"/>
    </xf>
    <xf numFmtId="0" fontId="96" fillId="6" borderId="14" xfId="0" applyFont="1" applyFill="1" applyBorder="1" applyAlignment="1" applyProtection="1">
      <alignment horizontal="left" vertical="center"/>
      <protection locked="0"/>
    </xf>
    <xf numFmtId="0" fontId="96" fillId="6" borderId="2" xfId="0" applyFont="1" applyFill="1" applyBorder="1" applyAlignment="1" applyProtection="1">
      <alignment horizontal="left" vertical="center"/>
      <protection locked="0"/>
    </xf>
    <xf numFmtId="0" fontId="96" fillId="6" borderId="44" xfId="0" applyFont="1" applyFill="1" applyBorder="1" applyAlignment="1" applyProtection="1">
      <alignment horizontal="center" vertical="center"/>
      <protection locked="0"/>
    </xf>
    <xf numFmtId="0" fontId="96" fillId="6" borderId="5" xfId="0" applyFont="1" applyFill="1" applyBorder="1" applyAlignment="1" applyProtection="1">
      <alignment horizontal="center" vertical="center"/>
      <protection locked="0"/>
    </xf>
    <xf numFmtId="0" fontId="96" fillId="6" borderId="34" xfId="0" applyFont="1" applyFill="1" applyBorder="1" applyAlignment="1" applyProtection="1">
      <alignment horizontal="center" vertical="center"/>
      <protection locked="0"/>
    </xf>
    <xf numFmtId="0" fontId="101" fillId="0" borderId="0" xfId="0" applyFont="1" applyAlignment="1" applyProtection="1">
      <alignment horizontal="center" vertical="center"/>
      <protection locked="0"/>
    </xf>
    <xf numFmtId="0" fontId="94" fillId="0" borderId="0" xfId="0" applyFont="1" applyAlignment="1" applyProtection="1">
      <alignment horizontal="left" vertical="center" wrapText="1"/>
      <protection locked="0"/>
    </xf>
    <xf numFmtId="231" fontId="94" fillId="0" borderId="0" xfId="0" applyNumberFormat="1" applyFont="1" applyAlignment="1" applyProtection="1">
      <alignment horizontal="left" vertical="center" shrinkToFit="1"/>
      <protection locked="0"/>
    </xf>
    <xf numFmtId="0" fontId="102" fillId="0" borderId="0" xfId="0" applyFont="1" applyAlignment="1">
      <alignment horizontal="center" vertical="center"/>
    </xf>
  </cellXfs>
  <cellStyles count="390">
    <cellStyle name="&quot;" xfId="1"/>
    <cellStyle name="&quot;큰제목&quot;" xfId="2"/>
    <cellStyle name="(##.00)" xfId="3"/>
    <cellStyle name="(△콤마)" xfId="4"/>
    <cellStyle name="(백분율)" xfId="5"/>
    <cellStyle name="(콤마)" xfId="6"/>
    <cellStyle name="??&amp;O?&amp;H?_x0008__x000f__x0007_?_x0007__x0001__x0001_" xfId="7"/>
    <cellStyle name="??&amp;O?&amp;H?_x0008_??_x0007__x0001__x0001_" xfId="8"/>
    <cellStyle name="???­ [0]_INQUIRY ¿?¾÷?ß?ø " xfId="9"/>
    <cellStyle name="???­_INQUIRY ¿?¾÷?ß?ø " xfId="10"/>
    <cellStyle name="???Ø_??¾÷º?º° ??°? " xfId="11"/>
    <cellStyle name="?Þ¸¶ [0]_INQUIRY ¿?¾÷?ß?ø " xfId="12"/>
    <cellStyle name="?Þ¸¶_INQUIRY ¿?¾÷?ß?ø " xfId="13"/>
    <cellStyle name="?W?_laroux" xfId="14"/>
    <cellStyle name="_(01-14)광양항인건비" xfId="15"/>
    <cellStyle name="_00 단가산출서 9호선,공항,공용" xfId="16"/>
    <cellStyle name="_01~02 1-1A,1B 구간 공사용 임시전력공사 내역서" xfId="17"/>
    <cellStyle name="_06.내역서(경관설비공사)-설계비 변경(9월14일)" xfId="18"/>
    <cellStyle name="_A,C부지 예산서" xfId="19"/>
    <cellStyle name="_cover" xfId="20"/>
    <cellStyle name="_갑지(1221)" xfId="21"/>
    <cellStyle name="_갑지(총)" xfId="22"/>
    <cellStyle name="_강과장(Fronnix,설계가1126)" xfId="23"/>
    <cellStyle name="_견적서(1014)" xfId="24"/>
    <cellStyle name="_견적서-0213-CACC" xfId="25"/>
    <cellStyle name="_견적서-제출용0325-서울시" xfId="26"/>
    <cellStyle name="_광주증설교체" xfId="27"/>
    <cellStyle name="_김포ER(세종)" xfId="28"/>
    <cellStyle name="_깨기물량" xfId="29"/>
    <cellStyle name="_깨기물량_감리용역변경설계서(2008.04.19.)" xfId="30"/>
    <cellStyle name="_내역서및설계서" xfId="31"/>
    <cellStyle name="_단가산출서(합)" xfId="32"/>
    <cellStyle name="_발산지구내역서" xfId="33"/>
    <cellStyle name="_서울 지하철 7호선 연장 내역서" xfId="34"/>
    <cellStyle name="_서울여대(20020516)" xfId="35"/>
    <cellStyle name="_설계원가 및 손익계산서(극장)" xfId="36"/>
    <cellStyle name="_설계원가 및 손익계산서(백화점)" xfId="37"/>
    <cellStyle name="_설계원가 및 손익계산서(이광환)" xfId="38"/>
    <cellStyle name="_설비(1218)" xfId="39"/>
    <cellStyle name="_수량2" xfId="40"/>
    <cellStyle name="_수량2_감리용역변경설계서(2008.04.19.)" xfId="41"/>
    <cellStyle name="_수량산출" xfId="42"/>
    <cellStyle name="_수량산출_감리용역변경설계서(2008.04.19.)" xfId="43"/>
    <cellStyle name="_수량산출_깨기물량" xfId="44"/>
    <cellStyle name="_수량산출_깨기물량_감리용역변경설계서(2008.04.19.)" xfId="45"/>
    <cellStyle name="_수량산출_수량2" xfId="46"/>
    <cellStyle name="_수량산출_수량2_감리용역변경설계서(2008.04.19.)" xfId="47"/>
    <cellStyle name="_시설 언더패스 견적-40202" xfId="48"/>
    <cellStyle name="_시설 언더패스 견적-40204" xfId="49"/>
    <cellStyle name="_시설 언더패스 견적-40225" xfId="50"/>
    <cellStyle name="_예산서(이화철교)" xfId="51"/>
    <cellStyle name="_울산역구내외1단가산출서" xfId="52"/>
    <cellStyle name="_울산역구내외1단가산출서_1" xfId="53"/>
    <cellStyle name="_원가분석(1217)" xfId="54"/>
    <cellStyle name="_원가분석(아이0208)" xfId="55"/>
    <cellStyle name="_전기내역서CC-NEW" xfId="56"/>
    <cellStyle name="_최종내역서(52)" xfId="57"/>
    <cellStyle name="_침입감시 견적서" xfId="58"/>
    <cellStyle name="_표준 견적서 2003년" xfId="59"/>
    <cellStyle name="¡E￠￥@?e_TEST-1 " xfId="60"/>
    <cellStyle name="’E‰Y [0.00]_laroux" xfId="61"/>
    <cellStyle name="’E‰Y_laroux" xfId="62"/>
    <cellStyle name="¤@?e_TEST-1 " xfId="63"/>
    <cellStyle name="+,-,0" xfId="64"/>
    <cellStyle name="△ []" xfId="65"/>
    <cellStyle name="△ [0]" xfId="66"/>
    <cellStyle name="△백분율" xfId="67"/>
    <cellStyle name="△콤마" xfId="68"/>
    <cellStyle name="0" xfId="69"/>
    <cellStyle name="00" xfId="70"/>
    <cellStyle name="1" xfId="71"/>
    <cellStyle name="1_시민계략공사" xfId="72"/>
    <cellStyle name="1_시민계략공사_2002년도각종계산서너릿제터널등7개소" xfId="73"/>
    <cellStyle name="1_시민계략공사_2003년 각종계산서(읽기전용)" xfId="74"/>
    <cellStyle name="1_시민계략공사_2003년 각종계산서(읽기전용)_내역서(전기)" xfId="75"/>
    <cellStyle name="1_시민계략공사_Book2" xfId="76"/>
    <cellStyle name="1_시민계략공사_각종계산서" xfId="77"/>
    <cellStyle name="1_시민계략공사_계산서및내역서5월9일변경" xfId="78"/>
    <cellStyle name="1_시민계략공사_광양중동중학교실증축공사(전기)-4월10일한번더" xfId="79"/>
    <cellStyle name="1_시민계략공사_무안연꽃방죽(4월9일)한번더" xfId="80"/>
    <cellStyle name="1_시민계략공사_보일약국~순국비간 도로개설 가로등설치공사" xfId="81"/>
    <cellStyle name="1_시민계략공사_복지관 부하계산서" xfId="82"/>
    <cellStyle name="1_시민계략공사_복지관 부하계산서_내역서(전기)" xfId="83"/>
    <cellStyle name="1_시민계략공사_봉산면보건지소신축공사(전기)11월30일변경" xfId="84"/>
    <cellStyle name="1_시민계략공사_북문로(팔마로)가로등설치공사(변경)3월11일" xfId="85"/>
    <cellStyle name="1_시민계략공사_북문팔마로확포장공사가로등" xfId="86"/>
    <cellStyle name="1_시민계략공사_비상부하,발전기용량 계산서" xfId="87"/>
    <cellStyle name="1_시민계략공사_비상부하,발전기용량 계산서_내역서(전기)" xfId="88"/>
    <cellStyle name="1_시민계략공사_율촌중학교심야전기" xfId="89"/>
    <cellStyle name="1_시민계략공사_전기-한남" xfId="90"/>
    <cellStyle name="1_시민계략공사_조도계산서" xfId="91"/>
    <cellStyle name="1_시민계략공사_조도계산서_내역서(전기)" xfId="92"/>
    <cellStyle name="2)" xfId="93"/>
    <cellStyle name="A¡§¡ⓒ¡E¡þ¡EO [0]_¡§uc¡§oA " xfId="94"/>
    <cellStyle name="A¡§¡ⓒ¡E¡þ¡EO_¡§uc¡§oA " xfId="95"/>
    <cellStyle name="A¨­￠￢￠O [0]_ ¨￢n￠￢n¨￢¡Æ ￠?u¨￢¡Æ¡¾a¨uu " xfId="96"/>
    <cellStyle name="A¨­¢¬¢Ò [0]_¨úc¨öA " xfId="97"/>
    <cellStyle name="A¨­￠￢￠O [0]_3￠?u¨uoAⓒ÷ " xfId="98"/>
    <cellStyle name="A¨­¢¬¢Ò [0]_4PART " xfId="99"/>
    <cellStyle name="A¨­￠￢￠O [0]_A|A￠O1¨￢I1¡Æu CoEⓒ÷ " xfId="100"/>
    <cellStyle name="A¨­¢¬¢Ò [0]_C¡Æ¢¬n¨¬¡Æ " xfId="101"/>
    <cellStyle name="A¨­￠￢￠O [0]_ⓒoⓒ¡A¨o¨￢R " xfId="102"/>
    <cellStyle name="A¨­￠￢￠O_ ¨￢n￠￢n¨￢¡Æ ￠?u¨￢¡Æ¡¾a¨uu " xfId="103"/>
    <cellStyle name="A¨­¢¬¢Ò_¨úc¨öA " xfId="104"/>
    <cellStyle name="A¨­￠￢￠O_3￠?u¨uoAⓒ÷ " xfId="105"/>
    <cellStyle name="A¨­¢¬¢Ò_95©øaAN¡Æy¨ùo¡¤R " xfId="106"/>
    <cellStyle name="A¨­￠￢￠O_A|A￠O1¨￢I1¡Æu CoEⓒ÷ " xfId="107"/>
    <cellStyle name="A¨­¢¬¢Ò_C¡Æ¢¬n¨¬¡Æ " xfId="108"/>
    <cellStyle name="A¨­￠￢￠O_ⓒoⓒ¡A¨o¨￢R " xfId="109"/>
    <cellStyle name="A￠R¡×￠R¨I￠RE￠Rⓒ­￠REO [0]_INQUIRY ￠RE?￠RIi￠R¡×u¡ERAA¡§I￠Rⓒ­A¡§I¡§¡I " xfId="110"/>
    <cellStyle name="A￠R¡×￠R¨I￠RE￠Rⓒ­￠REO_INQUIRY ￠RE?￠RIi￠R¡×u¡ERAA¡§I￠Rⓒ­A¡§I¡§¡I " xfId="111"/>
    <cellStyle name="AeE­ [0]_´e¿UCN¹R°ø¹R " xfId="112"/>
    <cellStyle name="ÅëÈ­ [0]_¸ðÇü¸·" xfId="113"/>
    <cellStyle name="AeE­ [0]_¼oAI¼º " xfId="114"/>
    <cellStyle name="ÅëÈ­ [0]_¾÷Á¾º° " xfId="115"/>
    <cellStyle name="AeE­ [0]_¾c½A " xfId="116"/>
    <cellStyle name="ÅëÈ­ [0]_¹æÀ½º® " xfId="117"/>
    <cellStyle name="AeE­ [0]_4PART " xfId="118"/>
    <cellStyle name="ÅëÈ­ [0]_Á¦Á¶1ºÎ1°ú ÇöÈ² " xfId="119"/>
    <cellStyle name="AeE­ [0]_A¾CO½A¼³ " xfId="120"/>
    <cellStyle name="ÅëÈ­ [0]_INQUIRY ¿µ¾÷ÃßÁø " xfId="121"/>
    <cellStyle name="AeE­ [0]_INQUIRY ¿μ¾÷AßAø " xfId="122"/>
    <cellStyle name="ÅëÈ­ [0]_laroux" xfId="123"/>
    <cellStyle name="AeE­ [0]_PERSONAL" xfId="124"/>
    <cellStyle name="AeE­_´e¿UCN¹R°ø¹R " xfId="125"/>
    <cellStyle name="ÅëÈ­_¸ðÇü¸·" xfId="126"/>
    <cellStyle name="AeE­_¼oAI¼º " xfId="127"/>
    <cellStyle name="ÅëÈ­_¾÷Á¾º° " xfId="128"/>
    <cellStyle name="AeE­_¾c½A " xfId="129"/>
    <cellStyle name="ÅëÈ­_¹æÀ½º® " xfId="130"/>
    <cellStyle name="AeE­_4PART " xfId="131"/>
    <cellStyle name="ÅëÈ­_Á¦Á¶1ºÎ1°ú ÇöÈ² " xfId="132"/>
    <cellStyle name="AeE­_A¾CO½A¼³ " xfId="133"/>
    <cellStyle name="ÅëÈ­_INQUIRY ¿µ¾÷ÃßÁø " xfId="134"/>
    <cellStyle name="AeE­_INQUIRY ¿μ¾÷AßAø " xfId="135"/>
    <cellStyle name="ÅëÈ­_laroux" xfId="136"/>
    <cellStyle name="AeE­_PERSONAL" xfId="137"/>
    <cellStyle name="AeE¡© [0]_¨úc¨öA " xfId="138"/>
    <cellStyle name="AeE¡©_¨úc¨öA " xfId="139"/>
    <cellStyle name="AeE¡ⓒ [0]_ ¨￢n￠￢n¨￢¡Æ ￠?u¨￢¡Æ¡¾a¨uu " xfId="140"/>
    <cellStyle name="AeE¡ⓒ_ ¨￢n￠￢n¨￢¡Æ ￠?u¨￢¡Æ¡¾a¨uu " xfId="141"/>
    <cellStyle name="AeE¡ER¡§I [0]_INQUIRY ￠RE?￠RIi￠R¡×u¡ERAA¡§I￠Rⓒ­A¡§I¡§¡I " xfId="142"/>
    <cellStyle name="AeE¡ER¡§I_INQUIRY ￠RE?￠RIi￠R¡×u¡ERAA¡§I￠Rⓒ­A¡§I¡§¡I " xfId="143"/>
    <cellStyle name="AeE￠R¨I [0]_¡§uc¡§oA " xfId="144"/>
    <cellStyle name="AeE￠R¨I_¡§uc¡§oA " xfId="145"/>
    <cellStyle name="ALIGNMENT" xfId="146"/>
    <cellStyle name="AÞ¸¶ [0]_´e¿UCN¹R°ø¹R " xfId="147"/>
    <cellStyle name="ÄÞ¸¶ [0]_¸ðÇü¸·" xfId="148"/>
    <cellStyle name="AÞ¸¶ [0]_¼oAI¼º " xfId="149"/>
    <cellStyle name="ÄÞ¸¶ [0]_¾÷Á¾º° " xfId="150"/>
    <cellStyle name="AÞ¸¶ [0]_¾c½A " xfId="151"/>
    <cellStyle name="ÄÞ¸¶ [0]_¹æÀ½º® " xfId="152"/>
    <cellStyle name="AÞ¸¶ [0]_4PART " xfId="153"/>
    <cellStyle name="ÄÞ¸¶ [0]_Á¦Á¶1ºÎ1°ú ÇöÈ² " xfId="154"/>
    <cellStyle name="AÞ¸¶ [0]_A¾CO½A¼³ " xfId="155"/>
    <cellStyle name="ÄÞ¸¶ [0]_INQUIRY ¿µ¾÷ÃßÁø " xfId="156"/>
    <cellStyle name="AÞ¸¶ [0]_INQUIRY ¿μ¾÷AßAø " xfId="157"/>
    <cellStyle name="ÄÞ¸¶ [0]_laroux" xfId="158"/>
    <cellStyle name="AÞ¸¶ [0]_laroux_도담차량공작실설계서" xfId="159"/>
    <cellStyle name="ÄÞ¸¶ [0]_laroux_도담차량공작실설계서" xfId="160"/>
    <cellStyle name="AÞ¸¶ [0]_laroux_도담차량공작실신설공사" xfId="161"/>
    <cellStyle name="ÄÞ¸¶ [0]_laroux_도담차량공작실신설공사" xfId="162"/>
    <cellStyle name="AÞ¸¶ [0]_laroux_상장가도교설계서" xfId="163"/>
    <cellStyle name="ÄÞ¸¶ [0]_laroux_상장가도교수량산출" xfId="164"/>
    <cellStyle name="AÞ¸¶_´e¿UCN¹R°ø¹R " xfId="165"/>
    <cellStyle name="ÄÞ¸¶_¸ðÇü¸·" xfId="166"/>
    <cellStyle name="AÞ¸¶_¼oAI¼º " xfId="167"/>
    <cellStyle name="ÄÞ¸¶_¾÷Á¾º° " xfId="168"/>
    <cellStyle name="AÞ¸¶_¾c½A " xfId="169"/>
    <cellStyle name="ÄÞ¸¶_¹æÀ½º® " xfId="170"/>
    <cellStyle name="AÞ¸¶_95³aAN°y¼o·R " xfId="171"/>
    <cellStyle name="ÄÞ¸¶_Á¦Á¶1ºÎ1°ú ÇöÈ² " xfId="172"/>
    <cellStyle name="AÞ¸¶_A¾CO½A¼³ " xfId="173"/>
    <cellStyle name="ÄÞ¸¶_INQUIRY ¿µ¾÷ÃßÁø " xfId="174"/>
    <cellStyle name="AÞ¸¶_INQUIRY ¿μ¾÷AßAø " xfId="175"/>
    <cellStyle name="ÄÞ¸¶_laroux" xfId="176"/>
    <cellStyle name="_x0001_b" xfId="177"/>
    <cellStyle name="C¡ERIA￠R¡×¡§¡I_¡ERic￠R¡×u¡ERA￠R¡×￠Rⓒ­I￠R¡×￠Rⓒ­¡ER¡§￠R AN¡ER¡§￠Re " xfId="178"/>
    <cellStyle name="C¡ÍA¨ª_  FAB AIA¢´  " xfId="179"/>
    <cellStyle name="C¡IA¨ª_ 1-3 " xfId="180"/>
    <cellStyle name="C¡ÍA¨ª_¡Æ©øAI OXIDE " xfId="181"/>
    <cellStyle name="C¡IA¨ª_¡Æu￠￢RBS('98) " xfId="182"/>
    <cellStyle name="C¡ÍA¨ª_¡íoE©÷¡¾a¡¤IAo " xfId="183"/>
    <cellStyle name="C¡IA¨ª_¡ioEⓒ÷¡¾a¡¤IAo " xfId="184"/>
    <cellStyle name="C¡ÍA¨ª_03 " xfId="185"/>
    <cellStyle name="C¡IA¨ª_12￠?u " xfId="186"/>
    <cellStyle name="C¡ÍA¨ª_12AO " xfId="187"/>
    <cellStyle name="C¡IA¨ª_Ac¡Æi¡Æu￠￢R " xfId="188"/>
    <cellStyle name="C¡ÍA¨ª_C¡ÍAo " xfId="189"/>
    <cellStyle name="C¡IA¨ª_CD-ROM " xfId="190"/>
    <cellStyle name="C¡ÍA¨ª_Sheet1_4PART " xfId="191"/>
    <cellStyle name="C￠RIA¡§¨￡_  FAB AIA¡E￠￥  " xfId="192"/>
    <cellStyle name="C￥AØ_  FAB AIA¤  " xfId="193"/>
    <cellStyle name="Ç¥ÁØ_¸ðÇü¸·" xfId="194"/>
    <cellStyle name="C￥AØ_¿ø°¡ºÐ¼R" xfId="195"/>
    <cellStyle name="Ç¥ÁØ_»ç¾÷ºÎº° ÃÑ°è " xfId="196"/>
    <cellStyle name="C￥AØ_≫c¾÷ºIº° AN°e " xfId="197"/>
    <cellStyle name="Ç¥ÁØ_°­´ç (2)" xfId="198"/>
    <cellStyle name="C￥AØ_°³AI OXIDE " xfId="199"/>
    <cellStyle name="Ç¥ÁØ_°ü¸®BS('98) " xfId="200"/>
    <cellStyle name="C￥AØ_03 " xfId="201"/>
    <cellStyle name="Ç¥ÁØ_0N-HANDLING " xfId="202"/>
    <cellStyle name="C￥AØ_¾c½A " xfId="203"/>
    <cellStyle name="Ç¥ÁØ_¹æÀ½º® " xfId="204"/>
    <cellStyle name="C￥AØ_53AO " xfId="205"/>
    <cellStyle name="Ç¥ÁØ_Àç°í°ü¸® " xfId="206"/>
    <cellStyle name="C￥AØ_AN°y(1.25) " xfId="207"/>
    <cellStyle name="Ç¥ÁØ_Àü·Â¼ÕÀÍºÐ¼®" xfId="208"/>
    <cellStyle name="C￥AØ_Au·A¼OAIºÐ¼R" xfId="209"/>
    <cellStyle name="Ç¥ÁØ_Áý°èÇ¥(2¿ù) " xfId="210"/>
    <cellStyle name="C￥AØ_C￥Ao " xfId="211"/>
    <cellStyle name="Ç¥ÁØ_CD-ROM " xfId="212"/>
    <cellStyle name="C￥AØ_PERSONAL" xfId="213"/>
    <cellStyle name="Calc Currency (0)" xfId="214"/>
    <cellStyle name="category" xfId="215"/>
    <cellStyle name="CIAIÆU¸μAⓒ" xfId="216"/>
    <cellStyle name="Cmma_을지 (2)_갑지 (2)_집계표 (2)_집계표 (3)_견적서 (2)" xfId="217"/>
    <cellStyle name="Comma" xfId="218"/>
    <cellStyle name="Comma [0]" xfId="219"/>
    <cellStyle name="comma zerodec" xfId="220"/>
    <cellStyle name="Comma_ SG&amp;A Bridge" xfId="221"/>
    <cellStyle name="Comma0" xfId="222"/>
    <cellStyle name="Curren?_x0012_퐀_x0017_?" xfId="223"/>
    <cellStyle name="Currency" xfId="224"/>
    <cellStyle name="Currency [0]" xfId="225"/>
    <cellStyle name="Currency_ SG&amp;A Bridge " xfId="226"/>
    <cellStyle name="Currency0" xfId="227"/>
    <cellStyle name="Currency1" xfId="228"/>
    <cellStyle name="Date" xfId="229"/>
    <cellStyle name="Dezimal [0]_laroux" xfId="230"/>
    <cellStyle name="Dezimal_laroux" xfId="231"/>
    <cellStyle name="Dollar (zero dec)" xfId="232"/>
    <cellStyle name="Euro" xfId="233"/>
    <cellStyle name="F2" xfId="234"/>
    <cellStyle name="F3" xfId="235"/>
    <cellStyle name="F4" xfId="236"/>
    <cellStyle name="F5" xfId="237"/>
    <cellStyle name="F6" xfId="238"/>
    <cellStyle name="F7" xfId="239"/>
    <cellStyle name="F8" xfId="240"/>
    <cellStyle name="Fixed" xfId="241"/>
    <cellStyle name="Grey" xfId="242"/>
    <cellStyle name="HEADER" xfId="243"/>
    <cellStyle name="Header1" xfId="244"/>
    <cellStyle name="Header2" xfId="245"/>
    <cellStyle name="Heading 1" xfId="246"/>
    <cellStyle name="Heading 2" xfId="247"/>
    <cellStyle name="Heading1" xfId="248"/>
    <cellStyle name="Heading2" xfId="249"/>
    <cellStyle name="Helv8_PFD4.XLS" xfId="250"/>
    <cellStyle name="Hyperlink" xfId="251"/>
    <cellStyle name="Input [yellow]" xfId="252"/>
    <cellStyle name="Milliers [0]_Arabian Spec" xfId="253"/>
    <cellStyle name="Milliers_Arabian Spec" xfId="254"/>
    <cellStyle name="Model" xfId="255"/>
    <cellStyle name="Mon?aire [0]_Arabian Spec" xfId="256"/>
    <cellStyle name="Mon?aire_Arabian Spec" xfId="257"/>
    <cellStyle name="no dec" xfId="258"/>
    <cellStyle name="Normal - Style1" xfId="259"/>
    <cellStyle name="Normal - 유형1" xfId="260"/>
    <cellStyle name="Normal_ SG&amp;A Bridge " xfId="261"/>
    <cellStyle name="Œ…?æ맖?e [0.00]_laroux" xfId="262"/>
    <cellStyle name="Œ…?æ맖?e_laroux" xfId="263"/>
    <cellStyle name="Percent" xfId="264"/>
    <cellStyle name="Percent [2]" xfId="265"/>
    <cellStyle name="Percent_감리용역변경설계서(2008.04.19.)" xfId="266"/>
    <cellStyle name="PRICE2" xfId="267"/>
    <cellStyle name="setup" xfId="268"/>
    <cellStyle name="STANDARD" xfId="269"/>
    <cellStyle name="STD" xfId="270"/>
    <cellStyle name="Sub" xfId="271"/>
    <cellStyle name="subhead" xfId="272"/>
    <cellStyle name="Title" xfId="273"/>
    <cellStyle name="title [1]" xfId="274"/>
    <cellStyle name="title [2]" xfId="275"/>
    <cellStyle name="title [2] 2" xfId="276"/>
    <cellStyle name="Title2" xfId="277"/>
    <cellStyle name="Total" xfId="278"/>
    <cellStyle name="UM" xfId="279"/>
    <cellStyle name="W?rung [0]_laroux" xfId="280"/>
    <cellStyle name="W?rung_laroux" xfId="281"/>
    <cellStyle name="μU¿¡ ¿A´A CIAIÆU¸μAⓒ" xfId="282"/>
    <cellStyle name="ハイパーリンク" xfId="283"/>
    <cellStyle name="고정소숫점" xfId="284"/>
    <cellStyle name="고정출력1" xfId="285"/>
    <cellStyle name="고정출력2" xfId="286"/>
    <cellStyle name="공사원가계산서(조경)" xfId="287"/>
    <cellStyle name="공정제목" xfId="288"/>
    <cellStyle name="날짜" xfId="289"/>
    <cellStyle name="내역서" xfId="290"/>
    <cellStyle name="단위" xfId="291"/>
    <cellStyle name="달러" xfId="292"/>
    <cellStyle name="대기" xfId="293"/>
    <cellStyle name="뒤에 오는 하이퍼링크" xfId="294"/>
    <cellStyle name="똿뗦먛귟 [0.00]_laroux" xfId="295"/>
    <cellStyle name="똿뗦먛귟_laroux" xfId="296"/>
    <cellStyle name="마이너스키" xfId="297"/>
    <cellStyle name="믅됞 [0.00]_laroux" xfId="298"/>
    <cellStyle name="믅됞_laroux" xfId="299"/>
    <cellStyle name="배분" xfId="300"/>
    <cellStyle name="백" xfId="301"/>
    <cellStyle name="백분율 [△1]" xfId="302"/>
    <cellStyle name="백분율 [△2]" xfId="303"/>
    <cellStyle name="백분율 [0]" xfId="304"/>
    <cellStyle name="백분율 [2]" xfId="305"/>
    <cellStyle name="백분율 2" xfId="306"/>
    <cellStyle name="백분율 3" xfId="307"/>
    <cellStyle name="백분율［△1］" xfId="308"/>
    <cellStyle name="백분율［△2］" xfId="309"/>
    <cellStyle name="병합 후 가운데 맞춤" xfId="310"/>
    <cellStyle name="병합 후 가운데 정열" xfId="311"/>
    <cellStyle name="분수" xfId="312"/>
    <cellStyle name="뷭?" xfId="313"/>
    <cellStyle name="선택영역의 가운데로" xfId="314"/>
    <cellStyle name="설계서" xfId="315"/>
    <cellStyle name="설계서-내용" xfId="316"/>
    <cellStyle name="설계서-내용-소수점" xfId="317"/>
    <cellStyle name="설계서-내용-우" xfId="318"/>
    <cellStyle name="설계서-내용-좌" xfId="319"/>
    <cellStyle name="설계서-소제목" xfId="320"/>
    <cellStyle name="설계서-타이틀" xfId="321"/>
    <cellStyle name="설계서-항목" xfId="322"/>
    <cellStyle name="숫자(R)" xfId="323"/>
    <cellStyle name="쉼표 [0] 2" xfId="324"/>
    <cellStyle name="쉼표 [0] 2 2 2" xfId="325"/>
    <cellStyle name="쉼표 [0] 2 4" xfId="326"/>
    <cellStyle name="쉼표 [0] 4 3" xfId="327"/>
    <cellStyle name="쉼표 [0] 5" xfId="328"/>
    <cellStyle name="스타일 1" xfId="329"/>
    <cellStyle name="스타일 2" xfId="330"/>
    <cellStyle name="스타일 3" xfId="331"/>
    <cellStyle name="안건회계법인" xfId="332"/>
    <cellStyle name="유영" xfId="333"/>
    <cellStyle name="일위대가" xfId="334"/>
    <cellStyle name="자리수" xfId="335"/>
    <cellStyle name="자리수0" xfId="336"/>
    <cellStyle name="제목1" xfId="337"/>
    <cellStyle name="제목2" xfId="338"/>
    <cellStyle name="지정되지 않음" xfId="339"/>
    <cellStyle name="콤" xfId="340"/>
    <cellStyle name="콤_검찰공무원숙소적격-(주)조인건설" xfId="341"/>
    <cellStyle name="콤_청원지구 기성제적격-조광기업(주)-1" xfId="342"/>
    <cellStyle name="콤_횡성연수원-(完)" xfId="343"/>
    <cellStyle name="콤냡?&lt;_x000f_$??:_x0009_`1_1 " xfId="344"/>
    <cellStyle name="콤마 [" xfId="345"/>
    <cellStyle name="콤마 [#]" xfId="346"/>
    <cellStyle name="콤마 []" xfId="347"/>
    <cellStyle name="콤마 [_검찰공무원숙소적격-(주)조인건설" xfId="348"/>
    <cellStyle name="콤마 [0]" xfId="349"/>
    <cellStyle name="콤마 [2]" xfId="350"/>
    <cellStyle name="콤마 [금액]" xfId="351"/>
    <cellStyle name="콤마 [소수]" xfId="352"/>
    <cellStyle name="콤마 [수량]" xfId="353"/>
    <cellStyle name="콤마[0]" xfId="354"/>
    <cellStyle name="콤마_ 96투자1 양식변경" xfId="355"/>
    <cellStyle name="콤마宛 " xfId="356"/>
    <cellStyle name="콤마桓?琉?업종별 " xfId="357"/>
    <cellStyle name="콤마쇔[0]_대총괄표 " xfId="358"/>
    <cellStyle name="통" xfId="359"/>
    <cellStyle name="통_검찰공무원숙소적격-(주)조인건설" xfId="360"/>
    <cellStyle name="통_청원지구 기성제적격-조광기업(주)-1" xfId="361"/>
    <cellStyle name="통_횡성연수원-(完)" xfId="362"/>
    <cellStyle name="통화 [" xfId="363"/>
    <cellStyle name="통화 [0] 2" xfId="364"/>
    <cellStyle name="퍼센트" xfId="365"/>
    <cellStyle name="표" xfId="366"/>
    <cellStyle name="표(가는선,가운데,중앙)" xfId="367"/>
    <cellStyle name="표(가는선,왼쪽,중앙)" xfId="368"/>
    <cellStyle name="표(세로쓰기)" xfId="369"/>
    <cellStyle name="표_검찰공무원숙소적격-(주)조인건설" xfId="370"/>
    <cellStyle name="표_청원지구 기성제적격-조광기업(주)-1" xfId="371"/>
    <cellStyle name="표_횡성연수원-(完)" xfId="372"/>
    <cellStyle name="表示済みのハイパーリンク" xfId="373"/>
    <cellStyle name="표준" xfId="0" builtinId="0"/>
    <cellStyle name="표준 12 2" xfId="374"/>
    <cellStyle name="표준 2" xfId="375"/>
    <cellStyle name="표준 2 3" xfId="376"/>
    <cellStyle name="표준 2_수공(소양강댐쉬브)" xfId="377"/>
    <cellStyle name="표준 3" xfId="378"/>
    <cellStyle name="표준 4" xfId="379"/>
    <cellStyle name="표준 5" xfId="380"/>
    <cellStyle name="標準_Akia(F）-8" xfId="381"/>
    <cellStyle name="표준_글로벌클러스트빌딩(전기)2" xfId="382"/>
    <cellStyle name="표준_설계서갑지_제잡비" xfId="383"/>
    <cellStyle name="표준_원가계산서(일반관급)" xfId="384"/>
    <cellStyle name="표준1" xfId="385"/>
    <cellStyle name="표준2" xfId="386"/>
    <cellStyle name="합산" xfId="387"/>
    <cellStyle name="화폐기호" xfId="388"/>
    <cellStyle name="화폐기호0" xfId="38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114300</xdr:rowOff>
    </xdr:from>
    <xdr:to>
      <xdr:col>7</xdr:col>
      <xdr:colOff>361950</xdr:colOff>
      <xdr:row>43</xdr:row>
      <xdr:rowOff>38100</xdr:rowOff>
    </xdr:to>
    <xdr:pic>
      <xdr:nvPicPr>
        <xdr:cNvPr id="10435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14300"/>
          <a:ext cx="5448300" cy="729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579783</xdr:colOff>
      <xdr:row>22</xdr:row>
      <xdr:rowOff>91110</xdr:rowOff>
    </xdr:from>
    <xdr:to>
      <xdr:col>2</xdr:col>
      <xdr:colOff>447261</xdr:colOff>
      <xdr:row>22</xdr:row>
      <xdr:rowOff>91110</xdr:rowOff>
    </xdr:to>
    <xdr:cxnSp macro="">
      <xdr:nvCxnSpPr>
        <xdr:cNvPr id="5" name="직선 연결선 4"/>
        <xdr:cNvCxnSpPr/>
      </xdr:nvCxnSpPr>
      <xdr:spPr>
        <a:xfrm>
          <a:off x="1341783" y="3917675"/>
          <a:ext cx="629478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104775</xdr:rowOff>
    </xdr:from>
    <xdr:to>
      <xdr:col>7</xdr:col>
      <xdr:colOff>752475</xdr:colOff>
      <xdr:row>42</xdr:row>
      <xdr:rowOff>142875</xdr:rowOff>
    </xdr:to>
    <xdr:pic>
      <xdr:nvPicPr>
        <xdr:cNvPr id="11497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76225"/>
          <a:ext cx="6067425" cy="706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372221</xdr:colOff>
      <xdr:row>16</xdr:row>
      <xdr:rowOff>4280</xdr:rowOff>
    </xdr:from>
    <xdr:to>
      <xdr:col>2</xdr:col>
      <xdr:colOff>384228</xdr:colOff>
      <xdr:row>17</xdr:row>
      <xdr:rowOff>144405</xdr:rowOff>
    </xdr:to>
    <xdr:sp macro="" textlink="">
      <xdr:nvSpPr>
        <xdr:cNvPr id="6" name="모서리가 둥근 직사각형 5"/>
        <xdr:cNvSpPr/>
      </xdr:nvSpPr>
      <xdr:spPr>
        <a:xfrm>
          <a:off x="370316" y="2796762"/>
          <a:ext cx="1528334" cy="306486"/>
        </a:xfrm>
        <a:prstGeom prst="roundRect">
          <a:avLst/>
        </a:prstGeom>
        <a:solidFill>
          <a:srgbClr val="FFFF00">
            <a:alpha val="10000"/>
          </a:srgb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9" type="noConversion"/>
  <pageMargins left="0.75" right="0.75" top="1" bottom="1" header="0.5" footer="0.5"/>
  <headerFooter alignWithMargins="0">
    <oddHeader>&amp;A</oddHeader>
    <oddFooter>&amp;P 쪽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A2" sqref="A2:L2"/>
    </sheetView>
  </sheetViews>
  <sheetFormatPr defaultRowHeight="13.5"/>
  <cols>
    <col min="11" max="11" width="10.44140625" bestFit="1" customWidth="1"/>
  </cols>
  <sheetData>
    <row r="1" spans="1:12">
      <c r="A1" s="38"/>
      <c r="B1" s="39"/>
      <c r="C1" s="39"/>
      <c r="D1" s="39"/>
      <c r="E1" s="39"/>
      <c r="F1" s="39"/>
      <c r="G1" s="39"/>
      <c r="H1" s="39"/>
      <c r="I1" s="40"/>
      <c r="J1" s="41"/>
      <c r="K1" s="42"/>
      <c r="L1" s="43"/>
    </row>
    <row r="2" spans="1:12" ht="31.5">
      <c r="A2" s="83" t="s">
        <v>34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</row>
    <row r="4" spans="1:12" ht="27.75" customHeight="1" thickBot="1">
      <c r="A4" s="47"/>
      <c r="B4" s="86" t="s">
        <v>42</v>
      </c>
      <c r="C4" s="86"/>
      <c r="D4" s="86"/>
      <c r="E4" s="86"/>
      <c r="F4" s="86"/>
      <c r="G4" s="86"/>
      <c r="H4" s="86"/>
      <c r="I4" s="86"/>
      <c r="J4" s="86"/>
      <c r="K4" s="86"/>
      <c r="L4" s="48"/>
    </row>
    <row r="5" spans="1:12" ht="27.75" customHeight="1" thickBot="1">
      <c r="A5" s="49"/>
      <c r="B5" s="87" t="s">
        <v>25</v>
      </c>
      <c r="C5" s="88"/>
      <c r="D5" s="88"/>
      <c r="E5" s="88" t="s">
        <v>26</v>
      </c>
      <c r="F5" s="88"/>
      <c r="G5" s="88"/>
      <c r="H5" s="88"/>
      <c r="I5" s="88"/>
      <c r="J5" s="88" t="s">
        <v>27</v>
      </c>
      <c r="K5" s="89"/>
      <c r="L5" s="50"/>
    </row>
    <row r="6" spans="1:12" ht="27.75" customHeight="1" thickTop="1">
      <c r="A6" s="51"/>
      <c r="B6" s="90" t="s">
        <v>28</v>
      </c>
      <c r="C6" s="91"/>
      <c r="D6" s="91"/>
      <c r="E6" s="92">
        <f>소방감리산출서!F15</f>
        <v>21670000</v>
      </c>
      <c r="F6" s="92"/>
      <c r="G6" s="63" t="str">
        <f>"("&amp;NUMBERSTRING(E6,1)&amp;"원)"</f>
        <v>(이천일백육십칠만원)</v>
      </c>
      <c r="H6" s="64"/>
      <c r="I6" s="64"/>
      <c r="J6" s="93"/>
      <c r="K6" s="94"/>
      <c r="L6" s="46"/>
    </row>
    <row r="7" spans="1:12" ht="27.75" customHeight="1">
      <c r="A7" s="51"/>
      <c r="B7" s="73" t="s">
        <v>29</v>
      </c>
      <c r="C7" s="75" t="s">
        <v>30</v>
      </c>
      <c r="D7" s="75"/>
      <c r="E7" s="62">
        <f>소방감리산출서!F13</f>
        <v>19700000</v>
      </c>
      <c r="F7" s="62"/>
      <c r="G7" s="63" t="str">
        <f>"("&amp;NUMBERSTRING(E7,1)&amp;"원)"</f>
        <v>(일천구백칠십만원)</v>
      </c>
      <c r="H7" s="64"/>
      <c r="I7" s="64"/>
      <c r="J7" s="65"/>
      <c r="K7" s="66"/>
      <c r="L7" s="46"/>
    </row>
    <row r="8" spans="1:12" ht="27.75" customHeight="1">
      <c r="A8" s="51"/>
      <c r="B8" s="73"/>
      <c r="C8" s="76"/>
      <c r="D8" s="77"/>
      <c r="E8" s="78"/>
      <c r="F8" s="79"/>
      <c r="G8" s="63"/>
      <c r="H8" s="64"/>
      <c r="I8" s="64"/>
      <c r="J8" s="80"/>
      <c r="K8" s="81"/>
      <c r="L8" s="46"/>
    </row>
    <row r="9" spans="1:12" ht="27.75" customHeight="1">
      <c r="A9" s="51"/>
      <c r="B9" s="73"/>
      <c r="C9" s="82" t="s">
        <v>31</v>
      </c>
      <c r="D9" s="82"/>
      <c r="E9" s="62">
        <f>소방감리산출서!F14</f>
        <v>1970000</v>
      </c>
      <c r="F9" s="62"/>
      <c r="G9" s="63" t="str">
        <f>"("&amp;NUMBERSTRING(E9,1)&amp;"원)"</f>
        <v>(일백구십칠만원)</v>
      </c>
      <c r="H9" s="64"/>
      <c r="I9" s="64"/>
      <c r="J9" s="65"/>
      <c r="K9" s="66"/>
      <c r="L9" s="46"/>
    </row>
    <row r="10" spans="1:12" ht="27.75" customHeight="1" thickBot="1">
      <c r="A10" s="51"/>
      <c r="B10" s="74"/>
      <c r="C10" s="67" t="s">
        <v>32</v>
      </c>
      <c r="D10" s="67"/>
      <c r="E10" s="68">
        <f>E9+E8+E7</f>
        <v>21670000</v>
      </c>
      <c r="F10" s="68"/>
      <c r="G10" s="69" t="str">
        <f>"("&amp;NUMBERSTRING(E10,1)&amp;"원)"</f>
        <v>(이천일백육십칠만원)</v>
      </c>
      <c r="H10" s="70"/>
      <c r="I10" s="70"/>
      <c r="J10" s="71"/>
      <c r="K10" s="72"/>
      <c r="L10" s="46"/>
    </row>
    <row r="11" spans="1:12" ht="27.75" customHeight="1">
      <c r="A11" s="4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48"/>
    </row>
    <row r="12" spans="1:12" ht="27.75" customHeight="1">
      <c r="A12" s="47"/>
      <c r="B12" s="53" t="s">
        <v>33</v>
      </c>
      <c r="C12" s="53"/>
      <c r="D12" s="52"/>
      <c r="E12" s="52"/>
      <c r="F12" s="52"/>
      <c r="G12" s="52"/>
      <c r="H12" s="53"/>
      <c r="I12" s="52"/>
      <c r="J12" s="52"/>
      <c r="K12" s="52"/>
      <c r="L12" s="48"/>
    </row>
    <row r="13" spans="1:12" ht="27.75" customHeight="1">
      <c r="A13" s="47"/>
      <c r="B13" s="54" t="s">
        <v>43</v>
      </c>
      <c r="C13" s="52"/>
      <c r="D13" s="52"/>
      <c r="E13" s="52"/>
      <c r="F13" s="52"/>
      <c r="G13" s="52"/>
      <c r="H13" s="54"/>
      <c r="I13" s="52"/>
      <c r="J13" s="52"/>
      <c r="K13" s="60"/>
      <c r="L13" s="48"/>
    </row>
    <row r="14" spans="1:12" ht="27.75" customHeight="1">
      <c r="A14" s="47"/>
      <c r="B14" s="54" t="s">
        <v>36</v>
      </c>
      <c r="C14" s="52"/>
      <c r="D14" s="52"/>
      <c r="E14" s="52"/>
      <c r="F14" s="52"/>
      <c r="G14" s="52"/>
      <c r="H14" s="54"/>
      <c r="I14" s="52"/>
      <c r="J14" s="52"/>
      <c r="K14" s="52"/>
      <c r="L14" s="48"/>
    </row>
    <row r="15" spans="1:12" ht="27.75" customHeight="1">
      <c r="A15" s="47"/>
      <c r="B15" s="54" t="s">
        <v>44</v>
      </c>
      <c r="C15" s="52"/>
      <c r="D15" s="52"/>
      <c r="E15" s="52"/>
      <c r="F15" s="52"/>
      <c r="G15" s="52"/>
      <c r="H15" s="54"/>
      <c r="I15" s="52"/>
      <c r="J15" s="52"/>
      <c r="K15" s="52"/>
      <c r="L15" s="48"/>
    </row>
    <row r="16" spans="1:12" ht="27.75" customHeight="1" thickBot="1">
      <c r="A16" s="55"/>
      <c r="B16" s="56"/>
      <c r="C16" s="57"/>
      <c r="D16" s="57"/>
      <c r="E16" s="57"/>
      <c r="F16" s="57"/>
      <c r="G16" s="57"/>
      <c r="H16" s="57"/>
      <c r="I16" s="57"/>
      <c r="J16" s="57"/>
      <c r="K16" s="57"/>
      <c r="L16" s="58"/>
    </row>
  </sheetData>
  <mergeCells count="26">
    <mergeCell ref="B6:D6"/>
    <mergeCell ref="E6:F6"/>
    <mergeCell ref="G6:I6"/>
    <mergeCell ref="J6:K6"/>
    <mergeCell ref="A2:L2"/>
    <mergeCell ref="B4:K4"/>
    <mergeCell ref="B5:D5"/>
    <mergeCell ref="E5:I5"/>
    <mergeCell ref="J5:K5"/>
    <mergeCell ref="B7:B10"/>
    <mergeCell ref="C7:D7"/>
    <mergeCell ref="E7:F7"/>
    <mergeCell ref="G7:I7"/>
    <mergeCell ref="J7:K7"/>
    <mergeCell ref="C8:D8"/>
    <mergeCell ref="E8:F8"/>
    <mergeCell ref="G8:I8"/>
    <mergeCell ref="J8:K8"/>
    <mergeCell ref="C9:D9"/>
    <mergeCell ref="E9:F9"/>
    <mergeCell ref="G9:I9"/>
    <mergeCell ref="J9:K9"/>
    <mergeCell ref="C10:D10"/>
    <mergeCell ref="E10:F10"/>
    <mergeCell ref="G10:I10"/>
    <mergeCell ref="J10:K10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W28"/>
  <sheetViews>
    <sheetView showGridLines="0" view="pageBreakPreview" zoomScaleNormal="100" zoomScaleSheetLayoutView="100" workbookViewId="0">
      <selection activeCell="B5" sqref="B5"/>
    </sheetView>
  </sheetViews>
  <sheetFormatPr defaultRowHeight="20.100000000000001" customHeight="1"/>
  <cols>
    <col min="1" max="1" width="8.77734375" style="1" customWidth="1"/>
    <col min="2" max="2" width="7.6640625" style="1" customWidth="1"/>
    <col min="3" max="3" width="5.77734375" style="1" customWidth="1"/>
    <col min="4" max="4" width="5.77734375" style="19" customWidth="1"/>
    <col min="5" max="5" width="8" style="6" customWidth="1"/>
    <col min="6" max="6" width="8.77734375" style="6" customWidth="1"/>
    <col min="7" max="7" width="18.77734375" style="6" customWidth="1"/>
    <col min="8" max="8" width="8.88671875" style="1"/>
    <col min="9" max="9" width="2.77734375" style="1" bestFit="1" customWidth="1"/>
    <col min="10" max="10" width="10.6640625" style="1" bestFit="1" customWidth="1"/>
    <col min="11" max="11" width="11.44140625" style="1" bestFit="1" customWidth="1"/>
    <col min="12" max="12" width="3.6640625" style="1" customWidth="1"/>
    <col min="13" max="13" width="4" style="1" bestFit="1" customWidth="1"/>
    <col min="14" max="14" width="1.88671875" style="19" bestFit="1" customWidth="1"/>
    <col min="15" max="15" width="4.88671875" style="19" bestFit="1" customWidth="1"/>
    <col min="16" max="16" width="1.88671875" style="19" bestFit="1" customWidth="1"/>
    <col min="17" max="17" width="4.88671875" style="19" bestFit="1" customWidth="1"/>
    <col min="18" max="18" width="2" style="19" bestFit="1" customWidth="1"/>
    <col min="19" max="19" width="4.88671875" style="19" bestFit="1" customWidth="1"/>
    <col min="20" max="20" width="1.88671875" style="19" bestFit="1" customWidth="1"/>
    <col min="21" max="21" width="4.88671875" style="19" bestFit="1" customWidth="1"/>
    <col min="22" max="22" width="2.33203125" style="19" bestFit="1" customWidth="1"/>
    <col min="23" max="23" width="5.77734375" style="31" bestFit="1" customWidth="1"/>
    <col min="24" max="16384" width="8.88671875" style="1"/>
  </cols>
  <sheetData>
    <row r="1" spans="1:10" ht="29.25" customHeight="1">
      <c r="A1" s="105" t="s">
        <v>2</v>
      </c>
      <c r="B1" s="105"/>
      <c r="C1" s="105"/>
      <c r="D1" s="105"/>
      <c r="E1" s="105"/>
      <c r="F1" s="105"/>
      <c r="G1" s="105"/>
    </row>
    <row r="2" spans="1:10" ht="29.25" customHeight="1">
      <c r="A2" s="37"/>
      <c r="B2" s="37"/>
      <c r="C2" s="37"/>
      <c r="D2" s="37"/>
      <c r="E2" s="37"/>
      <c r="F2" s="37"/>
      <c r="G2" s="37"/>
    </row>
    <row r="3" spans="1:10" ht="29.25" customHeight="1">
      <c r="A3" s="106" t="s">
        <v>20</v>
      </c>
      <c r="B3" s="106"/>
      <c r="C3" s="106"/>
      <c r="D3" s="106"/>
      <c r="E3" s="106"/>
      <c r="F3" s="106"/>
      <c r="G3" s="106"/>
    </row>
    <row r="4" spans="1:10" ht="29.25" customHeight="1">
      <c r="A4" s="2"/>
      <c r="D4" s="1"/>
      <c r="G4" s="37"/>
    </row>
    <row r="5" spans="1:10" ht="29.25" customHeight="1">
      <c r="A5" s="2"/>
      <c r="B5" s="24" t="s">
        <v>45</v>
      </c>
      <c r="C5" s="107">
        <v>1</v>
      </c>
      <c r="D5" s="107"/>
      <c r="E5" s="26" t="s">
        <v>40</v>
      </c>
      <c r="F5" s="25">
        <f>100/7*2</f>
        <v>28.571428571428573</v>
      </c>
      <c r="G5" s="37"/>
    </row>
    <row r="6" spans="1:10" ht="29.25" customHeight="1" thickBot="1">
      <c r="A6" s="3"/>
      <c r="B6" s="3"/>
      <c r="C6" s="3"/>
      <c r="D6" s="4"/>
      <c r="E6" s="3"/>
      <c r="F6" s="5"/>
    </row>
    <row r="7" spans="1:10" ht="29.25" customHeight="1" thickBot="1">
      <c r="A7" s="7" t="s">
        <v>3</v>
      </c>
      <c r="B7" s="8" t="s">
        <v>4</v>
      </c>
      <c r="C7" s="8" t="s">
        <v>5</v>
      </c>
      <c r="D7" s="8" t="s">
        <v>6</v>
      </c>
      <c r="E7" s="9" t="s">
        <v>0</v>
      </c>
      <c r="F7" s="9" t="s">
        <v>7</v>
      </c>
      <c r="G7" s="10" t="s">
        <v>8</v>
      </c>
    </row>
    <row r="8" spans="1:10" ht="29.25" customHeight="1">
      <c r="A8" s="11" t="s">
        <v>9</v>
      </c>
      <c r="B8" s="12" t="s">
        <v>37</v>
      </c>
      <c r="C8" s="12" t="s">
        <v>10</v>
      </c>
      <c r="D8" s="27">
        <f>F5</f>
        <v>28.571428571428573</v>
      </c>
      <c r="E8" s="22">
        <v>300463</v>
      </c>
      <c r="F8" s="13">
        <f>TRUNC(D8*E8,-1)</f>
        <v>8584650</v>
      </c>
      <c r="G8" s="20" t="s">
        <v>41</v>
      </c>
    </row>
    <row r="9" spans="1:10" ht="29.25" customHeight="1">
      <c r="A9" s="21" t="s">
        <v>11</v>
      </c>
      <c r="B9" s="59"/>
      <c r="C9" s="14" t="s">
        <v>35</v>
      </c>
      <c r="D9" s="15">
        <v>10</v>
      </c>
      <c r="E9" s="16"/>
      <c r="F9" s="16">
        <f>F8*0.1</f>
        <v>858465</v>
      </c>
      <c r="G9" s="61" t="s">
        <v>38</v>
      </c>
      <c r="J9" s="6"/>
    </row>
    <row r="10" spans="1:10" ht="29.25" customHeight="1">
      <c r="A10" s="95" t="s">
        <v>13</v>
      </c>
      <c r="B10" s="96"/>
      <c r="C10" s="14" t="s">
        <v>35</v>
      </c>
      <c r="D10" s="15">
        <v>120</v>
      </c>
      <c r="E10" s="16"/>
      <c r="F10" s="16">
        <f>F8*1.2</f>
        <v>10301580</v>
      </c>
      <c r="G10" s="32" t="s">
        <v>16</v>
      </c>
    </row>
    <row r="11" spans="1:10" ht="29.25" customHeight="1">
      <c r="A11" s="95" t="s">
        <v>19</v>
      </c>
      <c r="B11" s="96"/>
      <c r="C11" s="14" t="s">
        <v>12</v>
      </c>
      <c r="D11" s="15">
        <v>1</v>
      </c>
      <c r="E11" s="16"/>
      <c r="F11" s="16">
        <f>F8+F10+F9</f>
        <v>19744695</v>
      </c>
      <c r="G11" s="33"/>
    </row>
    <row r="12" spans="1:10" ht="29.25" customHeight="1">
      <c r="A12" s="95"/>
      <c r="B12" s="96"/>
      <c r="C12" s="14"/>
      <c r="D12" s="15"/>
      <c r="E12" s="34"/>
      <c r="F12" s="16"/>
      <c r="G12" s="35"/>
    </row>
    <row r="13" spans="1:10" ht="29.25" customHeight="1">
      <c r="A13" s="97" t="s">
        <v>17</v>
      </c>
      <c r="B13" s="98"/>
      <c r="C13" s="98"/>
      <c r="D13" s="99"/>
      <c r="E13" s="23"/>
      <c r="F13" s="23">
        <f>TRUNC(F12+F11,-5)</f>
        <v>19700000</v>
      </c>
      <c r="G13" s="33" t="s">
        <v>39</v>
      </c>
    </row>
    <row r="14" spans="1:10" ht="29.25" customHeight="1">
      <c r="A14" s="100" t="s">
        <v>18</v>
      </c>
      <c r="B14" s="101"/>
      <c r="C14" s="14" t="s">
        <v>1</v>
      </c>
      <c r="D14" s="15">
        <v>1</v>
      </c>
      <c r="E14" s="36"/>
      <c r="F14" s="36">
        <f>TRUNC(F13*0.1,0)</f>
        <v>1970000</v>
      </c>
      <c r="G14" s="35" t="s">
        <v>14</v>
      </c>
    </row>
    <row r="15" spans="1:10" ht="29.25" customHeight="1">
      <c r="A15" s="102" t="s">
        <v>15</v>
      </c>
      <c r="B15" s="103"/>
      <c r="C15" s="103"/>
      <c r="D15" s="104"/>
      <c r="E15" s="18"/>
      <c r="F15" s="18">
        <f>F14+F13</f>
        <v>21670000</v>
      </c>
      <c r="G15" s="17"/>
    </row>
    <row r="16" spans="1:10" ht="29.25" customHeight="1"/>
    <row r="17" spans="3:7" ht="29.25" customHeight="1">
      <c r="G17" s="30"/>
    </row>
    <row r="18" spans="3:7" ht="29.25" customHeight="1"/>
    <row r="19" spans="3:7" ht="29.25" customHeight="1"/>
    <row r="26" spans="3:7" ht="20.100000000000001" customHeight="1">
      <c r="C26" s="28" t="s">
        <v>22</v>
      </c>
      <c r="E26" s="29" t="e">
        <f>#REF!-#REF!</f>
        <v>#REF!</v>
      </c>
    </row>
    <row r="27" spans="3:7" ht="20.100000000000001" customHeight="1">
      <c r="C27" s="28" t="s">
        <v>23</v>
      </c>
      <c r="E27" s="29" t="e">
        <f>#REF!-#REF!</f>
        <v>#REF!</v>
      </c>
    </row>
    <row r="28" spans="3:7" ht="20.100000000000001" customHeight="1">
      <c r="C28" s="28" t="s">
        <v>24</v>
      </c>
      <c r="E28" s="29" t="e">
        <f>#REF!-#REF!</f>
        <v>#REF!</v>
      </c>
    </row>
  </sheetData>
  <mergeCells count="9">
    <mergeCell ref="A1:G1"/>
    <mergeCell ref="A3:G3"/>
    <mergeCell ref="C5:D5"/>
    <mergeCell ref="A10:B10"/>
    <mergeCell ref="A11:B11"/>
    <mergeCell ref="A12:B12"/>
    <mergeCell ref="A13:D13"/>
    <mergeCell ref="A14:B14"/>
    <mergeCell ref="A15:D15"/>
  </mergeCells>
  <phoneticPr fontId="9" type="noConversion"/>
  <printOptions horizontalCentered="1"/>
  <pageMargins left="0.19685039370078741" right="0.19685039370078741" top="0.59055118110236227" bottom="0.39370078740157483" header="0.74803149606299213" footer="0.51181102362204722"/>
  <pageSetup paperSize="9" scale="9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topLeftCell="A7" zoomScale="115" zoomScaleNormal="130" zoomScaleSheetLayoutView="115" workbookViewId="0">
      <selection activeCell="J34" sqref="J34"/>
    </sheetView>
  </sheetViews>
  <sheetFormatPr defaultRowHeight="13.5"/>
  <sheetData/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opLeftCell="A10" zoomScale="115" zoomScaleNormal="115" workbookViewId="0">
      <selection activeCell="K27" sqref="K27"/>
    </sheetView>
  </sheetViews>
  <sheetFormatPr defaultRowHeight="13.5"/>
  <sheetData>
    <row r="1" spans="1:10">
      <c r="A1" s="108" t="s">
        <v>21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10">
      <c r="A2" s="108"/>
      <c r="B2" s="108"/>
      <c r="C2" s="108"/>
      <c r="D2" s="108"/>
      <c r="E2" s="108"/>
      <c r="F2" s="108"/>
      <c r="G2" s="108"/>
      <c r="H2" s="108"/>
      <c r="I2" s="108"/>
      <c r="J2" s="108"/>
    </row>
  </sheetData>
  <mergeCells count="1">
    <mergeCell ref="A1:J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갑지</vt:lpstr>
      <vt:lpstr>소방감리산출서</vt:lpstr>
      <vt:lpstr>엔지니어링업체 노임단가</vt:lpstr>
      <vt:lpstr>보험요율</vt:lpstr>
    </vt:vector>
  </TitlesOfParts>
  <Company>대한주택공사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공사감리부</dc:creator>
  <cp:lastModifiedBy>USER</cp:lastModifiedBy>
  <cp:lastPrinted>2025-03-20T05:00:08Z</cp:lastPrinted>
  <dcterms:created xsi:type="dcterms:W3CDTF">1998-11-09T06:52:45Z</dcterms:created>
  <dcterms:modified xsi:type="dcterms:W3CDTF">2026-09-10T10:40:26Z</dcterms:modified>
</cp:coreProperties>
</file>