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.건축 산출 2026년07월\20260704 학산 2리 마을회관 수정\20260818 공내역\"/>
    </mc:Choice>
  </mc:AlternateContent>
  <bookViews>
    <workbookView xWindow="0" yWindow="0" windowWidth="28800" windowHeight="12165" tabRatio="724"/>
  </bookViews>
  <sheets>
    <sheet name="총괄표" sheetId="11" r:id="rId1"/>
    <sheet name="내역서" sheetId="10" r:id="rId2"/>
    <sheet name="합산자재" sheetId="6" state="hidden" r:id="rId3"/>
    <sheet name="옵션" sheetId="5" r:id="rId4"/>
  </sheets>
  <definedNames>
    <definedName name="__IntlFixup" hidden="1">TRUE</definedName>
    <definedName name="__JJ132">#REF!</definedName>
    <definedName name="__JK132">#REF!</definedName>
    <definedName name="__JN132">#REF!</definedName>
    <definedName name="__p1">#REF!</definedName>
    <definedName name="_95년_포상금_지급내역">#REF!</definedName>
    <definedName name="_Fill" hidden="1">#REF!</definedName>
    <definedName name="_JJ132">#REF!</definedName>
    <definedName name="_JK132">#REF!</definedName>
    <definedName name="_JN132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1">#REF!</definedName>
    <definedName name="_Parse_In" hidden="1">#REF!</definedName>
    <definedName name="_Regression_Int" hidden="1">1</definedName>
    <definedName name="_Sort" hidden="1">#REF!</definedName>
    <definedName name="a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f">#REF!</definedName>
    <definedName name="b">#REF!</definedName>
    <definedName name="BOX형수로집계">#REF!</definedName>
    <definedName name="CV_1C">#REF!</definedName>
    <definedName name="d">#REF!</definedName>
    <definedName name="_xlnm.Database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" hidden="1">{#N/A,#N/A,FALSE,"단가표지"}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HFH" hidden="1">#REF!</definedName>
    <definedName name="FHFK" hidden="1">#REF!</definedName>
    <definedName name="GEMCO" hidden="1">#REF!</definedName>
    <definedName name="gfgdfg" hidden="1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ardwar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>#REF!</definedName>
    <definedName name="ooo" hidden="1">#REF!</definedName>
    <definedName name="OPOP" hidden="1">#REF!</definedName>
    <definedName name="OPP" hidden="1">#REF!</definedName>
    <definedName name="OPPP" hidden="1">#REF!</definedName>
    <definedName name="P">#REF!</definedName>
    <definedName name="_xlnm.Print_Area" localSheetId="1">내역서!$A$1:$Q$133</definedName>
    <definedName name="_xlnm.Print_Area" localSheetId="0">총괄표!$A$1:$Q$107</definedName>
    <definedName name="_xlnm.Print_Area">#REF!</definedName>
    <definedName name="Print_Area_MI">#REF!</definedName>
    <definedName name="_xlnm.Print_Titles" localSheetId="1">내역서!$1:$3</definedName>
    <definedName name="_xlnm.Print_Titles" localSheetId="0">총괄표!$1:$3</definedName>
    <definedName name="_xlnm.Print_Titles" localSheetId="2">합산자재!$1:$3</definedName>
    <definedName name="_xlnm.Print_Titles">#REF!</definedName>
    <definedName name="Q">#REF!</definedName>
    <definedName name="qw" hidden="1">{#N/A,#N/A,FALSE,"단가표지"}</definedName>
    <definedName name="RK" hidden="1">#REF!</definedName>
    <definedName name="SIZE">#REF!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TTT" hidden="1">#REF!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F74ED08_7DE6_11D4_BC29_005004C1F3AD_.wvu.PrintTitles" hidden="1">#REF!</definedName>
    <definedName name="zx" hidden="1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아" hidden="1">#REF!</definedName>
    <definedName name="강감찬">#REF!</definedName>
    <definedName name="강아지" hidden="1">#REF!</definedName>
    <definedName name="거ㅏ" hidden="1">#REF!</definedName>
    <definedName name="결표지" hidden="1">{#N/A,#N/A,FALSE,"표지"}</definedName>
    <definedName name="경계점말뚝">#REF!</definedName>
    <definedName name="계약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사비">#REF!</definedName>
    <definedName name="공업용뇌관2">#REF!</definedName>
    <definedName name="공통가설" hidden="1">#REF!</definedName>
    <definedName name="교육">#REF!</definedName>
    <definedName name="교통">#REF!</definedName>
    <definedName name="구산갑지" hidden="1">#REF!</definedName>
    <definedName name="기간">#REF!</definedName>
    <definedName name="김김김" hidden="1">{#N/A,#N/A,FALSE,"속도"}</definedName>
    <definedName name="김유신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다이너마이트2">#REF!</definedName>
    <definedName name="단가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순공종">#REF!</definedName>
    <definedName name="대경설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#REF!</definedName>
    <definedName name="대기질측정">#REF!</definedName>
    <definedName name="대안설정">#REF!</definedName>
    <definedName name="덕흥흥건축" hidden="1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식물상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hidden="1">#REF!</definedName>
    <definedName name="ㅁ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명수">#REF!</definedName>
    <definedName name="문화재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hidden="1">#REF!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hidden="1">{#N/A,#N/A,FALSE,"표지"}</definedName>
    <definedName name="백색페인트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1">#REF!</definedName>
    <definedName name="보정계수2">#REF!</definedName>
    <definedName name="보정계수3">#REF!</definedName>
    <definedName name="보조">#REF!</definedName>
    <definedName name="보통공종">#REF!</definedName>
    <definedName name="보통인부">#REF!</definedName>
    <definedName name="복잡공종">#REF!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닐전화선">#REF!</definedName>
    <definedName name="뿌로마이드">#REF!</definedName>
    <definedName name="ㅅㅅ" hidden="1">#REF!</definedName>
    <definedName name="ㅅㅅㅆㅆㅆ" hidden="1">{#N/A,#N/A,FALSE,"표지"}</definedName>
    <definedName name="사정">#REF!</definedName>
    <definedName name="사후환경조사">#REF!</definedName>
    <definedName name="산업">#REF!</definedName>
    <definedName name="삼우설비" hidden="1">#REF!</definedName>
    <definedName name="선택">#REF!</definedName>
    <definedName name="설" hidden="1">#REF!</definedName>
    <definedName name="설계규모">#REF!</definedName>
    <definedName name="설변사유" hidden="1">{#N/A,#N/A,TRUE,"1";#N/A,#N/A,TRUE,"2";#N/A,#N/A,TRUE,"3";#N/A,#N/A,TRUE,"4";#N/A,#N/A,TRUE,"5";#N/A,#N/A,TRUE,"6";#N/A,#N/A,TRUE,"7"}</definedName>
    <definedName name="섹션오일페이퍼">#REF!</definedName>
    <definedName name="소음진동">#REF!</definedName>
    <definedName name="수리수문">#REF!</definedName>
    <definedName name="수질">#REF!</definedName>
    <definedName name="수질측정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실행적용임금">#REF!</definedName>
    <definedName name="심도조사기계손료">#REF!</definedName>
    <definedName name="ㅇㄹ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오수맨홀수량2">#REF!</definedName>
    <definedName name="오수맨홀집계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외주의뢰1" hidden="1">#REF!</definedName>
    <definedName name="요약문">#REF!</definedName>
    <definedName name="용역개요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락경관">#REF!</definedName>
    <definedName name="위생공중보건">#REF!</definedName>
    <definedName name="유관순">#REF!</definedName>
    <definedName name="육상동식물">#REF!</definedName>
    <definedName name="육수동식물">#REF!</definedName>
    <definedName name="이순신">#REF!</definedName>
    <definedName name="이율곡">#REF!</definedName>
    <definedName name="인구">#REF!</definedName>
    <definedName name="인월수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수">#REF!</definedName>
    <definedName name="일위">#REF!</definedName>
    <definedName name="일조장해">#REF!</definedName>
    <definedName name="잉크">#REF!</definedName>
    <definedName name="자동차OD">#REF!</definedName>
    <definedName name="자재단가근거" hidden="1">#REF!</definedName>
    <definedName name="작은금액인월수_X2">#REF!</definedName>
    <definedName name="저감방안수립">#REF!</definedName>
    <definedName name="적용임금">#REF!</definedName>
    <definedName name="전기" hidden="1">#REF!</definedName>
    <definedName name="전기공사" hidden="1">#REF!</definedName>
    <definedName name="전파장해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거">#REF!</definedName>
    <definedName name="주민의견수렴">#REF!</definedName>
    <definedName name="중급">#REF!</definedName>
    <definedName name="중급기능사">#REF!</definedName>
    <definedName name="중급기술자">#REF!</definedName>
    <definedName name="지구단위">#REF!</definedName>
    <definedName name="초급">#REF!</definedName>
    <definedName name="초급엔지니어링">#REF!</definedName>
    <definedName name="총공" hidden="1">{#N/A,#N/A,FALSE,"운반시간"}</definedName>
    <definedName name="최대값">#REF!</definedName>
    <definedName name="최소값">#REF!</definedName>
    <definedName name="코딩">#REF!</definedName>
    <definedName name="토목설계" hidden="1">{#N/A,#N/A,FALSE,"골재소요량";#N/A,#N/A,FALSE,"골재소요량"}</definedName>
    <definedName name="토양">#REF!</definedName>
    <definedName name="토적표" hidden="1">#REF!</definedName>
    <definedName name="토지이용">#REF!</definedName>
    <definedName name="특급">#REF!</definedName>
    <definedName name="특별인부">#REF!</definedName>
    <definedName name="파카손료">#REF!</definedName>
    <definedName name="평균">#REF!</definedName>
    <definedName name="폐기물">#REF!</definedName>
    <definedName name="표지2" hidden="1">{#N/A,#N/A,FALSE,"단가표지"}</definedName>
    <definedName name="품_______명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전" hidden="1">#REF!</definedName>
    <definedName name="합계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허균">#REF!</definedName>
    <definedName name="현장정착액">#REF!</definedName>
    <definedName name="환경개요">#REF!</definedName>
    <definedName name="환경규모">#REF!</definedName>
    <definedName name="횟수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6" l="1"/>
  <c r="H15" i="6"/>
  <c r="H26" i="6"/>
  <c r="L26" i="6" s="1"/>
  <c r="H27" i="6"/>
  <c r="H38" i="6"/>
  <c r="H39" i="6"/>
  <c r="F8" i="5"/>
  <c r="F7" i="5"/>
  <c r="F6" i="5"/>
  <c r="F5" i="5"/>
  <c r="F4" i="5"/>
  <c r="O29" i="11"/>
  <c r="O55" i="11"/>
  <c r="O81" i="11"/>
  <c r="O107" i="11"/>
  <c r="AE115" i="10"/>
  <c r="AE91" i="10"/>
  <c r="AE70" i="10"/>
  <c r="AE55" i="10"/>
  <c r="AE22" i="10"/>
  <c r="L8" i="10"/>
  <c r="N8" i="10"/>
  <c r="O29" i="10"/>
  <c r="L33" i="10"/>
  <c r="N33" i="10"/>
  <c r="L34" i="10"/>
  <c r="N34" i="10"/>
  <c r="L41" i="10"/>
  <c r="N41" i="10"/>
  <c r="L42" i="10"/>
  <c r="N42" i="10"/>
  <c r="O55" i="10"/>
  <c r="L58" i="10"/>
  <c r="N58" i="10"/>
  <c r="O81" i="10"/>
  <c r="O107" i="10"/>
  <c r="L109" i="10"/>
  <c r="N109" i="10"/>
  <c r="L110" i="10"/>
  <c r="N110" i="10"/>
  <c r="L111" i="10"/>
  <c r="N111" i="10"/>
  <c r="L112" i="10"/>
  <c r="N112" i="10"/>
  <c r="L113" i="10"/>
  <c r="N113" i="10"/>
  <c r="L114" i="10"/>
  <c r="N114" i="10"/>
  <c r="O133" i="10"/>
  <c r="H4" i="6"/>
  <c r="L4" i="6" s="1"/>
  <c r="H5" i="6"/>
  <c r="L5" i="6" s="1"/>
  <c r="H6" i="6"/>
  <c r="L6" i="6" s="1"/>
  <c r="H7" i="6"/>
  <c r="H8" i="6"/>
  <c r="L8" i="6" s="1"/>
  <c r="H9" i="6"/>
  <c r="L9" i="6" s="1"/>
  <c r="H10" i="6"/>
  <c r="H11" i="6"/>
  <c r="H12" i="6"/>
  <c r="H13" i="6"/>
  <c r="H16" i="6"/>
  <c r="H17" i="6"/>
  <c r="H18" i="6"/>
  <c r="H19" i="6"/>
  <c r="L19" i="6" s="1"/>
  <c r="H20" i="6"/>
  <c r="L20" i="6"/>
  <c r="H21" i="6"/>
  <c r="L21" i="6" s="1"/>
  <c r="H22" i="6"/>
  <c r="L22" i="6" s="1"/>
  <c r="H23" i="6"/>
  <c r="L23" i="6" s="1"/>
  <c r="H24" i="6"/>
  <c r="L24" i="6" s="1"/>
  <c r="H25" i="6"/>
  <c r="L25" i="6" s="1"/>
  <c r="H28" i="6"/>
  <c r="H29" i="6"/>
  <c r="H30" i="6"/>
  <c r="H31" i="6"/>
  <c r="H32" i="6"/>
  <c r="H33" i="6"/>
  <c r="H34" i="6"/>
  <c r="H35" i="6"/>
  <c r="H36" i="6"/>
  <c r="H37" i="6"/>
  <c r="H40" i="6"/>
  <c r="H41" i="6"/>
  <c r="H42" i="6"/>
  <c r="L42" i="6" s="1"/>
  <c r="H43" i="6"/>
  <c r="L43" i="6" s="1"/>
  <c r="H44" i="6"/>
  <c r="L44" i="6"/>
  <c r="H45" i="6"/>
  <c r="L45" i="6" s="1"/>
  <c r="H46" i="6"/>
  <c r="L46" i="6" s="1"/>
  <c r="H47" i="6"/>
  <c r="H48" i="6"/>
  <c r="H49" i="6"/>
  <c r="H50" i="6"/>
  <c r="L50" i="6"/>
  <c r="H51" i="6"/>
  <c r="H52" i="6"/>
  <c r="H53" i="6"/>
  <c r="I53" i="6"/>
  <c r="J53" i="6"/>
  <c r="H54" i="6"/>
  <c r="I54" i="6"/>
  <c r="J54" i="6"/>
  <c r="L54" i="6"/>
  <c r="H55" i="6"/>
  <c r="I55" i="6"/>
  <c r="J55" i="6"/>
  <c r="I56" i="6"/>
  <c r="L56" i="6" s="1"/>
  <c r="I57" i="6"/>
  <c r="L57" i="6" s="1"/>
  <c r="I58" i="6"/>
  <c r="I59" i="6"/>
  <c r="L59" i="6" s="1"/>
  <c r="I60" i="6"/>
  <c r="I61" i="6"/>
  <c r="L61" i="6" s="1"/>
  <c r="I62" i="6"/>
  <c r="B25" i="5"/>
  <c r="D25" i="5" s="1"/>
  <c r="B24" i="5"/>
  <c r="B23" i="5"/>
  <c r="D23" i="5" s="1"/>
  <c r="B22" i="5"/>
  <c r="B21" i="5"/>
  <c r="D21" i="5" s="1"/>
  <c r="AE3" i="10"/>
  <c r="AD3" i="10"/>
  <c r="D13" i="5"/>
  <c r="D24" i="5"/>
  <c r="D22" i="5"/>
  <c r="D12" i="5"/>
  <c r="D11" i="5"/>
  <c r="L133" i="10" l="1"/>
  <c r="K83" i="11" s="1"/>
  <c r="L83" i="11" s="1"/>
  <c r="L107" i="11" s="1"/>
  <c r="L14" i="6"/>
  <c r="L17" i="6"/>
  <c r="L32" i="6"/>
  <c r="L30" i="6"/>
  <c r="L12" i="6"/>
  <c r="L11" i="6"/>
  <c r="L10" i="6"/>
  <c r="N86" i="10"/>
  <c r="L58" i="6"/>
  <c r="L49" i="6"/>
  <c r="L37" i="6"/>
  <c r="L31" i="6"/>
  <c r="L13" i="6"/>
  <c r="L7" i="6"/>
  <c r="I34" i="10"/>
  <c r="P34" i="10" s="1"/>
  <c r="O34" i="10"/>
  <c r="L38" i="6"/>
  <c r="L53" i="6"/>
  <c r="L48" i="6"/>
  <c r="L36" i="6"/>
  <c r="L18" i="6"/>
  <c r="N68" i="10"/>
  <c r="N65" i="10"/>
  <c r="N67" i="10"/>
  <c r="L62" i="6"/>
  <c r="L47" i="6"/>
  <c r="L41" i="6"/>
  <c r="L35" i="6"/>
  <c r="L29" i="6"/>
  <c r="I8" i="10"/>
  <c r="P8" i="10" s="1"/>
  <c r="O8" i="10"/>
  <c r="L55" i="6"/>
  <c r="L52" i="6"/>
  <c r="L40" i="6"/>
  <c r="L34" i="6"/>
  <c r="L28" i="6"/>
  <c r="L16" i="6"/>
  <c r="N51" i="10"/>
  <c r="I114" i="10"/>
  <c r="P114" i="10" s="1"/>
  <c r="O114" i="10"/>
  <c r="O42" i="10"/>
  <c r="I42" i="10"/>
  <c r="P42" i="10" s="1"/>
  <c r="L60" i="6"/>
  <c r="L51" i="6"/>
  <c r="L39" i="6"/>
  <c r="L33" i="6"/>
  <c r="L27" i="6"/>
  <c r="L15" i="6"/>
  <c r="I41" i="10"/>
  <c r="P41" i="10" s="1"/>
  <c r="O41" i="10"/>
  <c r="N5" i="10"/>
  <c r="N49" i="10"/>
  <c r="L65" i="10"/>
  <c r="N10" i="10"/>
  <c r="K31" i="11"/>
  <c r="L31" i="11" s="1"/>
  <c r="L55" i="11" s="1"/>
  <c r="C3" i="5"/>
  <c r="N32" i="10"/>
  <c r="N133" i="10"/>
  <c r="M83" i="11" s="1"/>
  <c r="N83" i="11" s="1"/>
  <c r="N107" i="11" s="1"/>
  <c r="L49" i="10" l="1"/>
  <c r="L5" i="10"/>
  <c r="L32" i="10"/>
  <c r="N88" i="10"/>
  <c r="I110" i="10"/>
  <c r="P110" i="10" s="1"/>
  <c r="O110" i="10"/>
  <c r="N54" i="10"/>
  <c r="M31" i="11"/>
  <c r="N31" i="11" s="1"/>
  <c r="N55" i="11" s="1"/>
  <c r="D3" i="5"/>
  <c r="I111" i="10"/>
  <c r="P111" i="10" s="1"/>
  <c r="O111" i="10"/>
  <c r="N11" i="10"/>
  <c r="N46" i="10"/>
  <c r="N66" i="10"/>
  <c r="N40" i="10"/>
  <c r="N52" i="10"/>
  <c r="N45" i="10"/>
  <c r="N44" i="10"/>
  <c r="O109" i="10"/>
  <c r="I109" i="10"/>
  <c r="N83" i="10"/>
  <c r="I58" i="10"/>
  <c r="P58" i="10" s="1"/>
  <c r="O58" i="10"/>
  <c r="N60" i="10"/>
  <c r="N36" i="10"/>
  <c r="N69" i="10"/>
  <c r="N9" i="10"/>
  <c r="I113" i="10"/>
  <c r="P113" i="10" s="1"/>
  <c r="O113" i="10"/>
  <c r="I33" i="10"/>
  <c r="P33" i="10" s="1"/>
  <c r="O33" i="10"/>
  <c r="O112" i="10"/>
  <c r="I112" i="10"/>
  <c r="P112" i="10" s="1"/>
  <c r="N85" i="10"/>
  <c r="N14" i="10"/>
  <c r="N47" i="10"/>
  <c r="L10" i="10"/>
  <c r="L51" i="10"/>
  <c r="N53" i="10"/>
  <c r="L83" i="10" l="1"/>
  <c r="L46" i="10"/>
  <c r="L88" i="10"/>
  <c r="P109" i="10"/>
  <c r="P133" i="10" s="1"/>
  <c r="I133" i="10"/>
  <c r="H83" i="11" s="1"/>
  <c r="N39" i="10"/>
  <c r="N89" i="10"/>
  <c r="N64" i="10"/>
  <c r="L54" i="10"/>
  <c r="N15" i="10"/>
  <c r="L14" i="10"/>
  <c r="N6" i="10"/>
  <c r="L86" i="10"/>
  <c r="L69" i="10"/>
  <c r="N13" i="10"/>
  <c r="L9" i="10"/>
  <c r="N18" i="10"/>
  <c r="L40" i="10"/>
  <c r="L67" i="10"/>
  <c r="N37" i="10"/>
  <c r="L52" i="10"/>
  <c r="L44" i="10"/>
  <c r="L66" i="10"/>
  <c r="N20" i="10"/>
  <c r="L68" i="10"/>
  <c r="N87" i="10"/>
  <c r="L53" i="10"/>
  <c r="N84" i="10"/>
  <c r="N48" i="10"/>
  <c r="N90" i="10"/>
  <c r="N63" i="10"/>
  <c r="L47" i="10"/>
  <c r="N62" i="10"/>
  <c r="N43" i="10"/>
  <c r="L45" i="10"/>
  <c r="L11" i="10"/>
  <c r="L85" i="10"/>
  <c r="N50" i="10"/>
  <c r="N7" i="10"/>
  <c r="N21" i="10"/>
  <c r="L60" i="10"/>
  <c r="L36" i="10"/>
  <c r="N107" i="10" l="1"/>
  <c r="M60" i="11" s="1"/>
  <c r="N60" i="11" s="1"/>
  <c r="L37" i="10"/>
  <c r="L50" i="10"/>
  <c r="I83" i="11"/>
  <c r="O83" i="11"/>
  <c r="L64" i="10"/>
  <c r="L13" i="10"/>
  <c r="L48" i="10"/>
  <c r="L62" i="10"/>
  <c r="L43" i="10"/>
  <c r="L87" i="10"/>
  <c r="L15" i="10"/>
  <c r="N17" i="10"/>
  <c r="L18" i="10"/>
  <c r="L21" i="10"/>
  <c r="N35" i="10"/>
  <c r="N59" i="10"/>
  <c r="N57" i="10"/>
  <c r="N31" i="10"/>
  <c r="N55" i="10" s="1"/>
  <c r="M58" i="11" s="1"/>
  <c r="N58" i="11" s="1"/>
  <c r="L6" i="10"/>
  <c r="N12" i="10"/>
  <c r="N38" i="10"/>
  <c r="N61" i="10"/>
  <c r="L89" i="10"/>
  <c r="L63" i="10"/>
  <c r="L20" i="10"/>
  <c r="L7" i="10"/>
  <c r="L90" i="10"/>
  <c r="L84" i="10"/>
  <c r="L39" i="10"/>
  <c r="L107" i="10" l="1"/>
  <c r="K60" i="11" s="1"/>
  <c r="L60" i="11" s="1"/>
  <c r="N19" i="10"/>
  <c r="N29" i="10" s="1"/>
  <c r="M57" i="11" s="1"/>
  <c r="N57" i="11" s="1"/>
  <c r="N16" i="10"/>
  <c r="I107" i="11"/>
  <c r="P83" i="11"/>
  <c r="P107" i="11" s="1"/>
  <c r="L17" i="10"/>
  <c r="L57" i="10"/>
  <c r="L31" i="10"/>
  <c r="L35" i="10"/>
  <c r="L59" i="10"/>
  <c r="N81" i="10"/>
  <c r="M59" i="11" s="1"/>
  <c r="N59" i="11" s="1"/>
  <c r="L12" i="10"/>
  <c r="L38" i="10"/>
  <c r="L61" i="10"/>
  <c r="N81" i="11" l="1"/>
  <c r="M5" i="11" s="1"/>
  <c r="N5" i="11" s="1"/>
  <c r="N29" i="11" s="1"/>
  <c r="D2" i="5" s="1"/>
  <c r="L55" i="10"/>
  <c r="K58" i="11" s="1"/>
  <c r="L58" i="11" s="1"/>
  <c r="L81" i="10"/>
  <c r="K59" i="11" s="1"/>
  <c r="L59" i="11" s="1"/>
  <c r="O51" i="10"/>
  <c r="I51" i="10"/>
  <c r="P51" i="10" s="1"/>
  <c r="L16" i="10"/>
  <c r="H31" i="11"/>
  <c r="B3" i="5"/>
  <c r="F3" i="5" s="1"/>
  <c r="I31" i="11" l="1"/>
  <c r="O31" i="11"/>
  <c r="I36" i="10"/>
  <c r="P36" i="10" s="1"/>
  <c r="O36" i="10"/>
  <c r="I60" i="10"/>
  <c r="P60" i="10" s="1"/>
  <c r="O60" i="10"/>
  <c r="L19" i="10"/>
  <c r="L29" i="10" s="1"/>
  <c r="K57" i="11" s="1"/>
  <c r="L57" i="11" s="1"/>
  <c r="L81" i="11" s="1"/>
  <c r="K5" i="11" s="1"/>
  <c r="L5" i="11" s="1"/>
  <c r="L29" i="11" s="1"/>
  <c r="C2" i="5" l="1"/>
  <c r="P31" i="11"/>
  <c r="I55" i="11"/>
  <c r="I49" i="10"/>
  <c r="P49" i="10" s="1"/>
  <c r="O49" i="10"/>
  <c r="P55" i="11" l="1"/>
  <c r="I10" i="10"/>
  <c r="P10" i="10" s="1"/>
  <c r="O10" i="10"/>
  <c r="O46" i="10"/>
  <c r="I46" i="10"/>
  <c r="P46" i="10" s="1"/>
  <c r="I11" i="10"/>
  <c r="P11" i="10" s="1"/>
  <c r="O11" i="10"/>
  <c r="AC32" i="10"/>
  <c r="O32" i="10"/>
  <c r="I32" i="10"/>
  <c r="P32" i="10" s="1"/>
  <c r="I53" i="10"/>
  <c r="P53" i="10" s="1"/>
  <c r="O53" i="10"/>
  <c r="I43" i="10"/>
  <c r="P43" i="10" s="1"/>
  <c r="O43" i="10"/>
  <c r="I62" i="10"/>
  <c r="P62" i="10" s="1"/>
  <c r="O62" i="10"/>
  <c r="I9" i="10"/>
  <c r="P9" i="10" s="1"/>
  <c r="O9" i="10"/>
  <c r="I69" i="10"/>
  <c r="P69" i="10" s="1"/>
  <c r="O69" i="10"/>
  <c r="AC31" i="10"/>
  <c r="I31" i="10"/>
  <c r="O31" i="10"/>
  <c r="I67" i="10"/>
  <c r="P67" i="10" s="1"/>
  <c r="O67" i="10"/>
  <c r="O57" i="10"/>
  <c r="AC57" i="10"/>
  <c r="I57" i="10"/>
  <c r="I65" i="10"/>
  <c r="P65" i="10" s="1"/>
  <c r="AC65" i="10"/>
  <c r="O65" i="10"/>
  <c r="I45" i="10"/>
  <c r="P45" i="10" s="1"/>
  <c r="O45" i="10"/>
  <c r="AC45" i="10"/>
  <c r="P57" i="10" l="1"/>
  <c r="I7" i="10"/>
  <c r="P7" i="10" s="1"/>
  <c r="O7" i="10"/>
  <c r="P31" i="10"/>
  <c r="O14" i="10"/>
  <c r="AC14" i="10"/>
  <c r="I14" i="10"/>
  <c r="P14" i="10" s="1"/>
  <c r="O40" i="10"/>
  <c r="I40" i="10"/>
  <c r="P40" i="10" s="1"/>
  <c r="I50" i="10"/>
  <c r="P50" i="10" s="1"/>
  <c r="O50" i="10"/>
  <c r="I54" i="10"/>
  <c r="P54" i="10" s="1"/>
  <c r="O54" i="10"/>
  <c r="O90" i="10"/>
  <c r="I90" i="10"/>
  <c r="P90" i="10" s="1"/>
  <c r="I52" i="10"/>
  <c r="P52" i="10" s="1"/>
  <c r="O52" i="10"/>
  <c r="I88" i="10"/>
  <c r="P88" i="10" s="1"/>
  <c r="O88" i="10"/>
  <c r="I37" i="10"/>
  <c r="P37" i="10" s="1"/>
  <c r="O37" i="10"/>
  <c r="I84" i="10"/>
  <c r="P84" i="10" s="1"/>
  <c r="O84" i="10"/>
  <c r="O66" i="10"/>
  <c r="I66" i="10"/>
  <c r="P66" i="10" s="1"/>
  <c r="O85" i="10"/>
  <c r="I85" i="10"/>
  <c r="P85" i="10" s="1"/>
  <c r="O44" i="10"/>
  <c r="I44" i="10"/>
  <c r="P44" i="10" s="1"/>
  <c r="I20" i="10"/>
  <c r="P20" i="10" s="1"/>
  <c r="O20" i="10"/>
  <c r="I89" i="10"/>
  <c r="P89" i="10" s="1"/>
  <c r="O89" i="10"/>
  <c r="I15" i="10"/>
  <c r="P15" i="10" s="1"/>
  <c r="AC15" i="10"/>
  <c r="O15" i="10"/>
  <c r="O68" i="10"/>
  <c r="I68" i="10"/>
  <c r="P68" i="10" s="1"/>
  <c r="I47" i="10"/>
  <c r="P47" i="10" s="1"/>
  <c r="O47" i="10"/>
  <c r="I86" i="10"/>
  <c r="P86" i="10" s="1"/>
  <c r="O86" i="10"/>
  <c r="I64" i="10"/>
  <c r="P64" i="10" s="1"/>
  <c r="O64" i="10"/>
  <c r="AC64" i="10"/>
  <c r="I83" i="10"/>
  <c r="O83" i="10"/>
  <c r="I17" i="10" l="1"/>
  <c r="P17" i="10" s="1"/>
  <c r="O17" i="10"/>
  <c r="I6" i="10"/>
  <c r="O6" i="10"/>
  <c r="AC6" i="10"/>
  <c r="I63" i="10"/>
  <c r="P63" i="10" s="1"/>
  <c r="O63" i="10"/>
  <c r="I39" i="10"/>
  <c r="P39" i="10" s="1"/>
  <c r="O39" i="10"/>
  <c r="I48" i="10"/>
  <c r="P48" i="10" s="1"/>
  <c r="O48" i="10"/>
  <c r="I59" i="10"/>
  <c r="O59" i="10"/>
  <c r="I18" i="10"/>
  <c r="P18" i="10" s="1"/>
  <c r="O18" i="10"/>
  <c r="I35" i="10"/>
  <c r="O35" i="10"/>
  <c r="I87" i="10"/>
  <c r="P87" i="10" s="1"/>
  <c r="O87" i="10"/>
  <c r="O61" i="10"/>
  <c r="I61" i="10"/>
  <c r="P61" i="10" s="1"/>
  <c r="O38" i="10"/>
  <c r="I38" i="10"/>
  <c r="P38" i="10" s="1"/>
  <c r="I13" i="10"/>
  <c r="P13" i="10" s="1"/>
  <c r="O13" i="10"/>
  <c r="O12" i="10"/>
  <c r="I12" i="10"/>
  <c r="P12" i="10" s="1"/>
  <c r="O5" i="10"/>
  <c r="AC5" i="10"/>
  <c r="I5" i="10"/>
  <c r="I21" i="10"/>
  <c r="P21" i="10" s="1"/>
  <c r="O21" i="10"/>
  <c r="P83" i="10"/>
  <c r="AB6" i="10" l="1"/>
  <c r="P6" i="10"/>
  <c r="P59" i="10"/>
  <c r="P81" i="10" s="1"/>
  <c r="I81" i="10"/>
  <c r="H59" i="11" s="1"/>
  <c r="I16" i="10"/>
  <c r="P16" i="10" s="1"/>
  <c r="O16" i="10"/>
  <c r="P35" i="10"/>
  <c r="P55" i="10" s="1"/>
  <c r="I55" i="10"/>
  <c r="H58" i="11" s="1"/>
  <c r="I107" i="10"/>
  <c r="H60" i="11" s="1"/>
  <c r="P5" i="10"/>
  <c r="AB5" i="10"/>
  <c r="P107" i="10"/>
  <c r="I60" i="11" l="1"/>
  <c r="P60" i="11" s="1"/>
  <c r="O60" i="11"/>
  <c r="O59" i="11"/>
  <c r="I59" i="11"/>
  <c r="P59" i="11" s="1"/>
  <c r="O58" i="11"/>
  <c r="I58" i="11"/>
  <c r="P58" i="11" s="1"/>
  <c r="O19" i="10" l="1"/>
  <c r="I19" i="10"/>
  <c r="P19" i="10" l="1"/>
  <c r="P29" i="10" s="1"/>
  <c r="I29" i="10"/>
  <c r="H57" i="11" s="1"/>
  <c r="I57" i="11" l="1"/>
  <c r="O57" i="11"/>
  <c r="P57" i="11" l="1"/>
  <c r="P81" i="11" s="1"/>
  <c r="I81" i="11"/>
  <c r="H5" i="11" s="1"/>
  <c r="I5" i="11" l="1"/>
  <c r="O5" i="11"/>
  <c r="I29" i="11" l="1"/>
  <c r="P5" i="11"/>
  <c r="P29" i="11" s="1"/>
  <c r="B2" i="5" l="1"/>
  <c r="F2" i="5" s="1"/>
</calcChain>
</file>

<file path=xl/sharedStrings.xml><?xml version="1.0" encoding="utf-8"?>
<sst xmlns="http://schemas.openxmlformats.org/spreadsheetml/2006/main" count="886" uniqueCount="391">
  <si>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</si>
  <si>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</si>
  <si>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</si>
  <si>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</si>
  <si>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</si>
  <si>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</si>
  <si>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</si>
  <si>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</si>
  <si>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</si>
  <si>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</si>
  <si>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</si>
  <si>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</si>
  <si>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</si>
  <si>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</si>
  <si>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</si>
  <si>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</si>
  <si>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</si>
  <si>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</si>
  <si>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</si>
  <si>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</si>
  <si>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</si>
  <si>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</si>
  <si>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</si>
  <si>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</si>
  <si>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</si>
  <si>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</si>
  <si>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</si>
  <si>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</si>
  <si>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</si>
  <si>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</si>
  <si>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</si>
  <si>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</si>
  <si>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</si>
  <si>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</si>
  <si>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</si>
  <si>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</si>
  <si>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</si>
  <si>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</si>
  <si>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</si>
  <si>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</si>
  <si>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</si>
  <si>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</si>
  <si>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</si>
  <si>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</si>
  <si>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</si>
  <si>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</si>
  <si>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</si>
  <si>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</si>
  <si>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</si>
  <si>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</si>
  <si>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</si>
  <si>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</si>
  <si>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</si>
  <si>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</si>
  <si>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</si>
  <si>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</si>
  <si>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</si>
  <si>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</si>
  <si>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</si>
  <si>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</si>
  <si>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</si>
  <si>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</si>
  <si>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</si>
  <si>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</si>
  <si>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</si>
  <si>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</si>
  <si>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</si>
  <si>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</si>
  <si>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</si>
  <si>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</si>
  <si>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</si>
  <si>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</si>
  <si>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</si>
  <si>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</si>
  <si>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1-1.전력간선설비공사</t>
  </si>
  <si>
    <t>1-2.전등설비공사</t>
  </si>
  <si>
    <t>1-3.전열설비공사</t>
  </si>
  <si>
    <t>1-4.철거공사</t>
  </si>
  <si>
    <t>2-1.조명기구</t>
  </si>
  <si>
    <t>59750337004</t>
  </si>
  <si>
    <t>강제전선관</t>
  </si>
  <si>
    <t>아연도 36 mm</t>
  </si>
  <si>
    <t>M</t>
  </si>
  <si>
    <t>59751467032</t>
  </si>
  <si>
    <t>경질비닐전선관</t>
  </si>
  <si>
    <t>HI 16 mm</t>
  </si>
  <si>
    <t>59753017063</t>
  </si>
  <si>
    <t>1종금속제가요전선관</t>
  </si>
  <si>
    <t>커넥터, 16 mm 일반-방수</t>
  </si>
  <si>
    <t>개</t>
  </si>
  <si>
    <t>59753017064</t>
  </si>
  <si>
    <t>커넥터, 22 mm 일반-방수</t>
  </si>
  <si>
    <t>MM496797029</t>
  </si>
  <si>
    <t>16 mm 고장력-방수</t>
  </si>
  <si>
    <t>MM496797030</t>
  </si>
  <si>
    <t>22 mm 고장력-방수</t>
  </si>
  <si>
    <t>59754877200</t>
  </si>
  <si>
    <t>관로구방수장치</t>
  </si>
  <si>
    <t>D30</t>
  </si>
  <si>
    <t>조</t>
  </si>
  <si>
    <t>59759017062</t>
  </si>
  <si>
    <t>강제전선관용 부품</t>
  </si>
  <si>
    <t>노말밴드, 아연도 36 mm</t>
  </si>
  <si>
    <t>59759017044</t>
  </si>
  <si>
    <t>위샤캡, 36 C</t>
  </si>
  <si>
    <t>59753767011</t>
  </si>
  <si>
    <t>아우트렛박스</t>
  </si>
  <si>
    <t>8각 54㎜</t>
  </si>
  <si>
    <t>59753767041</t>
  </si>
  <si>
    <t>중형4각 54㎜</t>
  </si>
  <si>
    <t>59753767221</t>
  </si>
  <si>
    <t>아우트렛박스 커버</t>
  </si>
  <si>
    <t>커버, 8각, 둥근구멍(평)</t>
  </si>
  <si>
    <t>59753767251</t>
  </si>
  <si>
    <t>커버, 4각, 둥근구멍(평)</t>
  </si>
  <si>
    <t>MM512251870</t>
  </si>
  <si>
    <t>노출 BOX</t>
  </si>
  <si>
    <t>SW 1구 박스</t>
  </si>
  <si>
    <t>61455137894</t>
  </si>
  <si>
    <t>정션 박스</t>
  </si>
  <si>
    <t>100*100*50</t>
  </si>
  <si>
    <t>MM300001801</t>
  </si>
  <si>
    <t>새들 (KS) 16c</t>
  </si>
  <si>
    <t>EA</t>
  </si>
  <si>
    <t>MM300001802</t>
  </si>
  <si>
    <t>새들 (KS) 22c</t>
  </si>
  <si>
    <t>MM300001804</t>
  </si>
  <si>
    <t>새들 (KS) 36c</t>
  </si>
  <si>
    <t>MM481669624</t>
  </si>
  <si>
    <t>450/750V 내열비닐절연전선</t>
  </si>
  <si>
    <t>HFIX 1.78mm(2.5㎟)</t>
  </si>
  <si>
    <t>E1450667003</t>
  </si>
  <si>
    <t>HFIX 2.25mm(4㎟)</t>
  </si>
  <si>
    <t>E1450927204</t>
  </si>
  <si>
    <t>접지용비닐절연전선(F-GV)</t>
  </si>
  <si>
    <t>10㎟</t>
  </si>
  <si>
    <t>E1450287524</t>
  </si>
  <si>
    <t>폴리에틸렌 난연케이블</t>
  </si>
  <si>
    <t>0.6/1kv F-CV 2C×10㎟</t>
  </si>
  <si>
    <t>MM362692755</t>
  </si>
  <si>
    <t>UTP 케이블</t>
  </si>
  <si>
    <t>Cat.5E 0.5mm 4P</t>
  </si>
  <si>
    <t>59301517001</t>
  </si>
  <si>
    <t>매입스위치</t>
  </si>
  <si>
    <t>15A, 250V 1로1구</t>
  </si>
  <si>
    <t>59301517002</t>
  </si>
  <si>
    <t>15A, 250V 1로2구</t>
  </si>
  <si>
    <t>MMZ52297589</t>
  </si>
  <si>
    <t>일괄소등스위치</t>
  </si>
  <si>
    <t>1회로</t>
  </si>
  <si>
    <t>59350317121</t>
  </si>
  <si>
    <t>콘센트</t>
  </si>
  <si>
    <t>노출-접지형, 15A 250V 원형</t>
  </si>
  <si>
    <t>59350317205</t>
  </si>
  <si>
    <t>매입-접지형, 15A 250V 1구</t>
  </si>
  <si>
    <t>59350317206</t>
  </si>
  <si>
    <t>매입-접지형, 15A 250V 2구</t>
  </si>
  <si>
    <t>59350317208</t>
  </si>
  <si>
    <t>방우콘센트</t>
  </si>
  <si>
    <t>MMZ52207555</t>
  </si>
  <si>
    <t>ELB내장형콘센트</t>
  </si>
  <si>
    <t>15A 250V 1구</t>
  </si>
  <si>
    <t>59751777101</t>
  </si>
  <si>
    <t>접지첨가제</t>
  </si>
  <si>
    <t>접지저항저감제,아스판엠,10Kg</t>
  </si>
  <si>
    <t>MM300011413</t>
  </si>
  <si>
    <t>주택용분전반</t>
  </si>
  <si>
    <t>6회로</t>
  </si>
  <si>
    <t>MM300041216</t>
  </si>
  <si>
    <t>이차 랙크       1P</t>
  </si>
  <si>
    <t>59755057152</t>
  </si>
  <si>
    <t>지중선용 가선철물(저압)</t>
  </si>
  <si>
    <t>케이블표지시트, 0.15x150</t>
  </si>
  <si>
    <t>MM450736297</t>
  </si>
  <si>
    <t>접지봉연결</t>
  </si>
  <si>
    <t>3본 18x2400mm</t>
  </si>
  <si>
    <t>개소</t>
  </si>
  <si>
    <t>MM450736308</t>
  </si>
  <si>
    <t>볼트형콘넥터</t>
  </si>
  <si>
    <t>U 볼트형, Φ19</t>
  </si>
  <si>
    <t>MMU96666510</t>
  </si>
  <si>
    <t>다이아몬드 비트</t>
  </si>
  <si>
    <t>55mm(2.2인치)</t>
  </si>
  <si>
    <t>MMH51010000</t>
  </si>
  <si>
    <t>조명기구(A)</t>
  </si>
  <si>
    <t>천정직부 LED 40W</t>
  </si>
  <si>
    <t>MMH51010010</t>
  </si>
  <si>
    <t>조명기구(B)</t>
  </si>
  <si>
    <t>MMH51010020</t>
  </si>
  <si>
    <t>조명기구(C)</t>
  </si>
  <si>
    <t>다운라이트 LED 10W</t>
  </si>
  <si>
    <t>MMH51010030</t>
  </si>
  <si>
    <t>조명기구(D)</t>
  </si>
  <si>
    <t>직부등 LED 11W</t>
  </si>
  <si>
    <t>MMH51010040</t>
  </si>
  <si>
    <t>조명기구(E)</t>
  </si>
  <si>
    <t>직부 센서등 LED 11W</t>
  </si>
  <si>
    <t>MMH51010400</t>
  </si>
  <si>
    <t>계량기함 박스</t>
  </si>
  <si>
    <t>PVC</t>
  </si>
  <si>
    <t>면</t>
  </si>
  <si>
    <t>MMH51011000</t>
  </si>
  <si>
    <t>조명기구(철거)</t>
  </si>
  <si>
    <t>천정직부 LED 50W</t>
  </si>
  <si>
    <t>MMH51011020</t>
  </si>
  <si>
    <t>천정직부 LED 10W</t>
  </si>
  <si>
    <t>MMH51011100</t>
  </si>
  <si>
    <t>분전반(철거)</t>
  </si>
  <si>
    <t>MMH51020000</t>
  </si>
  <si>
    <t>전화수구(철거)</t>
  </si>
  <si>
    <t>4PIN</t>
  </si>
  <si>
    <t>MM041119521</t>
  </si>
  <si>
    <t>조달 수수료(1)</t>
  </si>
  <si>
    <t>0.54%</t>
  </si>
  <si>
    <t>식</t>
  </si>
  <si>
    <t>CA565826042</t>
  </si>
  <si>
    <t>기계터파기</t>
  </si>
  <si>
    <t>보통토사(0.6㎥/43.6)</t>
  </si>
  <si>
    <t>㎥</t>
  </si>
  <si>
    <t>CA565826051</t>
  </si>
  <si>
    <t>기계되메우기</t>
  </si>
  <si>
    <t>CA565826062</t>
  </si>
  <si>
    <t>코어드릴</t>
  </si>
  <si>
    <t>15.24cm</t>
  </si>
  <si>
    <t>분</t>
  </si>
  <si>
    <t>56900017016</t>
  </si>
  <si>
    <t>노 무 비</t>
  </si>
  <si>
    <t>내선전공</t>
  </si>
  <si>
    <t>인</t>
  </si>
  <si>
    <t>56900017076</t>
  </si>
  <si>
    <t>저압케이블전공</t>
  </si>
  <si>
    <t>56900017031</t>
  </si>
  <si>
    <t>배전전공</t>
  </si>
  <si>
    <t>56900017113</t>
  </si>
  <si>
    <t>통신내선공</t>
  </si>
  <si>
    <t>56900017116</t>
  </si>
  <si>
    <t>통신케이블공</t>
  </si>
  <si>
    <t>56900017041</t>
  </si>
  <si>
    <t>보통인부</t>
  </si>
  <si>
    <t>56900017098</t>
  </si>
  <si>
    <t>착암공</t>
  </si>
  <si>
    <t>[ 학산2리 마을만들기사업 ] - 합산자재목록</t>
  </si>
  <si>
    <t>3913170610034835</t>
  </si>
  <si>
    <t>3913170610034965</t>
  </si>
  <si>
    <t>3913170620174446</t>
  </si>
  <si>
    <t>3913170620174447</t>
  </si>
  <si>
    <t>3913170620174470</t>
  </si>
  <si>
    <t>3913170620174471</t>
  </si>
  <si>
    <t>3912171220935649</t>
  </si>
  <si>
    <t>3913170820176476</t>
  </si>
  <si>
    <t>3913170820176469</t>
  </si>
  <si>
    <t>3912130810035750</t>
  </si>
  <si>
    <t>3912130810035753</t>
  </si>
  <si>
    <t>3912130820174712</t>
  </si>
  <si>
    <t>3912130820174715</t>
  </si>
  <si>
    <t>3912130320175914</t>
  </si>
  <si>
    <t>3912130320175917</t>
  </si>
  <si>
    <t>3913170810037051</t>
  </si>
  <si>
    <t>3913170810037052</t>
  </si>
  <si>
    <t>3913170810037054</t>
  </si>
  <si>
    <t>2612162922076727</t>
  </si>
  <si>
    <t>2612162922076728</t>
  </si>
  <si>
    <t>2612152420683698</t>
  </si>
  <si>
    <t>2612162920683905</t>
  </si>
  <si>
    <t>2612160921650751</t>
  </si>
  <si>
    <t>3912998720170517</t>
  </si>
  <si>
    <t>3912998720170518</t>
  </si>
  <si>
    <t>9993334445210003</t>
  </si>
  <si>
    <t>3912140620170834</t>
  </si>
  <si>
    <t>3912140620170849</t>
  </si>
  <si>
    <t>3912140620170850</t>
  </si>
  <si>
    <t>3912140621030228</t>
  </si>
  <si>
    <t>9911111999911000</t>
  </si>
  <si>
    <t>3912169720173983</t>
  </si>
  <si>
    <t>3912110220186204</t>
  </si>
  <si>
    <t>3912218220173361</t>
  </si>
  <si>
    <t>3912219520175619</t>
  </si>
  <si>
    <t>9998887770000065</t>
  </si>
  <si>
    <t>3912161320937672</t>
  </si>
  <si>
    <t>9992538974555100</t>
  </si>
  <si>
    <t>InMastDBNonCode</t>
  </si>
  <si>
    <t>391115ZZ701Z0001</t>
  </si>
  <si>
    <t>ECA565826042</t>
  </si>
  <si>
    <t>166-하</t>
  </si>
  <si>
    <t>ECA565826051</t>
  </si>
  <si>
    <t>ECA565826062</t>
  </si>
  <si>
    <t>L001010101000075</t>
  </si>
  <si>
    <t>L001010101000078</t>
  </si>
  <si>
    <t>L001010101000081</t>
  </si>
  <si>
    <t>L001010101000086</t>
  </si>
  <si>
    <t>L001010101000089</t>
  </si>
  <si>
    <t>L001010101000002</t>
  </si>
  <si>
    <t>L001010101000015</t>
  </si>
  <si>
    <t>81</t>
  </si>
  <si>
    <t>각종두께</t>
  </si>
  <si>
    <t>공종줄</t>
    <phoneticPr fontId="2" type="noConversion"/>
  </si>
  <si>
    <t>56951002807</t>
  </si>
  <si>
    <t>터파기(기계90%,인력10%)</t>
  </si>
  <si>
    <t>보통토사</t>
  </si>
  <si>
    <t>56951002810</t>
  </si>
  <si>
    <t>되메우기(기계90%,인력10%)</t>
  </si>
  <si>
    <t>5975F057152</t>
  </si>
  <si>
    <t>56951001502</t>
  </si>
  <si>
    <t>접지공사(전기)</t>
  </si>
  <si>
    <t>3종</t>
  </si>
  <si>
    <t>5975A337004</t>
  </si>
  <si>
    <t>5975B467032</t>
  </si>
  <si>
    <t>경질비닐전선관(지중)</t>
  </si>
  <si>
    <t>56959000001</t>
  </si>
  <si>
    <t>56959000002</t>
  </si>
  <si>
    <t>5975E877200</t>
  </si>
  <si>
    <t>5975J017044</t>
  </si>
  <si>
    <t>56951000000</t>
  </si>
  <si>
    <t>새들(벽체)</t>
  </si>
  <si>
    <t>16C</t>
  </si>
  <si>
    <t>56951000003</t>
  </si>
  <si>
    <t>36C</t>
  </si>
  <si>
    <t>56951000100</t>
  </si>
  <si>
    <t>새들(천정)</t>
  </si>
  <si>
    <t>56951000101</t>
  </si>
  <si>
    <t>22C</t>
  </si>
  <si>
    <t>56951000103</t>
  </si>
  <si>
    <t>56951001319</t>
  </si>
  <si>
    <t>배관용 벽체 구멍뚫기(코어드릴)</t>
  </si>
  <si>
    <t>Φ25-15cm이하</t>
  </si>
  <si>
    <t>56959000009</t>
  </si>
  <si>
    <t>5975D767011</t>
  </si>
  <si>
    <t>5975D767041</t>
  </si>
  <si>
    <t>56959000003</t>
  </si>
  <si>
    <t>6145F137894</t>
  </si>
  <si>
    <t>56951001324</t>
  </si>
  <si>
    <t>박스용 구멍따기</t>
  </si>
  <si>
    <t>56959000004</t>
  </si>
  <si>
    <t>E145A667003</t>
  </si>
  <si>
    <t>E145A927204</t>
  </si>
  <si>
    <t>E145A287524</t>
  </si>
  <si>
    <t>56959000005</t>
  </si>
  <si>
    <t>5930B517001</t>
  </si>
  <si>
    <t>5930B517002</t>
  </si>
  <si>
    <t>56959000006</t>
  </si>
  <si>
    <t>5935A317121</t>
  </si>
  <si>
    <t>5935A317205</t>
  </si>
  <si>
    <t>5935A317206</t>
  </si>
  <si>
    <t>5935A317208</t>
  </si>
  <si>
    <t>56959000007</t>
  </si>
  <si>
    <t>56959000010</t>
  </si>
  <si>
    <t>56959000011</t>
  </si>
  <si>
    <t>56959000012</t>
  </si>
  <si>
    <t>56959000013</t>
  </si>
  <si>
    <t>56959000014</t>
  </si>
  <si>
    <t>56959000015</t>
  </si>
  <si>
    <t>56959000008</t>
  </si>
  <si>
    <t>56951004100</t>
  </si>
  <si>
    <t>스위치(철거)</t>
  </si>
  <si>
    <t>1로1구</t>
  </si>
  <si>
    <t>56951004101</t>
  </si>
  <si>
    <t>1로2구</t>
  </si>
  <si>
    <t>56951004109</t>
  </si>
  <si>
    <t>매입2구(2P-15A/접지)</t>
  </si>
  <si>
    <t>56959000019</t>
  </si>
  <si>
    <t>56951004121</t>
  </si>
  <si>
    <t>TV유니트(철거)</t>
  </si>
  <si>
    <t>직,병렬</t>
  </si>
  <si>
    <t>56959000016</t>
  </si>
  <si>
    <t>56959000017</t>
  </si>
  <si>
    <t>56959000018</t>
  </si>
  <si>
    <t>합계줄</t>
  </si>
  <si>
    <t>( 합       계 )</t>
  </si>
  <si>
    <t>[ 학산2리 마을만들기사업 ]</t>
  </si>
  <si>
    <t>0101</t>
  </si>
  <si>
    <t>0102</t>
  </si>
  <si>
    <t>0103</t>
  </si>
  <si>
    <t>0104</t>
  </si>
  <si>
    <t>0201</t>
  </si>
  <si>
    <t>1.전기공사::1-1.전력간선설비공사</t>
  </si>
  <si>
    <t>1.전기공사::1-2.전등설비공사</t>
  </si>
  <si>
    <t>1.전기공사::1-3.전열설비공사</t>
  </si>
  <si>
    <t>1.전기공사::1-4.철거공사</t>
  </si>
  <si>
    <t>2.도급자관급::2-1.조명기구</t>
  </si>
  <si>
    <t>총줄수-&gt;</t>
  </si>
  <si>
    <t>133</t>
  </si>
  <si>
    <t>01</t>
  </si>
  <si>
    <t>1.전기공사</t>
  </si>
  <si>
    <t>Total</t>
  </si>
  <si>
    <t>02</t>
  </si>
  <si>
    <t>2.도급자관급</t>
  </si>
  <si>
    <t>학산2리 마을만들기사업</t>
  </si>
  <si>
    <t>107</t>
  </si>
  <si>
    <t>도급자관급</t>
    <phoneticPr fontId="2" type="noConversion"/>
  </si>
  <si>
    <t>본 파일은 이지테크에서 2번 옵션으로 만들었습니다.</t>
  </si>
  <si>
    <t>학산2리 마을만들기사업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</si>
</sst>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8" formatCode="#,###;\-#,###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9"/>
      <name val="HY울릉도L"/>
      <family val="1"/>
      <charset val="129"/>
    </font>
    <font>
      <sz val="12"/>
      <color indexed="8"/>
      <name val="바탕체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" fillId="0" borderId="0"/>
  </cellStyleXfs>
  <cellXfs count="73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49" fontId="3" fillId="4" borderId="1" xfId="0" applyNumberFormat="1" applyFont="1" applyFill="1" applyBorder="1" applyAlignment="1">
      <alignment horizontal="left"/>
    </xf>
    <xf numFmtId="0" fontId="3" fillId="4" borderId="1" xfId="0" applyFont="1" applyFill="1" applyBorder="1"/>
    <xf numFmtId="0" fontId="3" fillId="4" borderId="3" xfId="0" applyFont="1" applyFill="1" applyBorder="1"/>
    <xf numFmtId="0" fontId="3" fillId="4" borderId="0" xfId="0" applyFont="1" applyFill="1"/>
    <xf numFmtId="49" fontId="3" fillId="0" borderId="13" xfId="0" applyNumberFormat="1" applyFont="1" applyBorder="1"/>
    <xf numFmtId="0" fontId="0" fillId="0" borderId="15" xfId="0" applyBorder="1"/>
    <xf numFmtId="0" fontId="0" fillId="0" borderId="14" xfId="0" applyBorder="1"/>
    <xf numFmtId="178" fontId="3" fillId="0" borderId="1" xfId="0" applyNumberFormat="1" applyFont="1" applyBorder="1" applyAlignment="1">
      <alignment horizontal="center" vertical="center"/>
    </xf>
    <xf numFmtId="49" fontId="3" fillId="0" borderId="11" xfId="0" applyNumberFormat="1" applyFont="1" applyBorder="1"/>
    <xf numFmtId="49" fontId="0" fillId="0" borderId="11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/>
    <xf numFmtId="178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78" fontId="3" fillId="0" borderId="1" xfId="0" applyNumberFormat="1" applyFont="1" applyFill="1" applyBorder="1"/>
    <xf numFmtId="178" fontId="3" fillId="0" borderId="0" xfId="0" applyNumberFormat="1" applyFont="1" applyFill="1"/>
    <xf numFmtId="49" fontId="3" fillId="0" borderId="0" xfId="0" applyNumberFormat="1" applyFont="1" applyFill="1"/>
    <xf numFmtId="49" fontId="3" fillId="0" borderId="1" xfId="0" applyNumberFormat="1" applyFont="1" applyFill="1" applyBorder="1"/>
    <xf numFmtId="178" fontId="3" fillId="0" borderId="1" xfId="0" applyNumberFormat="1" applyFont="1" applyFill="1" applyBorder="1" applyAlignment="1">
      <alignment horizontal="center" vertical="center"/>
    </xf>
    <xf numFmtId="0" fontId="0" fillId="0" borderId="15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4" xfId="0" applyFill="1" applyBorder="1"/>
    <xf numFmtId="49" fontId="4" fillId="0" borderId="11" xfId="0" applyNumberFormat="1" applyFont="1" applyBorder="1" applyAlignment="1">
      <alignment horizontal="left" indent="1"/>
    </xf>
    <xf numFmtId="0" fontId="0" fillId="0" borderId="11" xfId="0" applyBorder="1"/>
    <xf numFmtId="0" fontId="0" fillId="0" borderId="11" xfId="0" applyFill="1" applyBorder="1"/>
    <xf numFmtId="178" fontId="3" fillId="0" borderId="11" xfId="0" applyNumberFormat="1" applyFont="1" applyBorder="1"/>
    <xf numFmtId="178" fontId="3" fillId="0" borderId="11" xfId="0" applyNumberFormat="1" applyFont="1" applyFill="1" applyBorder="1"/>
  </cellXfs>
  <cellStyles count="7">
    <cellStyle name="20% - 강조색2 2 2" xfId="5"/>
    <cellStyle name="쉼표 [0]" xfId="1" builtinId="6"/>
    <cellStyle name="쉼표 [0] 2" xfId="2"/>
    <cellStyle name="쉼표 [0] 2 2" xfId="3"/>
    <cellStyle name="표준" xfId="0" builtinId="0"/>
    <cellStyle name="표준 3 2" xfId="6"/>
    <cellStyle name="하이퍼링크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showZeros="0" tabSelected="1" topLeftCell="D1" zoomScaleNormal="100" workbookViewId="0">
      <pane ySplit="3" topLeftCell="A4" activePane="bottomLeft" state="frozen"/>
      <selection activeCell="D1" sqref="D1"/>
      <selection pane="bottomLeft" activeCell="D4" sqref="D4:Q4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2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8" customWidth="1"/>
    <col min="18" max="16384" width="8.88671875" style="2"/>
  </cols>
  <sheetData>
    <row r="1" spans="1:27" ht="20.45" customHeight="1">
      <c r="A1" s="2" t="s">
        <v>379</v>
      </c>
      <c r="B1" s="8" t="s">
        <v>387</v>
      </c>
      <c r="D1" s="36" t="s">
        <v>368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AA1" s="2" t="s">
        <v>69</v>
      </c>
    </row>
    <row r="2" spans="1:27" s="9" customFormat="1" ht="20.45" customHeight="1">
      <c r="A2" s="38" t="s">
        <v>34</v>
      </c>
      <c r="B2" s="38" t="s">
        <v>20</v>
      </c>
      <c r="C2" s="38" t="s">
        <v>27</v>
      </c>
      <c r="D2" s="39" t="s">
        <v>37</v>
      </c>
      <c r="E2" s="40" t="s">
        <v>21</v>
      </c>
      <c r="F2" s="40" t="s">
        <v>0</v>
      </c>
      <c r="G2" s="35" t="s">
        <v>1</v>
      </c>
      <c r="H2" s="35" t="s">
        <v>22</v>
      </c>
      <c r="I2" s="35"/>
      <c r="J2" s="35" t="s">
        <v>23</v>
      </c>
      <c r="K2" s="35"/>
      <c r="L2" s="35"/>
      <c r="M2" s="35" t="s">
        <v>24</v>
      </c>
      <c r="N2" s="35"/>
      <c r="O2" s="26"/>
      <c r="P2" s="35" t="s">
        <v>28</v>
      </c>
      <c r="Q2" s="39" t="s">
        <v>26</v>
      </c>
    </row>
    <row r="3" spans="1:27" s="9" customFormat="1" ht="20.45" customHeight="1">
      <c r="A3" s="38"/>
      <c r="B3" s="38"/>
      <c r="C3" s="38"/>
      <c r="D3" s="39"/>
      <c r="E3" s="40"/>
      <c r="F3" s="40"/>
      <c r="G3" s="35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35"/>
      <c r="Q3" s="39"/>
    </row>
    <row r="4" spans="1:27" ht="20.45" customHeight="1">
      <c r="B4" s="8" t="s">
        <v>295</v>
      </c>
      <c r="D4" s="32" t="s">
        <v>390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4"/>
    </row>
    <row r="5" spans="1:27" ht="20.45" customHeight="1">
      <c r="B5" s="8" t="s">
        <v>381</v>
      </c>
      <c r="D5" s="7" t="s">
        <v>382</v>
      </c>
      <c r="E5" s="10"/>
      <c r="F5" s="13" t="s">
        <v>214</v>
      </c>
      <c r="G5" s="17">
        <v>1</v>
      </c>
      <c r="H5" s="17">
        <f>총괄표!I81</f>
        <v>0</v>
      </c>
      <c r="I5" s="17">
        <f>G5*H5</f>
        <v>0</v>
      </c>
      <c r="J5" s="17"/>
      <c r="K5" s="17">
        <f>총괄표!L81</f>
        <v>0</v>
      </c>
      <c r="L5" s="17">
        <f>G5*K5</f>
        <v>0</v>
      </c>
      <c r="M5" s="17">
        <f>총괄표!N81</f>
        <v>0</v>
      </c>
      <c r="N5" s="17">
        <f>G5*M5</f>
        <v>0</v>
      </c>
      <c r="O5" s="17" t="str">
        <f>IF((H5+K5+M5)=0, "", (H5+K5+M5))</f>
        <v/>
      </c>
      <c r="P5" s="17">
        <f>SUM(I5,L5,N5)</f>
        <v>0</v>
      </c>
      <c r="Q5" s="7" t="s">
        <v>2</v>
      </c>
    </row>
    <row r="6" spans="1:27" ht="20.45" customHeight="1">
      <c r="D6" s="7"/>
      <c r="E6" s="10"/>
      <c r="F6" s="13"/>
      <c r="G6" s="17"/>
      <c r="H6" s="17"/>
      <c r="I6" s="17"/>
      <c r="J6" s="17"/>
      <c r="K6" s="17"/>
      <c r="L6" s="17"/>
      <c r="M6" s="17"/>
      <c r="N6" s="17"/>
      <c r="O6" s="17"/>
      <c r="P6" s="17"/>
      <c r="Q6" s="7"/>
    </row>
    <row r="7" spans="1:27" ht="20.45" customHeight="1">
      <c r="D7" s="7"/>
      <c r="E7" s="10"/>
      <c r="F7" s="13"/>
      <c r="G7" s="17"/>
      <c r="H7" s="17"/>
      <c r="I7" s="17"/>
      <c r="J7" s="17"/>
      <c r="K7" s="17"/>
      <c r="L7" s="17"/>
      <c r="M7" s="17"/>
      <c r="N7" s="17"/>
      <c r="O7" s="17"/>
      <c r="P7" s="17"/>
      <c r="Q7" s="7"/>
    </row>
    <row r="8" spans="1:27" ht="20.45" customHeight="1">
      <c r="D8" s="7"/>
      <c r="E8" s="10"/>
      <c r="F8" s="13"/>
      <c r="G8" s="17"/>
      <c r="H8" s="17"/>
      <c r="I8" s="17"/>
      <c r="J8" s="17"/>
      <c r="K8" s="17"/>
      <c r="L8" s="17"/>
      <c r="M8" s="17"/>
      <c r="N8" s="17"/>
      <c r="O8" s="17"/>
      <c r="P8" s="17"/>
      <c r="Q8" s="7"/>
    </row>
    <row r="9" spans="1:27" ht="20.45" customHeight="1">
      <c r="D9" s="7"/>
      <c r="E9" s="10"/>
      <c r="F9" s="13"/>
      <c r="G9" s="17"/>
      <c r="H9" s="17"/>
      <c r="I9" s="17"/>
      <c r="J9" s="17"/>
      <c r="K9" s="17"/>
      <c r="L9" s="17"/>
      <c r="M9" s="17"/>
      <c r="N9" s="17"/>
      <c r="O9" s="17"/>
      <c r="P9" s="17"/>
      <c r="Q9" s="7"/>
    </row>
    <row r="10" spans="1:27" ht="20.45" customHeight="1">
      <c r="D10" s="7"/>
      <c r="E10" s="10"/>
      <c r="F10" s="13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7"/>
    </row>
    <row r="11" spans="1:27" ht="20.45" customHeight="1">
      <c r="D11" s="7"/>
      <c r="E11" s="10"/>
      <c r="F11" s="1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7"/>
    </row>
    <row r="12" spans="1:27" ht="20.45" customHeight="1">
      <c r="D12" s="7"/>
      <c r="E12" s="10"/>
      <c r="F12" s="13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7"/>
    </row>
    <row r="13" spans="1:27" ht="20.45" customHeight="1">
      <c r="D13" s="7"/>
      <c r="E13" s="10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7"/>
    </row>
    <row r="14" spans="1:27" ht="20.45" customHeight="1">
      <c r="D14" s="7"/>
      <c r="E14" s="10"/>
      <c r="F14" s="13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7"/>
    </row>
    <row r="15" spans="1:27" ht="20.45" customHeight="1">
      <c r="D15" s="7"/>
      <c r="E15" s="10"/>
      <c r="F15" s="1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7"/>
    </row>
    <row r="16" spans="1:27" ht="20.45" customHeight="1">
      <c r="D16" s="7"/>
      <c r="E16" s="10"/>
      <c r="F16" s="13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7"/>
    </row>
    <row r="17" spans="2:17" ht="20.45" customHeight="1">
      <c r="D17" s="7"/>
      <c r="E17" s="10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7"/>
    </row>
    <row r="18" spans="2:17" ht="20.45" customHeight="1">
      <c r="D18" s="7"/>
      <c r="E18" s="10"/>
      <c r="F18" s="13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7"/>
    </row>
    <row r="19" spans="2:17" ht="20.45" customHeight="1">
      <c r="D19" s="7"/>
      <c r="E19" s="10"/>
      <c r="F19" s="13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7"/>
    </row>
    <row r="20" spans="2:17" ht="20.45" customHeight="1">
      <c r="D20" s="7"/>
      <c r="E20" s="10"/>
      <c r="F20" s="13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7"/>
    </row>
    <row r="21" spans="2:17" ht="20.45" customHeight="1">
      <c r="D21" s="7"/>
      <c r="E21" s="10"/>
      <c r="F21" s="13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7"/>
    </row>
    <row r="22" spans="2:17" ht="20.45" customHeight="1">
      <c r="D22" s="7"/>
      <c r="E22" s="10"/>
      <c r="F22" s="13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7"/>
    </row>
    <row r="23" spans="2:17" ht="20.45" customHeight="1">
      <c r="D23" s="7"/>
      <c r="E23" s="10"/>
      <c r="F23" s="1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7"/>
    </row>
    <row r="24" spans="2:17" ht="20.45" customHeight="1">
      <c r="D24" s="7"/>
      <c r="E24" s="10"/>
      <c r="F24" s="1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7"/>
    </row>
    <row r="25" spans="2:17" ht="20.45" customHeight="1">
      <c r="D25" s="7"/>
      <c r="E25" s="10"/>
      <c r="F25" s="13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7"/>
    </row>
    <row r="26" spans="2:17" ht="20.45" customHeight="1">
      <c r="D26" s="7"/>
      <c r="E26" s="10"/>
      <c r="F26" s="1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7"/>
    </row>
    <row r="27" spans="2:17" ht="20.45" customHeight="1">
      <c r="D27" s="7"/>
      <c r="E27" s="10"/>
      <c r="F27" s="1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</row>
    <row r="28" spans="2:17" ht="20.45" customHeight="1">
      <c r="D28" s="7"/>
      <c r="E28" s="10"/>
      <c r="F28" s="1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7"/>
    </row>
    <row r="29" spans="2:17" ht="20.45" customHeight="1">
      <c r="C29" s="8" t="s">
        <v>383</v>
      </c>
      <c r="D29" s="7" t="s">
        <v>367</v>
      </c>
      <c r="E29" s="10"/>
      <c r="F29" s="13"/>
      <c r="G29" s="17"/>
      <c r="H29" s="17"/>
      <c r="I29" s="17">
        <f>TRUNC(SUM(I4:I28))</f>
        <v>0</v>
      </c>
      <c r="J29" s="17"/>
      <c r="K29" s="17"/>
      <c r="L29" s="17">
        <f>TRUNC(SUM(L4:L28))</f>
        <v>0</v>
      </c>
      <c r="M29" s="17"/>
      <c r="N29" s="17">
        <f>TRUNC(SUM(N4:N28))</f>
        <v>0</v>
      </c>
      <c r="O29" s="17" t="str">
        <f>IF((H29+K29+M29)=0, "", (H29+K29+M29))</f>
        <v/>
      </c>
      <c r="P29" s="17">
        <f>TRUNC(SUM(P4:P28))</f>
        <v>0</v>
      </c>
      <c r="Q29" s="7"/>
    </row>
    <row r="30" spans="2:17" ht="20.45" customHeight="1">
      <c r="B30" s="8" t="s">
        <v>295</v>
      </c>
      <c r="D30" s="32" t="s">
        <v>386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"/>
    </row>
    <row r="31" spans="2:17" ht="20.45" customHeight="1">
      <c r="B31" s="8" t="s">
        <v>384</v>
      </c>
      <c r="D31" s="7" t="s">
        <v>385</v>
      </c>
      <c r="E31" s="10"/>
      <c r="F31" s="13" t="s">
        <v>214</v>
      </c>
      <c r="G31" s="17">
        <v>1</v>
      </c>
      <c r="H31" s="17">
        <f>총괄표!I107</f>
        <v>0</v>
      </c>
      <c r="I31" s="17">
        <f>G31*H31</f>
        <v>0</v>
      </c>
      <c r="J31" s="17"/>
      <c r="K31" s="17">
        <f>총괄표!L107</f>
        <v>0</v>
      </c>
      <c r="L31" s="17">
        <f>G31*K31</f>
        <v>0</v>
      </c>
      <c r="M31" s="17">
        <f>총괄표!N107</f>
        <v>0</v>
      </c>
      <c r="N31" s="17">
        <f>G31*M31</f>
        <v>0</v>
      </c>
      <c r="O31" s="17" t="str">
        <f>IF((H31+K31+M31)=0, "", (H31+K31+M31))</f>
        <v/>
      </c>
      <c r="P31" s="17">
        <f>SUM(I31,L31,N31)</f>
        <v>0</v>
      </c>
      <c r="Q31" s="7"/>
    </row>
    <row r="32" spans="2:17" ht="20.45" customHeight="1">
      <c r="D32" s="7"/>
      <c r="E32" s="10"/>
      <c r="F32" s="13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7"/>
    </row>
    <row r="33" spans="4:17" ht="20.45" customHeight="1">
      <c r="D33" s="7"/>
      <c r="E33" s="10"/>
      <c r="F33" s="13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7"/>
    </row>
    <row r="34" spans="4:17" ht="20.45" customHeight="1">
      <c r="D34" s="7"/>
      <c r="E34" s="10"/>
      <c r="F34" s="13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7"/>
    </row>
    <row r="35" spans="4:17" ht="20.45" customHeight="1">
      <c r="D35" s="7"/>
      <c r="E35" s="10"/>
      <c r="F35" s="13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7"/>
    </row>
    <row r="36" spans="4:17" ht="20.45" customHeight="1">
      <c r="D36" s="7"/>
      <c r="E36" s="10"/>
      <c r="F36" s="13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7"/>
    </row>
    <row r="37" spans="4:17" ht="20.45" customHeight="1">
      <c r="D37" s="7"/>
      <c r="E37" s="10"/>
      <c r="F37" s="13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7"/>
    </row>
    <row r="38" spans="4:17" ht="20.45" customHeight="1">
      <c r="D38" s="7"/>
      <c r="E38" s="10"/>
      <c r="F38" s="13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7"/>
    </row>
    <row r="39" spans="4:17" ht="20.45" customHeight="1">
      <c r="D39" s="7"/>
      <c r="E39" s="10"/>
      <c r="F39" s="13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7"/>
    </row>
    <row r="40" spans="4:17" ht="20.45" customHeight="1">
      <c r="D40" s="7"/>
      <c r="E40" s="10"/>
      <c r="F40" s="13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7"/>
    </row>
    <row r="41" spans="4:17" ht="20.45" customHeight="1">
      <c r="D41" s="7"/>
      <c r="E41" s="10"/>
      <c r="F41" s="13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7"/>
    </row>
    <row r="42" spans="4:17" ht="20.45" customHeight="1">
      <c r="D42" s="7"/>
      <c r="E42" s="10"/>
      <c r="F42" s="13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7"/>
    </row>
    <row r="43" spans="4:17" ht="20.45" customHeight="1">
      <c r="D43" s="7"/>
      <c r="E43" s="10"/>
      <c r="F43" s="13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7"/>
    </row>
    <row r="44" spans="4:17" ht="20.45" customHeight="1">
      <c r="D44" s="7"/>
      <c r="E44" s="10"/>
      <c r="F44" s="13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7"/>
    </row>
    <row r="45" spans="4:17" ht="20.45" customHeight="1">
      <c r="D45" s="7"/>
      <c r="E45" s="10"/>
      <c r="F45" s="13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7"/>
    </row>
    <row r="46" spans="4:17" ht="20.45" customHeight="1">
      <c r="D46" s="7"/>
      <c r="E46" s="10"/>
      <c r="F46" s="13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7"/>
    </row>
    <row r="47" spans="4:17" ht="20.45" customHeight="1">
      <c r="D47" s="7"/>
      <c r="E47" s="10"/>
      <c r="F47" s="13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7"/>
    </row>
    <row r="48" spans="4:17" ht="20.45" customHeight="1">
      <c r="D48" s="7"/>
      <c r="E48" s="10"/>
      <c r="F48" s="13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7"/>
    </row>
    <row r="49" spans="2:17" ht="20.45" customHeight="1">
      <c r="D49" s="7"/>
      <c r="E49" s="10"/>
      <c r="F49" s="13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7"/>
    </row>
    <row r="50" spans="2:17" ht="20.45" customHeight="1">
      <c r="D50" s="7"/>
      <c r="E50" s="10"/>
      <c r="F50" s="13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7"/>
    </row>
    <row r="51" spans="2:17" ht="20.45" customHeight="1">
      <c r="D51" s="7"/>
      <c r="E51" s="10"/>
      <c r="F51" s="13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7"/>
    </row>
    <row r="52" spans="2:17" ht="20.45" customHeight="1">
      <c r="D52" s="7"/>
      <c r="E52" s="10"/>
      <c r="F52" s="13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7"/>
    </row>
    <row r="53" spans="2:17" ht="20.45" customHeight="1">
      <c r="D53" s="7"/>
      <c r="E53" s="10"/>
      <c r="F53" s="13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7"/>
    </row>
    <row r="54" spans="2:17" ht="20.45" customHeight="1">
      <c r="D54" s="7"/>
      <c r="E54" s="10"/>
      <c r="F54" s="13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7"/>
    </row>
    <row r="55" spans="2:17" ht="20.45" customHeight="1">
      <c r="C55" s="8" t="s">
        <v>383</v>
      </c>
      <c r="D55" s="7" t="s">
        <v>367</v>
      </c>
      <c r="E55" s="10"/>
      <c r="F55" s="13"/>
      <c r="G55" s="17"/>
      <c r="H55" s="17"/>
      <c r="I55" s="17">
        <f>TRUNC(SUM(I30:I54))</f>
        <v>0</v>
      </c>
      <c r="J55" s="17"/>
      <c r="K55" s="17"/>
      <c r="L55" s="17">
        <f>TRUNC(SUM(L30:L54))</f>
        <v>0</v>
      </c>
      <c r="M55" s="17"/>
      <c r="N55" s="17">
        <f>TRUNC(SUM(N30:N54))</f>
        <v>0</v>
      </c>
      <c r="O55" s="17" t="str">
        <f>IF((H55+K55+M55)=0, "", (H55+K55+M55))</f>
        <v/>
      </c>
      <c r="P55" s="17">
        <f>TRUNC(SUM(P30:P54))</f>
        <v>0</v>
      </c>
      <c r="Q55" s="7"/>
    </row>
    <row r="56" spans="2:17" ht="20.45" customHeight="1">
      <c r="B56" s="8" t="s">
        <v>295</v>
      </c>
      <c r="D56" s="32" t="s">
        <v>382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4"/>
    </row>
    <row r="57" spans="2:17" ht="20.45" customHeight="1">
      <c r="B57" s="8" t="s">
        <v>369</v>
      </c>
      <c r="D57" s="7" t="s">
        <v>74</v>
      </c>
      <c r="E57" s="10"/>
      <c r="F57" s="13" t="s">
        <v>214</v>
      </c>
      <c r="G57" s="17">
        <v>1</v>
      </c>
      <c r="H57" s="17">
        <f>내역서!I29</f>
        <v>0</v>
      </c>
      <c r="I57" s="17">
        <f>G57*H57</f>
        <v>0</v>
      </c>
      <c r="J57" s="17"/>
      <c r="K57" s="17">
        <f>내역서!L29</f>
        <v>0</v>
      </c>
      <c r="L57" s="17">
        <f>G57*K57</f>
        <v>0</v>
      </c>
      <c r="M57" s="17">
        <f>내역서!N29</f>
        <v>0</v>
      </c>
      <c r="N57" s="17">
        <f>G57*M57</f>
        <v>0</v>
      </c>
      <c r="O57" s="17" t="str">
        <f>IF((H57+K57+M57)=0, "", (H57+K57+M57))</f>
        <v/>
      </c>
      <c r="P57" s="17">
        <f>SUM(I57,L57,N57)</f>
        <v>0</v>
      </c>
      <c r="Q57" s="7"/>
    </row>
    <row r="58" spans="2:17" ht="20.45" customHeight="1">
      <c r="B58" s="8" t="s">
        <v>370</v>
      </c>
      <c r="D58" s="7" t="s">
        <v>75</v>
      </c>
      <c r="E58" s="10"/>
      <c r="F58" s="13" t="s">
        <v>214</v>
      </c>
      <c r="G58" s="17">
        <v>1</v>
      </c>
      <c r="H58" s="17">
        <f>내역서!I55</f>
        <v>0</v>
      </c>
      <c r="I58" s="17">
        <f>G58*H58</f>
        <v>0</v>
      </c>
      <c r="J58" s="17"/>
      <c r="K58" s="17">
        <f>내역서!L55</f>
        <v>0</v>
      </c>
      <c r="L58" s="17">
        <f>G58*K58</f>
        <v>0</v>
      </c>
      <c r="M58" s="17">
        <f>내역서!N55</f>
        <v>0</v>
      </c>
      <c r="N58" s="17">
        <f>G58*M58</f>
        <v>0</v>
      </c>
      <c r="O58" s="17" t="str">
        <f>IF((H58+K58+M58)=0, "", (H58+K58+M58))</f>
        <v/>
      </c>
      <c r="P58" s="17">
        <f>SUM(I58,L58,N58)</f>
        <v>0</v>
      </c>
      <c r="Q58" s="7"/>
    </row>
    <row r="59" spans="2:17" ht="20.45" customHeight="1">
      <c r="B59" s="8" t="s">
        <v>371</v>
      </c>
      <c r="D59" s="7" t="s">
        <v>76</v>
      </c>
      <c r="E59" s="10"/>
      <c r="F59" s="13" t="s">
        <v>214</v>
      </c>
      <c r="G59" s="17">
        <v>1</v>
      </c>
      <c r="H59" s="17">
        <f>내역서!I81</f>
        <v>0</v>
      </c>
      <c r="I59" s="17">
        <f>G59*H59</f>
        <v>0</v>
      </c>
      <c r="J59" s="17"/>
      <c r="K59" s="17">
        <f>내역서!L81</f>
        <v>0</v>
      </c>
      <c r="L59" s="17">
        <f>G59*K59</f>
        <v>0</v>
      </c>
      <c r="M59" s="17">
        <f>내역서!N81</f>
        <v>0</v>
      </c>
      <c r="N59" s="17">
        <f>G59*M59</f>
        <v>0</v>
      </c>
      <c r="O59" s="17" t="str">
        <f>IF((H59+K59+M59)=0, "", (H59+K59+M59))</f>
        <v/>
      </c>
      <c r="P59" s="17">
        <f>SUM(I59,L59,N59)</f>
        <v>0</v>
      </c>
      <c r="Q59" s="7"/>
    </row>
    <row r="60" spans="2:17" ht="20.45" customHeight="1">
      <c r="B60" s="8" t="s">
        <v>372</v>
      </c>
      <c r="D60" s="7" t="s">
        <v>77</v>
      </c>
      <c r="E60" s="10"/>
      <c r="F60" s="13" t="s">
        <v>214</v>
      </c>
      <c r="G60" s="17">
        <v>1</v>
      </c>
      <c r="H60" s="17">
        <f>내역서!I107</f>
        <v>0</v>
      </c>
      <c r="I60" s="17">
        <f>G60*H60</f>
        <v>0</v>
      </c>
      <c r="J60" s="17"/>
      <c r="K60" s="17">
        <f>내역서!L107</f>
        <v>0</v>
      </c>
      <c r="L60" s="17">
        <f>G60*K60</f>
        <v>0</v>
      </c>
      <c r="M60" s="17">
        <f>내역서!N107</f>
        <v>0</v>
      </c>
      <c r="N60" s="17">
        <f>G60*M60</f>
        <v>0</v>
      </c>
      <c r="O60" s="17" t="str">
        <f>IF((H60+K60+M60)=0, "", (H60+K60+M60))</f>
        <v/>
      </c>
      <c r="P60" s="17">
        <f>SUM(I60,L60,N60)</f>
        <v>0</v>
      </c>
      <c r="Q60" s="7"/>
    </row>
    <row r="61" spans="2:17" ht="20.45" customHeight="1">
      <c r="D61" s="7"/>
      <c r="E61" s="10"/>
      <c r="F61" s="13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7"/>
    </row>
    <row r="62" spans="2:17" ht="20.45" customHeight="1">
      <c r="D62" s="7"/>
      <c r="E62" s="10"/>
      <c r="F62" s="13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7"/>
    </row>
    <row r="63" spans="2:17" ht="20.45" customHeight="1">
      <c r="D63" s="7"/>
      <c r="E63" s="10"/>
      <c r="F63" s="13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7"/>
    </row>
    <row r="64" spans="2:17" ht="20.45" customHeight="1">
      <c r="D64" s="7"/>
      <c r="E64" s="10"/>
      <c r="F64" s="13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7"/>
    </row>
    <row r="65" spans="4:17" ht="20.45" customHeight="1">
      <c r="D65" s="7"/>
      <c r="E65" s="10"/>
      <c r="F65" s="13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7"/>
    </row>
    <row r="66" spans="4:17" ht="20.45" customHeight="1">
      <c r="D66" s="7"/>
      <c r="E66" s="10"/>
      <c r="F66" s="13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7"/>
    </row>
    <row r="67" spans="4:17" ht="20.45" customHeight="1">
      <c r="D67" s="7"/>
      <c r="E67" s="10"/>
      <c r="F67" s="13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7"/>
    </row>
    <row r="68" spans="4:17" ht="20.45" customHeight="1">
      <c r="D68" s="7"/>
      <c r="E68" s="10"/>
      <c r="F68" s="13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7"/>
    </row>
    <row r="69" spans="4:17" ht="20.45" customHeight="1">
      <c r="D69" s="7"/>
      <c r="E69" s="10"/>
      <c r="F69" s="13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7"/>
    </row>
    <row r="70" spans="4:17" ht="20.45" customHeight="1">
      <c r="D70" s="7"/>
      <c r="E70" s="10"/>
      <c r="F70" s="13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7"/>
    </row>
    <row r="71" spans="4:17" ht="20.45" customHeight="1">
      <c r="D71" s="7"/>
      <c r="E71" s="10"/>
      <c r="F71" s="13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7"/>
    </row>
    <row r="72" spans="4:17" ht="20.45" customHeight="1">
      <c r="D72" s="7"/>
      <c r="E72" s="10"/>
      <c r="F72" s="13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7"/>
    </row>
    <row r="73" spans="4:17" ht="20.45" customHeight="1">
      <c r="D73" s="7"/>
      <c r="E73" s="10"/>
      <c r="F73" s="13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7"/>
    </row>
    <row r="74" spans="4:17" ht="20.45" customHeight="1">
      <c r="D74" s="7"/>
      <c r="E74" s="10"/>
      <c r="F74" s="13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7"/>
    </row>
    <row r="75" spans="4:17" ht="20.45" customHeight="1">
      <c r="D75" s="7"/>
      <c r="E75" s="10"/>
      <c r="F75" s="13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7"/>
    </row>
    <row r="76" spans="4:17" ht="20.45" customHeight="1">
      <c r="D76" s="7"/>
      <c r="E76" s="10"/>
      <c r="F76" s="13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7"/>
    </row>
    <row r="77" spans="4:17" ht="20.45" customHeight="1">
      <c r="D77" s="7"/>
      <c r="E77" s="10"/>
      <c r="F77" s="13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7"/>
    </row>
    <row r="78" spans="4:17" ht="20.45" customHeight="1">
      <c r="D78" s="7"/>
      <c r="E78" s="10"/>
      <c r="F78" s="13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7"/>
    </row>
    <row r="79" spans="4:17" ht="20.45" customHeight="1">
      <c r="D79" s="7"/>
      <c r="E79" s="10"/>
      <c r="F79" s="13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7"/>
    </row>
    <row r="80" spans="4:17" ht="20.45" customHeight="1">
      <c r="D80" s="7"/>
      <c r="E80" s="10"/>
      <c r="F80" s="13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7"/>
    </row>
    <row r="81" spans="2:17" ht="20.45" customHeight="1">
      <c r="B81" s="8" t="s">
        <v>381</v>
      </c>
      <c r="C81" s="8" t="s">
        <v>383</v>
      </c>
      <c r="D81" s="7" t="s">
        <v>367</v>
      </c>
      <c r="E81" s="10"/>
      <c r="F81" s="13"/>
      <c r="G81" s="17"/>
      <c r="H81" s="17"/>
      <c r="I81" s="17">
        <f>TRUNC(SUM(I56:I80))</f>
        <v>0</v>
      </c>
      <c r="J81" s="17"/>
      <c r="K81" s="17"/>
      <c r="L81" s="17">
        <f>TRUNC(SUM(L56:L80))</f>
        <v>0</v>
      </c>
      <c r="M81" s="17"/>
      <c r="N81" s="17">
        <f>TRUNC(SUM(N56:N80))</f>
        <v>0</v>
      </c>
      <c r="O81" s="17" t="str">
        <f>IF((H81+K81+M81)=0, "", (H81+K81+M81))</f>
        <v/>
      </c>
      <c r="P81" s="17">
        <f>TRUNC(SUM(P56:P80))</f>
        <v>0</v>
      </c>
      <c r="Q81" s="7"/>
    </row>
    <row r="82" spans="2:17" ht="20.45" customHeight="1">
      <c r="B82" s="8" t="s">
        <v>295</v>
      </c>
      <c r="D82" s="32" t="s">
        <v>385</v>
      </c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4"/>
    </row>
    <row r="83" spans="2:17" ht="20.45" customHeight="1">
      <c r="B83" s="8" t="s">
        <v>373</v>
      </c>
      <c r="D83" s="7" t="s">
        <v>78</v>
      </c>
      <c r="E83" s="10"/>
      <c r="F83" s="13" t="s">
        <v>214</v>
      </c>
      <c r="G83" s="17">
        <v>1</v>
      </c>
      <c r="H83" s="17">
        <f>내역서!I133</f>
        <v>0</v>
      </c>
      <c r="I83" s="17">
        <f>G83*H83</f>
        <v>0</v>
      </c>
      <c r="J83" s="17"/>
      <c r="K83" s="17">
        <f>내역서!L133</f>
        <v>0</v>
      </c>
      <c r="L83" s="17">
        <f>G83*K83</f>
        <v>0</v>
      </c>
      <c r="M83" s="17">
        <f>내역서!N133</f>
        <v>0</v>
      </c>
      <c r="N83" s="17">
        <f>G83*M83</f>
        <v>0</v>
      </c>
      <c r="O83" s="17" t="str">
        <f>IF((H83+K83+M83)=0, "", (H83+K83+M83))</f>
        <v/>
      </c>
      <c r="P83" s="17">
        <f>SUM(I83,L83,N83)</f>
        <v>0</v>
      </c>
      <c r="Q83" s="7"/>
    </row>
    <row r="84" spans="2:17" ht="20.45" customHeight="1">
      <c r="D84" s="7"/>
      <c r="E84" s="10"/>
      <c r="F84" s="13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7"/>
    </row>
    <row r="85" spans="2:17" ht="20.45" customHeight="1">
      <c r="D85" s="7"/>
      <c r="E85" s="10"/>
      <c r="F85" s="13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7"/>
    </row>
    <row r="86" spans="2:17" ht="20.45" customHeight="1">
      <c r="D86" s="7"/>
      <c r="E86" s="10"/>
      <c r="F86" s="13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7"/>
    </row>
    <row r="87" spans="2:17" ht="20.45" customHeight="1">
      <c r="D87" s="7"/>
      <c r="E87" s="10"/>
      <c r="F87" s="13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7"/>
    </row>
    <row r="88" spans="2:17" ht="20.45" customHeight="1">
      <c r="D88" s="7"/>
      <c r="E88" s="10"/>
      <c r="F88" s="13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7"/>
    </row>
    <row r="89" spans="2:17" ht="20.45" customHeight="1">
      <c r="D89" s="7"/>
      <c r="E89" s="10"/>
      <c r="F89" s="13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7"/>
    </row>
    <row r="90" spans="2:17" ht="20.45" customHeight="1">
      <c r="D90" s="7"/>
      <c r="E90" s="10"/>
      <c r="F90" s="13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7"/>
    </row>
    <row r="91" spans="2:17" ht="20.45" customHeight="1">
      <c r="D91" s="7"/>
      <c r="E91" s="10"/>
      <c r="F91" s="13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7"/>
    </row>
    <row r="92" spans="2:17" ht="20.45" customHeight="1">
      <c r="D92" s="7"/>
      <c r="E92" s="10"/>
      <c r="F92" s="13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7"/>
    </row>
    <row r="93" spans="2:17" ht="20.45" customHeight="1">
      <c r="D93" s="7"/>
      <c r="E93" s="10"/>
      <c r="F93" s="13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7"/>
    </row>
    <row r="94" spans="2:17" ht="20.45" customHeight="1">
      <c r="D94" s="7"/>
      <c r="E94" s="10"/>
      <c r="F94" s="13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7"/>
    </row>
    <row r="95" spans="2:17" ht="20.45" customHeight="1">
      <c r="D95" s="7"/>
      <c r="E95" s="10"/>
      <c r="F95" s="13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7"/>
    </row>
    <row r="96" spans="2:17" ht="20.45" customHeight="1">
      <c r="D96" s="7"/>
      <c r="E96" s="10"/>
      <c r="F96" s="13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7"/>
    </row>
    <row r="97" spans="2:17" ht="20.45" customHeight="1">
      <c r="D97" s="7"/>
      <c r="E97" s="10"/>
      <c r="F97" s="13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7"/>
    </row>
    <row r="98" spans="2:17" ht="20.45" customHeight="1">
      <c r="D98" s="7"/>
      <c r="E98" s="10"/>
      <c r="F98" s="13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7"/>
    </row>
    <row r="99" spans="2:17" ht="20.45" customHeight="1">
      <c r="D99" s="7"/>
      <c r="E99" s="10"/>
      <c r="F99" s="13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7"/>
    </row>
    <row r="100" spans="2:17" ht="20.45" customHeight="1">
      <c r="D100" s="7"/>
      <c r="E100" s="10"/>
      <c r="F100" s="13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7"/>
    </row>
    <row r="101" spans="2:17" ht="20.45" customHeight="1">
      <c r="D101" s="7"/>
      <c r="E101" s="10"/>
      <c r="F101" s="13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7"/>
    </row>
    <row r="102" spans="2:17" ht="20.45" customHeight="1">
      <c r="D102" s="7"/>
      <c r="E102" s="10"/>
      <c r="F102" s="13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7"/>
    </row>
    <row r="103" spans="2:17" ht="20.45" customHeight="1">
      <c r="D103" s="7"/>
      <c r="E103" s="10"/>
      <c r="F103" s="13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7"/>
    </row>
    <row r="104" spans="2:17" ht="20.45" customHeight="1">
      <c r="D104" s="7"/>
      <c r="E104" s="10"/>
      <c r="F104" s="13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7"/>
    </row>
    <row r="105" spans="2:17" ht="20.45" customHeight="1">
      <c r="D105" s="7"/>
      <c r="E105" s="10"/>
      <c r="F105" s="13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7"/>
    </row>
    <row r="106" spans="2:17" ht="20.45" customHeight="1">
      <c r="D106" s="7"/>
      <c r="E106" s="10"/>
      <c r="F106" s="13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7"/>
    </row>
    <row r="107" spans="2:17" ht="20.45" customHeight="1">
      <c r="B107" s="8" t="s">
        <v>384</v>
      </c>
      <c r="C107" s="8" t="s">
        <v>383</v>
      </c>
      <c r="D107" s="7" t="s">
        <v>367</v>
      </c>
      <c r="E107" s="10"/>
      <c r="F107" s="13"/>
      <c r="G107" s="17"/>
      <c r="H107" s="17"/>
      <c r="I107" s="17">
        <f>TRUNC(SUM(I82:I106))</f>
        <v>0</v>
      </c>
      <c r="J107" s="17"/>
      <c r="K107" s="17"/>
      <c r="L107" s="17">
        <f>TRUNC(SUM(L82:L106))</f>
        <v>0</v>
      </c>
      <c r="M107" s="17"/>
      <c r="N107" s="17">
        <f>TRUNC(SUM(N82:N106))</f>
        <v>0</v>
      </c>
      <c r="O107" s="17" t="str">
        <f>IF((H107+K107+M107)=0, "", (H107+K107+M107))</f>
        <v/>
      </c>
      <c r="P107" s="17">
        <f>TRUNC(SUM(P82:P106))</f>
        <v>0</v>
      </c>
      <c r="Q107" s="7"/>
    </row>
  </sheetData>
  <mergeCells count="17"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D56:Q56"/>
    <mergeCell ref="D82:Q82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showZeros="0" topLeftCell="D1" workbookViewId="0">
      <pane ySplit="3" topLeftCell="A4" activePane="bottomLeft" state="frozen"/>
      <selection activeCell="D4" sqref="D4:Q4"/>
      <selection pane="bottomLeft" activeCell="K16" sqref="K16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60" customWidth="1"/>
    <col min="9" max="9" width="13.21875" style="15" customWidth="1"/>
    <col min="10" max="10" width="5.5546875" style="15" hidden="1" customWidth="1"/>
    <col min="11" max="11" width="10.44140625" style="60" customWidth="1"/>
    <col min="12" max="12" width="11.77734375" style="15" customWidth="1"/>
    <col min="13" max="13" width="8.44140625" style="60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61" customWidth="1"/>
    <col min="18" max="26" width="8.88671875" style="2"/>
    <col min="27" max="31" width="11.77734375" style="15" customWidth="1"/>
    <col min="32" max="16384" width="8.88671875" style="2"/>
  </cols>
  <sheetData>
    <row r="1" spans="1:31" ht="23.1" customHeight="1">
      <c r="A1" s="8" t="s">
        <v>379</v>
      </c>
      <c r="B1" s="8" t="s">
        <v>380</v>
      </c>
      <c r="D1" s="68" t="s">
        <v>368</v>
      </c>
      <c r="E1" s="69"/>
      <c r="F1" s="69"/>
      <c r="G1" s="69"/>
      <c r="H1" s="70"/>
      <c r="I1" s="69"/>
      <c r="J1" s="69"/>
      <c r="K1" s="70"/>
      <c r="L1" s="69"/>
      <c r="M1" s="70"/>
      <c r="N1" s="69"/>
      <c r="O1" s="71"/>
      <c r="P1" s="71"/>
      <c r="Q1" s="72"/>
      <c r="W1" s="41" t="s">
        <v>41</v>
      </c>
      <c r="X1" s="41"/>
      <c r="Y1" s="41"/>
      <c r="Z1" s="12"/>
      <c r="AA1" s="12" t="s">
        <v>46</v>
      </c>
      <c r="AB1" s="12"/>
      <c r="AC1" s="12"/>
      <c r="AD1" s="12"/>
      <c r="AE1" s="12"/>
    </row>
    <row r="2" spans="1:31" s="9" customFormat="1" ht="23.1" customHeight="1">
      <c r="A2" s="38" t="s">
        <v>33</v>
      </c>
      <c r="B2" s="38" t="s">
        <v>20</v>
      </c>
      <c r="C2" s="38" t="s">
        <v>19</v>
      </c>
      <c r="D2" s="39" t="s">
        <v>38</v>
      </c>
      <c r="E2" s="39" t="s">
        <v>39</v>
      </c>
      <c r="F2" s="40" t="s">
        <v>0</v>
      </c>
      <c r="G2" s="40" t="s">
        <v>1</v>
      </c>
      <c r="H2" s="63" t="s">
        <v>22</v>
      </c>
      <c r="I2" s="35"/>
      <c r="J2" s="35" t="s">
        <v>23</v>
      </c>
      <c r="K2" s="63"/>
      <c r="L2" s="35"/>
      <c r="M2" s="63" t="s">
        <v>24</v>
      </c>
      <c r="N2" s="35"/>
      <c r="O2" s="26"/>
      <c r="P2" s="35" t="s">
        <v>28</v>
      </c>
      <c r="Q2" s="59" t="s">
        <v>26</v>
      </c>
      <c r="W2" s="9" t="s">
        <v>42</v>
      </c>
      <c r="X2" s="9" t="s">
        <v>43</v>
      </c>
      <c r="Y2" s="9" t="s">
        <v>44</v>
      </c>
      <c r="Z2" s="9" t="s">
        <v>45</v>
      </c>
      <c r="AA2" s="18" t="s">
        <v>64</v>
      </c>
      <c r="AB2" s="18" t="s">
        <v>63</v>
      </c>
      <c r="AC2" s="18" t="s">
        <v>47</v>
      </c>
      <c r="AD2" s="18" t="s">
        <v>49</v>
      </c>
      <c r="AE2" s="18" t="s">
        <v>48</v>
      </c>
    </row>
    <row r="3" spans="1:31" s="9" customFormat="1" ht="23.1" customHeight="1">
      <c r="A3" s="38"/>
      <c r="B3" s="38"/>
      <c r="C3" s="38"/>
      <c r="D3" s="39"/>
      <c r="E3" s="39"/>
      <c r="F3" s="40"/>
      <c r="G3" s="40"/>
      <c r="H3" s="59" t="s">
        <v>29</v>
      </c>
      <c r="I3" s="26" t="s">
        <v>30</v>
      </c>
      <c r="J3" s="26" t="s">
        <v>1</v>
      </c>
      <c r="K3" s="59" t="s">
        <v>29</v>
      </c>
      <c r="L3" s="26" t="s">
        <v>30</v>
      </c>
      <c r="M3" s="59" t="s">
        <v>31</v>
      </c>
      <c r="N3" s="26" t="s">
        <v>30</v>
      </c>
      <c r="O3" s="26" t="s">
        <v>32</v>
      </c>
      <c r="P3" s="35"/>
      <c r="Q3" s="59"/>
      <c r="W3" s="2"/>
      <c r="X3" s="2"/>
      <c r="Y3" s="2"/>
      <c r="Z3" s="2"/>
      <c r="AA3" s="15"/>
      <c r="AB3" s="15"/>
      <c r="AC3" s="15"/>
      <c r="AD3" s="15">
        <f>IF(옵션!$C$11 =0, "1", 옵션!$C$11)</f>
        <v>1</v>
      </c>
      <c r="AE3" s="15">
        <f>IF(옵션!$C$12 =0, "1", 옵션!$C$12)</f>
        <v>1</v>
      </c>
    </row>
    <row r="4" spans="1:31" ht="23.1" customHeight="1">
      <c r="B4" s="8" t="s">
        <v>295</v>
      </c>
      <c r="D4" s="32" t="s">
        <v>374</v>
      </c>
      <c r="E4" s="33"/>
      <c r="F4" s="33"/>
      <c r="G4" s="33"/>
      <c r="H4" s="64"/>
      <c r="I4" s="33"/>
      <c r="J4" s="33"/>
      <c r="K4" s="64"/>
      <c r="L4" s="33"/>
      <c r="M4" s="64"/>
      <c r="N4" s="33"/>
      <c r="O4" s="33"/>
      <c r="P4" s="33"/>
      <c r="Q4" s="65"/>
    </row>
    <row r="5" spans="1:31" ht="23.1" customHeight="1">
      <c r="A5" s="8" t="s">
        <v>305</v>
      </c>
      <c r="B5" s="8" t="s">
        <v>369</v>
      </c>
      <c r="C5" s="8" t="s">
        <v>305</v>
      </c>
      <c r="D5" s="7" t="s">
        <v>80</v>
      </c>
      <c r="E5" s="7" t="s">
        <v>81</v>
      </c>
      <c r="F5" s="13" t="s">
        <v>82</v>
      </c>
      <c r="G5" s="10">
        <v>9</v>
      </c>
      <c r="H5" s="59"/>
      <c r="I5" s="27">
        <f t="shared" ref="I5:I21" si="0">TRUNC(G5*H5)</f>
        <v>0</v>
      </c>
      <c r="J5" s="17">
        <v>9</v>
      </c>
      <c r="K5" s="59"/>
      <c r="L5" s="27">
        <f t="shared" ref="L5:L21" si="1">TRUNC(G5*K5)</f>
        <v>0</v>
      </c>
      <c r="M5" s="59"/>
      <c r="N5" s="27">
        <f t="shared" ref="N5:N21" si="2">TRUNC(G5*M5)</f>
        <v>0</v>
      </c>
      <c r="O5" s="17" t="str">
        <f t="shared" ref="O5:O21" si="3">IF((H5+K5+M5)=0, "", (H5+K5+M5))</f>
        <v/>
      </c>
      <c r="P5" s="17">
        <f t="shared" ref="P5:P21" si="4">SUM(I5,L5,N5)</f>
        <v>0</v>
      </c>
      <c r="Q5" s="59"/>
      <c r="AB5" s="15">
        <f>I5</f>
        <v>0</v>
      </c>
      <c r="AC5" s="15">
        <f>G5*H5</f>
        <v>0</v>
      </c>
    </row>
    <row r="6" spans="1:31" ht="23.1" customHeight="1">
      <c r="A6" s="8" t="s">
        <v>306</v>
      </c>
      <c r="B6" s="8" t="s">
        <v>369</v>
      </c>
      <c r="C6" s="8" t="s">
        <v>306</v>
      </c>
      <c r="D6" s="7" t="s">
        <v>307</v>
      </c>
      <c r="E6" s="7" t="s">
        <v>85</v>
      </c>
      <c r="F6" s="13" t="s">
        <v>82</v>
      </c>
      <c r="G6" s="10">
        <v>13</v>
      </c>
      <c r="H6" s="59"/>
      <c r="I6" s="27">
        <f t="shared" si="0"/>
        <v>0</v>
      </c>
      <c r="J6" s="17">
        <v>13</v>
      </c>
      <c r="K6" s="59"/>
      <c r="L6" s="27">
        <f t="shared" si="1"/>
        <v>0</v>
      </c>
      <c r="M6" s="59"/>
      <c r="N6" s="27">
        <f t="shared" si="2"/>
        <v>0</v>
      </c>
      <c r="O6" s="17" t="str">
        <f t="shared" si="3"/>
        <v/>
      </c>
      <c r="P6" s="17">
        <f t="shared" si="4"/>
        <v>0</v>
      </c>
      <c r="Q6" s="59"/>
      <c r="AB6" s="15">
        <f>I6</f>
        <v>0</v>
      </c>
      <c r="AC6" s="15">
        <f>G6*H6</f>
        <v>0</v>
      </c>
    </row>
    <row r="7" spans="1:31" ht="23.1" customHeight="1">
      <c r="A7" s="8" t="s">
        <v>310</v>
      </c>
      <c r="B7" s="8" t="s">
        <v>369</v>
      </c>
      <c r="C7" s="8" t="s">
        <v>310</v>
      </c>
      <c r="D7" s="7" t="s">
        <v>97</v>
      </c>
      <c r="E7" s="7" t="s">
        <v>98</v>
      </c>
      <c r="F7" s="13" t="s">
        <v>99</v>
      </c>
      <c r="G7" s="10">
        <v>1</v>
      </c>
      <c r="H7" s="59"/>
      <c r="I7" s="27">
        <f t="shared" si="0"/>
        <v>0</v>
      </c>
      <c r="J7" s="17">
        <v>1</v>
      </c>
      <c r="K7" s="59"/>
      <c r="L7" s="27">
        <f t="shared" si="1"/>
        <v>0</v>
      </c>
      <c r="M7" s="59"/>
      <c r="N7" s="27">
        <f t="shared" si="2"/>
        <v>0</v>
      </c>
      <c r="O7" s="17" t="str">
        <f t="shared" si="3"/>
        <v/>
      </c>
      <c r="P7" s="17">
        <f t="shared" si="4"/>
        <v>0</v>
      </c>
      <c r="Q7" s="59"/>
    </row>
    <row r="8" spans="1:31" ht="23.1" customHeight="1">
      <c r="A8" s="8" t="s">
        <v>100</v>
      </c>
      <c r="B8" s="8" t="s">
        <v>369</v>
      </c>
      <c r="C8" s="8" t="s">
        <v>100</v>
      </c>
      <c r="D8" s="7" t="s">
        <v>101</v>
      </c>
      <c r="E8" s="7" t="s">
        <v>102</v>
      </c>
      <c r="F8" s="13" t="s">
        <v>89</v>
      </c>
      <c r="G8" s="10">
        <v>4</v>
      </c>
      <c r="H8" s="59"/>
      <c r="I8" s="27">
        <f t="shared" si="0"/>
        <v>0</v>
      </c>
      <c r="J8" s="17">
        <v>4</v>
      </c>
      <c r="K8" s="59"/>
      <c r="L8" s="27">
        <f t="shared" si="1"/>
        <v>0</v>
      </c>
      <c r="M8" s="59"/>
      <c r="N8" s="27">
        <f t="shared" si="2"/>
        <v>0</v>
      </c>
      <c r="O8" s="17" t="str">
        <f t="shared" si="3"/>
        <v/>
      </c>
      <c r="P8" s="17">
        <f t="shared" si="4"/>
        <v>0</v>
      </c>
      <c r="Q8" s="59"/>
    </row>
    <row r="9" spans="1:31" ht="23.1" customHeight="1">
      <c r="A9" s="8" t="s">
        <v>311</v>
      </c>
      <c r="B9" s="8" t="s">
        <v>369</v>
      </c>
      <c r="C9" s="8" t="s">
        <v>311</v>
      </c>
      <c r="D9" s="7" t="s">
        <v>101</v>
      </c>
      <c r="E9" s="7" t="s">
        <v>104</v>
      </c>
      <c r="F9" s="13" t="s">
        <v>89</v>
      </c>
      <c r="G9" s="10">
        <v>1</v>
      </c>
      <c r="H9" s="59"/>
      <c r="I9" s="27">
        <f t="shared" si="0"/>
        <v>0</v>
      </c>
      <c r="J9" s="17">
        <v>1</v>
      </c>
      <c r="K9" s="59"/>
      <c r="L9" s="27">
        <f t="shared" si="1"/>
        <v>0</v>
      </c>
      <c r="M9" s="59"/>
      <c r="N9" s="27">
        <f t="shared" si="2"/>
        <v>0</v>
      </c>
      <c r="O9" s="17" t="str">
        <f t="shared" si="3"/>
        <v/>
      </c>
      <c r="P9" s="17">
        <f t="shared" si="4"/>
        <v>0</v>
      </c>
      <c r="Q9" s="59"/>
    </row>
    <row r="10" spans="1:31" ht="23.1" customHeight="1">
      <c r="A10" s="8" t="s">
        <v>315</v>
      </c>
      <c r="B10" s="8" t="s">
        <v>369</v>
      </c>
      <c r="C10" s="8" t="s">
        <v>315</v>
      </c>
      <c r="D10" s="7" t="s">
        <v>313</v>
      </c>
      <c r="E10" s="7" t="s">
        <v>316</v>
      </c>
      <c r="F10" s="13" t="s">
        <v>176</v>
      </c>
      <c r="G10" s="10">
        <v>4</v>
      </c>
      <c r="H10" s="59"/>
      <c r="I10" s="27">
        <f t="shared" si="0"/>
        <v>0</v>
      </c>
      <c r="J10" s="17">
        <v>4</v>
      </c>
      <c r="K10" s="59"/>
      <c r="L10" s="27">
        <f t="shared" si="1"/>
        <v>0</v>
      </c>
      <c r="M10" s="59"/>
      <c r="N10" s="27">
        <f t="shared" si="2"/>
        <v>0</v>
      </c>
      <c r="O10" s="17" t="str">
        <f t="shared" si="3"/>
        <v/>
      </c>
      <c r="P10" s="17">
        <f t="shared" si="4"/>
        <v>0</v>
      </c>
      <c r="Q10" s="62"/>
    </row>
    <row r="11" spans="1:31" ht="23.1" customHeight="1">
      <c r="A11" s="8" t="s">
        <v>321</v>
      </c>
      <c r="B11" s="8" t="s">
        <v>369</v>
      </c>
      <c r="C11" s="8" t="s">
        <v>321</v>
      </c>
      <c r="D11" s="7" t="s">
        <v>318</v>
      </c>
      <c r="E11" s="7" t="s">
        <v>316</v>
      </c>
      <c r="F11" s="13" t="s">
        <v>176</v>
      </c>
      <c r="G11" s="10">
        <v>4</v>
      </c>
      <c r="H11" s="59"/>
      <c r="I11" s="27">
        <f t="shared" si="0"/>
        <v>0</v>
      </c>
      <c r="J11" s="17">
        <v>4</v>
      </c>
      <c r="K11" s="59"/>
      <c r="L11" s="27">
        <f t="shared" si="1"/>
        <v>0</v>
      </c>
      <c r="M11" s="59"/>
      <c r="N11" s="27">
        <f t="shared" si="2"/>
        <v>0</v>
      </c>
      <c r="O11" s="17" t="str">
        <f t="shared" si="3"/>
        <v/>
      </c>
      <c r="P11" s="17">
        <f t="shared" si="4"/>
        <v>0</v>
      </c>
      <c r="Q11" s="62"/>
    </row>
    <row r="12" spans="1:31" ht="23.1" customHeight="1">
      <c r="A12" s="8" t="s">
        <v>322</v>
      </c>
      <c r="B12" s="8" t="s">
        <v>369</v>
      </c>
      <c r="C12" s="8" t="s">
        <v>322</v>
      </c>
      <c r="D12" s="7" t="s">
        <v>323</v>
      </c>
      <c r="E12" s="7" t="s">
        <v>324</v>
      </c>
      <c r="F12" s="13" t="s">
        <v>176</v>
      </c>
      <c r="G12" s="10">
        <v>3</v>
      </c>
      <c r="H12" s="59"/>
      <c r="I12" s="27">
        <f t="shared" si="0"/>
        <v>0</v>
      </c>
      <c r="J12" s="17">
        <v>3</v>
      </c>
      <c r="K12" s="59"/>
      <c r="L12" s="27">
        <f t="shared" si="1"/>
        <v>0</v>
      </c>
      <c r="M12" s="59"/>
      <c r="N12" s="27">
        <f t="shared" si="2"/>
        <v>0</v>
      </c>
      <c r="O12" s="17" t="str">
        <f t="shared" si="3"/>
        <v/>
      </c>
      <c r="P12" s="17">
        <f t="shared" si="4"/>
        <v>0</v>
      </c>
      <c r="Q12" s="62"/>
    </row>
    <row r="13" spans="1:31" ht="23.1" customHeight="1">
      <c r="A13" s="8" t="s">
        <v>325</v>
      </c>
      <c r="B13" s="8" t="s">
        <v>369</v>
      </c>
      <c r="C13" s="8" t="s">
        <v>325</v>
      </c>
      <c r="D13" s="7" t="s">
        <v>169</v>
      </c>
      <c r="E13" s="7"/>
      <c r="F13" s="13" t="s">
        <v>89</v>
      </c>
      <c r="G13" s="10">
        <v>1</v>
      </c>
      <c r="H13" s="59"/>
      <c r="I13" s="27">
        <f t="shared" si="0"/>
        <v>0</v>
      </c>
      <c r="J13" s="17">
        <v>1</v>
      </c>
      <c r="K13" s="59"/>
      <c r="L13" s="27">
        <f t="shared" si="1"/>
        <v>0</v>
      </c>
      <c r="M13" s="59"/>
      <c r="N13" s="27">
        <f t="shared" si="2"/>
        <v>0</v>
      </c>
      <c r="O13" s="17" t="str">
        <f t="shared" si="3"/>
        <v/>
      </c>
      <c r="P13" s="17">
        <f t="shared" si="4"/>
        <v>0</v>
      </c>
      <c r="Q13" s="62"/>
    </row>
    <row r="14" spans="1:31" ht="23.1" customHeight="1">
      <c r="A14" s="8" t="s">
        <v>334</v>
      </c>
      <c r="B14" s="8" t="s">
        <v>369</v>
      </c>
      <c r="C14" s="8" t="s">
        <v>334</v>
      </c>
      <c r="D14" s="7" t="s">
        <v>134</v>
      </c>
      <c r="E14" s="7" t="s">
        <v>135</v>
      </c>
      <c r="F14" s="13" t="s">
        <v>82</v>
      </c>
      <c r="G14" s="10">
        <v>25</v>
      </c>
      <c r="H14" s="59"/>
      <c r="I14" s="27">
        <f t="shared" si="0"/>
        <v>0</v>
      </c>
      <c r="J14" s="17">
        <v>25</v>
      </c>
      <c r="K14" s="59"/>
      <c r="L14" s="27">
        <f t="shared" si="1"/>
        <v>0</v>
      </c>
      <c r="M14" s="59"/>
      <c r="N14" s="27">
        <f t="shared" si="2"/>
        <v>0</v>
      </c>
      <c r="O14" s="17" t="str">
        <f t="shared" si="3"/>
        <v/>
      </c>
      <c r="P14" s="17">
        <f t="shared" si="4"/>
        <v>0</v>
      </c>
      <c r="Q14" s="62"/>
      <c r="AC14" s="15">
        <f>G14*H14</f>
        <v>0</v>
      </c>
    </row>
    <row r="15" spans="1:31" ht="23.1" customHeight="1">
      <c r="A15" s="8" t="s">
        <v>335</v>
      </c>
      <c r="B15" s="8" t="s">
        <v>369</v>
      </c>
      <c r="C15" s="8" t="s">
        <v>335</v>
      </c>
      <c r="D15" s="7" t="s">
        <v>137</v>
      </c>
      <c r="E15" s="7" t="s">
        <v>138</v>
      </c>
      <c r="F15" s="13" t="s">
        <v>82</v>
      </c>
      <c r="G15" s="10">
        <v>31</v>
      </c>
      <c r="H15" s="59"/>
      <c r="I15" s="27">
        <f t="shared" si="0"/>
        <v>0</v>
      </c>
      <c r="J15" s="17">
        <v>31</v>
      </c>
      <c r="K15" s="59"/>
      <c r="L15" s="27">
        <f t="shared" si="1"/>
        <v>0</v>
      </c>
      <c r="M15" s="59"/>
      <c r="N15" s="27">
        <f t="shared" si="2"/>
        <v>0</v>
      </c>
      <c r="O15" s="17" t="str">
        <f t="shared" si="3"/>
        <v/>
      </c>
      <c r="P15" s="17">
        <f t="shared" si="4"/>
        <v>0</v>
      </c>
      <c r="Q15" s="62"/>
      <c r="AC15" s="15">
        <f>G15*H15</f>
        <v>0</v>
      </c>
    </row>
    <row r="16" spans="1:31" ht="23.1" customHeight="1">
      <c r="A16" s="8" t="s">
        <v>296</v>
      </c>
      <c r="B16" s="8" t="s">
        <v>369</v>
      </c>
      <c r="C16" s="8" t="s">
        <v>296</v>
      </c>
      <c r="D16" s="7" t="s">
        <v>297</v>
      </c>
      <c r="E16" s="7" t="s">
        <v>298</v>
      </c>
      <c r="F16" s="13" t="s">
        <v>218</v>
      </c>
      <c r="G16" s="10">
        <v>2.4</v>
      </c>
      <c r="H16" s="59"/>
      <c r="I16" s="27">
        <f t="shared" si="0"/>
        <v>0</v>
      </c>
      <c r="J16" s="17">
        <v>2.4</v>
      </c>
      <c r="K16" s="59"/>
      <c r="L16" s="27">
        <f t="shared" si="1"/>
        <v>0</v>
      </c>
      <c r="M16" s="59"/>
      <c r="N16" s="27">
        <f t="shared" si="2"/>
        <v>0</v>
      </c>
      <c r="O16" s="17" t="str">
        <f t="shared" si="3"/>
        <v/>
      </c>
      <c r="P16" s="17">
        <f t="shared" si="4"/>
        <v>0</v>
      </c>
      <c r="Q16" s="62"/>
    </row>
    <row r="17" spans="1:31" ht="23.1" customHeight="1">
      <c r="A17" s="8" t="s">
        <v>299</v>
      </c>
      <c r="B17" s="8" t="s">
        <v>369</v>
      </c>
      <c r="C17" s="8" t="s">
        <v>299</v>
      </c>
      <c r="D17" s="7" t="s">
        <v>300</v>
      </c>
      <c r="E17" s="7" t="s">
        <v>298</v>
      </c>
      <c r="F17" s="13" t="s">
        <v>218</v>
      </c>
      <c r="G17" s="10">
        <v>2.4</v>
      </c>
      <c r="H17" s="59"/>
      <c r="I17" s="27">
        <f t="shared" si="0"/>
        <v>0</v>
      </c>
      <c r="J17" s="17">
        <v>2.4</v>
      </c>
      <c r="K17" s="59"/>
      <c r="L17" s="27">
        <f t="shared" si="1"/>
        <v>0</v>
      </c>
      <c r="M17" s="59"/>
      <c r="N17" s="27">
        <f t="shared" si="2"/>
        <v>0</v>
      </c>
      <c r="O17" s="17" t="str">
        <f t="shared" si="3"/>
        <v/>
      </c>
      <c r="P17" s="17">
        <f t="shared" si="4"/>
        <v>0</v>
      </c>
      <c r="Q17" s="62"/>
    </row>
    <row r="18" spans="1:31" ht="23.1" customHeight="1">
      <c r="A18" s="8" t="s">
        <v>301</v>
      </c>
      <c r="B18" s="8" t="s">
        <v>369</v>
      </c>
      <c r="C18" s="8" t="s">
        <v>301</v>
      </c>
      <c r="D18" s="7" t="s">
        <v>171</v>
      </c>
      <c r="E18" s="7" t="s">
        <v>172</v>
      </c>
      <c r="F18" s="13" t="s">
        <v>82</v>
      </c>
      <c r="G18" s="10">
        <v>10</v>
      </c>
      <c r="H18" s="64"/>
      <c r="I18" s="27">
        <f t="shared" si="0"/>
        <v>0</v>
      </c>
      <c r="J18" s="17">
        <v>10</v>
      </c>
      <c r="K18" s="64"/>
      <c r="L18" s="27">
        <f t="shared" si="1"/>
        <v>0</v>
      </c>
      <c r="M18" s="66"/>
      <c r="N18" s="27">
        <f t="shared" si="2"/>
        <v>0</v>
      </c>
      <c r="O18" s="17" t="str">
        <f t="shared" si="3"/>
        <v/>
      </c>
      <c r="P18" s="17">
        <f t="shared" si="4"/>
        <v>0</v>
      </c>
      <c r="Q18" s="65"/>
    </row>
    <row r="19" spans="1:31" ht="23.1" customHeight="1">
      <c r="A19" s="8" t="s">
        <v>302</v>
      </c>
      <c r="B19" s="8" t="s">
        <v>369</v>
      </c>
      <c r="C19" s="8" t="s">
        <v>302</v>
      </c>
      <c r="D19" s="7" t="s">
        <v>303</v>
      </c>
      <c r="E19" s="7" t="s">
        <v>304</v>
      </c>
      <c r="F19" s="13" t="s">
        <v>176</v>
      </c>
      <c r="G19" s="10">
        <v>1</v>
      </c>
      <c r="H19" s="59"/>
      <c r="I19" s="27">
        <f t="shared" si="0"/>
        <v>0</v>
      </c>
      <c r="J19" s="17">
        <v>1</v>
      </c>
      <c r="K19" s="59"/>
      <c r="L19" s="27">
        <f t="shared" si="1"/>
        <v>0</v>
      </c>
      <c r="M19" s="59"/>
      <c r="N19" s="27">
        <f t="shared" si="2"/>
        <v>0</v>
      </c>
      <c r="O19" s="17" t="str">
        <f t="shared" si="3"/>
        <v/>
      </c>
      <c r="P19" s="17">
        <f t="shared" si="4"/>
        <v>0</v>
      </c>
      <c r="Q19" s="62"/>
    </row>
    <row r="20" spans="1:31" ht="23.1" customHeight="1">
      <c r="A20" s="8" t="s">
        <v>350</v>
      </c>
      <c r="B20" s="8" t="s">
        <v>369</v>
      </c>
      <c r="C20" s="8" t="s">
        <v>350</v>
      </c>
      <c r="D20" s="7" t="s">
        <v>198</v>
      </c>
      <c r="E20" s="7" t="s">
        <v>199</v>
      </c>
      <c r="F20" s="13" t="s">
        <v>200</v>
      </c>
      <c r="G20" s="10">
        <v>1</v>
      </c>
      <c r="H20" s="59"/>
      <c r="I20" s="27">
        <f t="shared" si="0"/>
        <v>0</v>
      </c>
      <c r="J20" s="17">
        <v>1</v>
      </c>
      <c r="K20" s="59"/>
      <c r="L20" s="27">
        <f t="shared" si="1"/>
        <v>0</v>
      </c>
      <c r="M20" s="59"/>
      <c r="N20" s="27">
        <f t="shared" si="2"/>
        <v>0</v>
      </c>
      <c r="O20" s="17" t="str">
        <f t="shared" si="3"/>
        <v/>
      </c>
      <c r="P20" s="17">
        <f t="shared" si="4"/>
        <v>0</v>
      </c>
      <c r="Q20" s="62"/>
    </row>
    <row r="21" spans="1:31" ht="23.1" customHeight="1">
      <c r="A21" s="8" t="s">
        <v>351</v>
      </c>
      <c r="B21" s="8" t="s">
        <v>369</v>
      </c>
      <c r="C21" s="8" t="s">
        <v>351</v>
      </c>
      <c r="D21" s="7" t="s">
        <v>166</v>
      </c>
      <c r="E21" s="7" t="s">
        <v>167</v>
      </c>
      <c r="F21" s="13" t="s">
        <v>123</v>
      </c>
      <c r="G21" s="10">
        <v>1</v>
      </c>
      <c r="H21" s="59"/>
      <c r="I21" s="27">
        <f t="shared" si="0"/>
        <v>0</v>
      </c>
      <c r="J21" s="17">
        <v>1</v>
      </c>
      <c r="K21" s="59"/>
      <c r="L21" s="27">
        <f t="shared" si="1"/>
        <v>0</v>
      </c>
      <c r="M21" s="59"/>
      <c r="N21" s="27">
        <f t="shared" si="2"/>
        <v>0</v>
      </c>
      <c r="O21" s="17" t="str">
        <f t="shared" si="3"/>
        <v/>
      </c>
      <c r="P21" s="17">
        <f t="shared" si="4"/>
        <v>0</v>
      </c>
      <c r="Q21" s="62"/>
    </row>
    <row r="22" spans="1:31" ht="23.1" customHeight="1">
      <c r="D22" s="7"/>
      <c r="E22" s="7"/>
      <c r="F22" s="13"/>
      <c r="G22" s="10"/>
      <c r="H22" s="66"/>
      <c r="I22" s="27"/>
      <c r="J22" s="17"/>
      <c r="K22" s="66"/>
      <c r="L22" s="27"/>
      <c r="M22" s="66"/>
      <c r="N22" s="27"/>
      <c r="O22" s="17"/>
      <c r="P22" s="17"/>
      <c r="Q22" s="67"/>
      <c r="AE22" s="15">
        <f>TRUNC(SUM(AE4:AE21))</f>
        <v>0</v>
      </c>
    </row>
    <row r="23" spans="1:31" ht="23.1" customHeight="1">
      <c r="D23" s="7"/>
      <c r="E23" s="7"/>
      <c r="F23" s="13"/>
      <c r="G23" s="10"/>
      <c r="H23" s="59"/>
      <c r="I23" s="27"/>
      <c r="J23" s="17"/>
      <c r="K23" s="59"/>
      <c r="L23" s="27"/>
      <c r="M23" s="59"/>
      <c r="N23" s="27"/>
      <c r="O23" s="17"/>
      <c r="P23" s="17"/>
      <c r="Q23" s="62"/>
    </row>
    <row r="24" spans="1:31" ht="23.1" customHeight="1">
      <c r="D24" s="7"/>
      <c r="E24" s="7"/>
      <c r="F24" s="13"/>
      <c r="G24" s="10"/>
      <c r="H24" s="59"/>
      <c r="I24" s="27"/>
      <c r="J24" s="17"/>
      <c r="K24" s="59"/>
      <c r="L24" s="27"/>
      <c r="M24" s="59"/>
      <c r="N24" s="27"/>
      <c r="O24" s="17"/>
      <c r="P24" s="17"/>
      <c r="Q24" s="62"/>
    </row>
    <row r="25" spans="1:31" ht="23.1" customHeight="1">
      <c r="D25" s="7"/>
      <c r="E25" s="7"/>
      <c r="F25" s="13"/>
      <c r="G25" s="10"/>
      <c r="H25" s="59"/>
      <c r="I25" s="27"/>
      <c r="J25" s="17"/>
      <c r="K25" s="59"/>
      <c r="L25" s="27"/>
      <c r="M25" s="59"/>
      <c r="N25" s="27"/>
      <c r="O25" s="17"/>
      <c r="P25" s="17"/>
      <c r="Q25" s="62"/>
    </row>
    <row r="26" spans="1:31" ht="23.1" customHeight="1">
      <c r="D26" s="7"/>
      <c r="E26" s="7"/>
      <c r="F26" s="13"/>
      <c r="G26" s="10"/>
      <c r="H26" s="64"/>
      <c r="I26" s="27"/>
      <c r="J26" s="17"/>
      <c r="K26" s="64"/>
      <c r="L26" s="27"/>
      <c r="M26" s="64"/>
      <c r="N26" s="27"/>
      <c r="O26" s="17"/>
      <c r="P26" s="17"/>
      <c r="Q26" s="65"/>
    </row>
    <row r="27" spans="1:31" ht="23.1" customHeight="1">
      <c r="D27" s="7"/>
      <c r="E27" s="7"/>
      <c r="F27" s="13"/>
      <c r="G27" s="10"/>
      <c r="H27" s="59"/>
      <c r="I27" s="27"/>
      <c r="J27" s="17"/>
      <c r="K27" s="59"/>
      <c r="L27" s="27"/>
      <c r="M27" s="59"/>
      <c r="N27" s="27"/>
      <c r="O27" s="17"/>
      <c r="P27" s="17"/>
      <c r="Q27" s="62"/>
    </row>
    <row r="28" spans="1:31" ht="23.1" customHeight="1">
      <c r="D28" s="7"/>
      <c r="E28" s="7"/>
      <c r="F28" s="13"/>
      <c r="G28" s="10"/>
      <c r="H28" s="59"/>
      <c r="I28" s="27"/>
      <c r="J28" s="17"/>
      <c r="K28" s="59"/>
      <c r="L28" s="27"/>
      <c r="M28" s="59"/>
      <c r="N28" s="27"/>
      <c r="O28" s="17"/>
      <c r="P28" s="17"/>
      <c r="Q28" s="62"/>
    </row>
    <row r="29" spans="1:31" ht="23.1" customHeight="1">
      <c r="B29" s="8" t="s">
        <v>366</v>
      </c>
      <c r="D29" s="7" t="s">
        <v>367</v>
      </c>
      <c r="E29" s="7"/>
      <c r="F29" s="13"/>
      <c r="G29" s="10"/>
      <c r="H29" s="59"/>
      <c r="I29" s="27">
        <f>TRUNC(SUM(I4:I28))</f>
        <v>0</v>
      </c>
      <c r="J29" s="17"/>
      <c r="K29" s="59"/>
      <c r="L29" s="27">
        <f>TRUNC(SUM(L4:L28))</f>
        <v>0</v>
      </c>
      <c r="M29" s="59"/>
      <c r="N29" s="27">
        <f>TRUNC(SUM(N4:N28))</f>
        <v>0</v>
      </c>
      <c r="O29" s="17" t="str">
        <f>IF((H29+K29+M29)=0, "", (H29+K29+M29))</f>
        <v/>
      </c>
      <c r="P29" s="17">
        <f>TRUNC(SUM(P4:P28))</f>
        <v>0</v>
      </c>
      <c r="Q29" s="62"/>
    </row>
    <row r="30" spans="1:31" ht="23.1" customHeight="1">
      <c r="B30" s="8" t="s">
        <v>295</v>
      </c>
      <c r="D30" s="32" t="s">
        <v>375</v>
      </c>
      <c r="E30" s="33"/>
      <c r="F30" s="33"/>
      <c r="G30" s="33"/>
      <c r="H30" s="64"/>
      <c r="I30" s="33"/>
      <c r="J30" s="33"/>
      <c r="K30" s="64"/>
      <c r="L30" s="33"/>
      <c r="M30" s="64"/>
      <c r="N30" s="33"/>
      <c r="O30" s="33"/>
      <c r="P30" s="33"/>
      <c r="Q30" s="65"/>
    </row>
    <row r="31" spans="1:31" ht="23.1" customHeight="1">
      <c r="A31" s="8" t="s">
        <v>308</v>
      </c>
      <c r="B31" s="8" t="s">
        <v>370</v>
      </c>
      <c r="C31" s="8" t="s">
        <v>308</v>
      </c>
      <c r="D31" s="7" t="s">
        <v>87</v>
      </c>
      <c r="E31" s="7" t="s">
        <v>93</v>
      </c>
      <c r="F31" s="13" t="s">
        <v>82</v>
      </c>
      <c r="G31" s="10">
        <v>86</v>
      </c>
      <c r="H31" s="59"/>
      <c r="I31" s="27">
        <f t="shared" ref="I31:I54" si="5">TRUNC(G31*H31)</f>
        <v>0</v>
      </c>
      <c r="J31" s="17">
        <v>86</v>
      </c>
      <c r="K31" s="59"/>
      <c r="L31" s="27">
        <f t="shared" ref="L31:L54" si="6">TRUNC(G31*K31)</f>
        <v>0</v>
      </c>
      <c r="M31" s="59"/>
      <c r="N31" s="27">
        <f t="shared" ref="N31:N54" si="7">TRUNC(G31*M31)</f>
        <v>0</v>
      </c>
      <c r="O31" s="17" t="str">
        <f t="shared" ref="O31:O55" si="8">IF((H31+K31+M31)=0, "", (H31+K31+M31))</f>
        <v/>
      </c>
      <c r="P31" s="17">
        <f t="shared" ref="P31:P54" si="9">SUM(I31,L31,N31)</f>
        <v>0</v>
      </c>
      <c r="Q31" s="62"/>
      <c r="AC31" s="15">
        <f>G31*H31</f>
        <v>0</v>
      </c>
    </row>
    <row r="32" spans="1:31" ht="23.1" customHeight="1">
      <c r="A32" s="8" t="s">
        <v>309</v>
      </c>
      <c r="B32" s="8" t="s">
        <v>370</v>
      </c>
      <c r="C32" s="8" t="s">
        <v>309</v>
      </c>
      <c r="D32" s="7" t="s">
        <v>87</v>
      </c>
      <c r="E32" s="7" t="s">
        <v>95</v>
      </c>
      <c r="F32" s="13" t="s">
        <v>82</v>
      </c>
      <c r="G32" s="10">
        <v>5</v>
      </c>
      <c r="H32" s="59"/>
      <c r="I32" s="27">
        <f t="shared" si="5"/>
        <v>0</v>
      </c>
      <c r="J32" s="17">
        <v>5</v>
      </c>
      <c r="K32" s="59"/>
      <c r="L32" s="27">
        <f t="shared" si="6"/>
        <v>0</v>
      </c>
      <c r="M32" s="59"/>
      <c r="N32" s="27">
        <f t="shared" si="7"/>
        <v>0</v>
      </c>
      <c r="O32" s="17" t="str">
        <f t="shared" si="8"/>
        <v/>
      </c>
      <c r="P32" s="17">
        <f t="shared" si="9"/>
        <v>0</v>
      </c>
      <c r="Q32" s="62"/>
      <c r="AC32" s="15">
        <f>G32*H32</f>
        <v>0</v>
      </c>
    </row>
    <row r="33" spans="1:29" ht="23.1" customHeight="1">
      <c r="A33" s="8" t="s">
        <v>86</v>
      </c>
      <c r="B33" s="8" t="s">
        <v>370</v>
      </c>
      <c r="C33" s="8" t="s">
        <v>86</v>
      </c>
      <c r="D33" s="7" t="s">
        <v>87</v>
      </c>
      <c r="E33" s="7" t="s">
        <v>88</v>
      </c>
      <c r="F33" s="13" t="s">
        <v>89</v>
      </c>
      <c r="G33" s="10">
        <v>74</v>
      </c>
      <c r="H33" s="59"/>
      <c r="I33" s="27">
        <f t="shared" si="5"/>
        <v>0</v>
      </c>
      <c r="J33" s="17">
        <v>74</v>
      </c>
      <c r="K33" s="59"/>
      <c r="L33" s="27">
        <f t="shared" si="6"/>
        <v>0</v>
      </c>
      <c r="M33" s="59"/>
      <c r="N33" s="27">
        <f t="shared" si="7"/>
        <v>0</v>
      </c>
      <c r="O33" s="17" t="str">
        <f t="shared" si="8"/>
        <v/>
      </c>
      <c r="P33" s="17">
        <f t="shared" si="9"/>
        <v>0</v>
      </c>
      <c r="Q33" s="62"/>
    </row>
    <row r="34" spans="1:29" ht="23.1" customHeight="1">
      <c r="A34" s="8" t="s">
        <v>90</v>
      </c>
      <c r="B34" s="8" t="s">
        <v>370</v>
      </c>
      <c r="C34" s="8" t="s">
        <v>90</v>
      </c>
      <c r="D34" s="7" t="s">
        <v>87</v>
      </c>
      <c r="E34" s="7" t="s">
        <v>91</v>
      </c>
      <c r="F34" s="13" t="s">
        <v>89</v>
      </c>
      <c r="G34" s="10">
        <v>2</v>
      </c>
      <c r="H34" s="59"/>
      <c r="I34" s="27">
        <f t="shared" si="5"/>
        <v>0</v>
      </c>
      <c r="J34" s="17">
        <v>2</v>
      </c>
      <c r="K34" s="59"/>
      <c r="L34" s="27">
        <f t="shared" si="6"/>
        <v>0</v>
      </c>
      <c r="M34" s="59"/>
      <c r="N34" s="27">
        <f t="shared" si="7"/>
        <v>0</v>
      </c>
      <c r="O34" s="17" t="str">
        <f t="shared" si="8"/>
        <v/>
      </c>
      <c r="P34" s="17">
        <f t="shared" si="9"/>
        <v>0</v>
      </c>
      <c r="Q34" s="62"/>
    </row>
    <row r="35" spans="1:29" ht="23.1" customHeight="1">
      <c r="A35" s="8" t="s">
        <v>312</v>
      </c>
      <c r="B35" s="8" t="s">
        <v>370</v>
      </c>
      <c r="C35" s="8" t="s">
        <v>312</v>
      </c>
      <c r="D35" s="7" t="s">
        <v>313</v>
      </c>
      <c r="E35" s="7" t="s">
        <v>314</v>
      </c>
      <c r="F35" s="13" t="s">
        <v>176</v>
      </c>
      <c r="G35" s="10">
        <v>19</v>
      </c>
      <c r="H35" s="59"/>
      <c r="I35" s="27">
        <f t="shared" si="5"/>
        <v>0</v>
      </c>
      <c r="J35" s="17">
        <v>19</v>
      </c>
      <c r="K35" s="59"/>
      <c r="L35" s="27">
        <f t="shared" si="6"/>
        <v>0</v>
      </c>
      <c r="M35" s="59"/>
      <c r="N35" s="27">
        <f t="shared" si="7"/>
        <v>0</v>
      </c>
      <c r="O35" s="17" t="str">
        <f t="shared" si="8"/>
        <v/>
      </c>
      <c r="P35" s="17">
        <f t="shared" si="9"/>
        <v>0</v>
      </c>
      <c r="Q35" s="62"/>
    </row>
    <row r="36" spans="1:29" ht="23.1" customHeight="1">
      <c r="A36" s="8" t="s">
        <v>317</v>
      </c>
      <c r="B36" s="8" t="s">
        <v>370</v>
      </c>
      <c r="C36" s="8" t="s">
        <v>317</v>
      </c>
      <c r="D36" s="7" t="s">
        <v>318</v>
      </c>
      <c r="E36" s="7" t="s">
        <v>314</v>
      </c>
      <c r="F36" s="13" t="s">
        <v>176</v>
      </c>
      <c r="G36" s="10">
        <v>56</v>
      </c>
      <c r="H36" s="59"/>
      <c r="I36" s="27">
        <f t="shared" si="5"/>
        <v>0</v>
      </c>
      <c r="J36" s="17">
        <v>56</v>
      </c>
      <c r="K36" s="59"/>
      <c r="L36" s="27">
        <f t="shared" si="6"/>
        <v>0</v>
      </c>
      <c r="M36" s="59"/>
      <c r="N36" s="27">
        <f t="shared" si="7"/>
        <v>0</v>
      </c>
      <c r="O36" s="17" t="str">
        <f t="shared" si="8"/>
        <v/>
      </c>
      <c r="P36" s="17">
        <f t="shared" si="9"/>
        <v>0</v>
      </c>
      <c r="Q36" s="62"/>
    </row>
    <row r="37" spans="1:29" ht="23.1" customHeight="1">
      <c r="A37" s="8" t="s">
        <v>319</v>
      </c>
      <c r="B37" s="8" t="s">
        <v>370</v>
      </c>
      <c r="C37" s="8" t="s">
        <v>319</v>
      </c>
      <c r="D37" s="7" t="s">
        <v>318</v>
      </c>
      <c r="E37" s="7" t="s">
        <v>320</v>
      </c>
      <c r="F37" s="13" t="s">
        <v>176</v>
      </c>
      <c r="G37" s="10">
        <v>4</v>
      </c>
      <c r="H37" s="59"/>
      <c r="I37" s="27">
        <f t="shared" si="5"/>
        <v>0</v>
      </c>
      <c r="J37" s="17">
        <v>4</v>
      </c>
      <c r="K37" s="59"/>
      <c r="L37" s="27">
        <f t="shared" si="6"/>
        <v>0</v>
      </c>
      <c r="M37" s="59"/>
      <c r="N37" s="27">
        <f t="shared" si="7"/>
        <v>0</v>
      </c>
      <c r="O37" s="17" t="str">
        <f t="shared" si="8"/>
        <v/>
      </c>
      <c r="P37" s="17">
        <f t="shared" si="9"/>
        <v>0</v>
      </c>
      <c r="Q37" s="62"/>
    </row>
    <row r="38" spans="1:29" ht="23.1" customHeight="1">
      <c r="A38" s="8" t="s">
        <v>322</v>
      </c>
      <c r="B38" s="8" t="s">
        <v>370</v>
      </c>
      <c r="C38" s="8" t="s">
        <v>322</v>
      </c>
      <c r="D38" s="7" t="s">
        <v>323</v>
      </c>
      <c r="E38" s="7" t="s">
        <v>324</v>
      </c>
      <c r="F38" s="13" t="s">
        <v>176</v>
      </c>
      <c r="G38" s="10">
        <v>12</v>
      </c>
      <c r="H38" s="59"/>
      <c r="I38" s="27">
        <f t="shared" si="5"/>
        <v>0</v>
      </c>
      <c r="J38" s="17">
        <v>12</v>
      </c>
      <c r="K38" s="59"/>
      <c r="L38" s="27">
        <f t="shared" si="6"/>
        <v>0</v>
      </c>
      <c r="M38" s="59"/>
      <c r="N38" s="27">
        <f t="shared" si="7"/>
        <v>0</v>
      </c>
      <c r="O38" s="17" t="str">
        <f t="shared" si="8"/>
        <v/>
      </c>
      <c r="P38" s="17">
        <f t="shared" si="9"/>
        <v>0</v>
      </c>
      <c r="Q38" s="62"/>
    </row>
    <row r="39" spans="1:29" ht="23.1" customHeight="1">
      <c r="A39" s="8" t="s">
        <v>326</v>
      </c>
      <c r="B39" s="8" t="s">
        <v>370</v>
      </c>
      <c r="C39" s="8" t="s">
        <v>326</v>
      </c>
      <c r="D39" s="7" t="s">
        <v>106</v>
      </c>
      <c r="E39" s="7" t="s">
        <v>107</v>
      </c>
      <c r="F39" s="13" t="s">
        <v>89</v>
      </c>
      <c r="G39" s="10">
        <v>12</v>
      </c>
      <c r="H39" s="59"/>
      <c r="I39" s="27">
        <f t="shared" si="5"/>
        <v>0</v>
      </c>
      <c r="J39" s="17">
        <v>12</v>
      </c>
      <c r="K39" s="59"/>
      <c r="L39" s="27">
        <f t="shared" si="6"/>
        <v>0</v>
      </c>
      <c r="M39" s="59"/>
      <c r="N39" s="27">
        <f t="shared" si="7"/>
        <v>0</v>
      </c>
      <c r="O39" s="17" t="str">
        <f t="shared" si="8"/>
        <v/>
      </c>
      <c r="P39" s="17">
        <f t="shared" si="9"/>
        <v>0</v>
      </c>
      <c r="Q39" s="62"/>
    </row>
    <row r="40" spans="1:29" ht="23.1" customHeight="1">
      <c r="A40" s="8" t="s">
        <v>327</v>
      </c>
      <c r="B40" s="8" t="s">
        <v>370</v>
      </c>
      <c r="C40" s="8" t="s">
        <v>327</v>
      </c>
      <c r="D40" s="7" t="s">
        <v>106</v>
      </c>
      <c r="E40" s="7" t="s">
        <v>109</v>
      </c>
      <c r="F40" s="13" t="s">
        <v>89</v>
      </c>
      <c r="G40" s="10">
        <v>5</v>
      </c>
      <c r="H40" s="59"/>
      <c r="I40" s="27">
        <f t="shared" si="5"/>
        <v>0</v>
      </c>
      <c r="J40" s="17">
        <v>5</v>
      </c>
      <c r="K40" s="59"/>
      <c r="L40" s="27">
        <f t="shared" si="6"/>
        <v>0</v>
      </c>
      <c r="M40" s="59"/>
      <c r="N40" s="27">
        <f t="shared" si="7"/>
        <v>0</v>
      </c>
      <c r="O40" s="17" t="str">
        <f t="shared" si="8"/>
        <v/>
      </c>
      <c r="P40" s="17">
        <f t="shared" si="9"/>
        <v>0</v>
      </c>
      <c r="Q40" s="62"/>
    </row>
    <row r="41" spans="1:29" ht="23.1" customHeight="1">
      <c r="A41" s="8" t="s">
        <v>110</v>
      </c>
      <c r="B41" s="8" t="s">
        <v>370</v>
      </c>
      <c r="C41" s="8" t="s">
        <v>110</v>
      </c>
      <c r="D41" s="7" t="s">
        <v>111</v>
      </c>
      <c r="E41" s="7" t="s">
        <v>112</v>
      </c>
      <c r="F41" s="13" t="s">
        <v>89</v>
      </c>
      <c r="G41" s="10">
        <v>12</v>
      </c>
      <c r="H41" s="59"/>
      <c r="I41" s="27">
        <f t="shared" si="5"/>
        <v>0</v>
      </c>
      <c r="J41" s="17">
        <v>12</v>
      </c>
      <c r="K41" s="59"/>
      <c r="L41" s="27">
        <f t="shared" si="6"/>
        <v>0</v>
      </c>
      <c r="M41" s="59"/>
      <c r="N41" s="27">
        <f t="shared" si="7"/>
        <v>0</v>
      </c>
      <c r="O41" s="17" t="str">
        <f t="shared" si="8"/>
        <v/>
      </c>
      <c r="P41" s="17">
        <f t="shared" si="9"/>
        <v>0</v>
      </c>
      <c r="Q41" s="62"/>
    </row>
    <row r="42" spans="1:29" ht="23.1" customHeight="1">
      <c r="A42" s="8" t="s">
        <v>113</v>
      </c>
      <c r="B42" s="8" t="s">
        <v>370</v>
      </c>
      <c r="C42" s="8" t="s">
        <v>113</v>
      </c>
      <c r="D42" s="7" t="s">
        <v>111</v>
      </c>
      <c r="E42" s="7" t="s">
        <v>114</v>
      </c>
      <c r="F42" s="13" t="s">
        <v>89</v>
      </c>
      <c r="G42" s="10">
        <v>5</v>
      </c>
      <c r="H42" s="59"/>
      <c r="I42" s="27">
        <f t="shared" si="5"/>
        <v>0</v>
      </c>
      <c r="J42" s="17">
        <v>5</v>
      </c>
      <c r="K42" s="59"/>
      <c r="L42" s="27">
        <f t="shared" si="6"/>
        <v>0</v>
      </c>
      <c r="M42" s="59"/>
      <c r="N42" s="27">
        <f t="shared" si="7"/>
        <v>0</v>
      </c>
      <c r="O42" s="17" t="str">
        <f t="shared" si="8"/>
        <v/>
      </c>
      <c r="P42" s="17">
        <f t="shared" si="9"/>
        <v>0</v>
      </c>
      <c r="Q42" s="62"/>
    </row>
    <row r="43" spans="1:29" ht="23.1" customHeight="1">
      <c r="A43" s="8" t="s">
        <v>328</v>
      </c>
      <c r="B43" s="8" t="s">
        <v>370</v>
      </c>
      <c r="C43" s="8" t="s">
        <v>328</v>
      </c>
      <c r="D43" s="7" t="s">
        <v>116</v>
      </c>
      <c r="E43" s="7" t="s">
        <v>117</v>
      </c>
      <c r="F43" s="13" t="s">
        <v>89</v>
      </c>
      <c r="G43" s="10">
        <v>10</v>
      </c>
      <c r="H43" s="59"/>
      <c r="I43" s="27">
        <f t="shared" si="5"/>
        <v>0</v>
      </c>
      <c r="J43" s="17">
        <v>10</v>
      </c>
      <c r="K43" s="59"/>
      <c r="L43" s="27">
        <f t="shared" si="6"/>
        <v>0</v>
      </c>
      <c r="M43" s="59"/>
      <c r="N43" s="27">
        <f t="shared" si="7"/>
        <v>0</v>
      </c>
      <c r="O43" s="17" t="str">
        <f t="shared" si="8"/>
        <v/>
      </c>
      <c r="P43" s="17">
        <f t="shared" si="9"/>
        <v>0</v>
      </c>
      <c r="Q43" s="62"/>
    </row>
    <row r="44" spans="1:29" ht="23.1" customHeight="1">
      <c r="A44" s="8" t="s">
        <v>330</v>
      </c>
      <c r="B44" s="8" t="s">
        <v>370</v>
      </c>
      <c r="C44" s="8" t="s">
        <v>330</v>
      </c>
      <c r="D44" s="7" t="s">
        <v>331</v>
      </c>
      <c r="E44" s="7" t="s">
        <v>294</v>
      </c>
      <c r="F44" s="13" t="s">
        <v>176</v>
      </c>
      <c r="G44" s="10">
        <v>4</v>
      </c>
      <c r="H44" s="59"/>
      <c r="I44" s="27">
        <f t="shared" si="5"/>
        <v>0</v>
      </c>
      <c r="J44" s="17">
        <v>4</v>
      </c>
      <c r="K44" s="59"/>
      <c r="L44" s="27">
        <f t="shared" si="6"/>
        <v>0</v>
      </c>
      <c r="M44" s="59"/>
      <c r="N44" s="27">
        <f t="shared" si="7"/>
        <v>0</v>
      </c>
      <c r="O44" s="17" t="str">
        <f t="shared" si="8"/>
        <v/>
      </c>
      <c r="P44" s="17">
        <f t="shared" si="9"/>
        <v>0</v>
      </c>
      <c r="Q44" s="62"/>
    </row>
    <row r="45" spans="1:29" ht="23.1" customHeight="1">
      <c r="A45" s="8" t="s">
        <v>332</v>
      </c>
      <c r="B45" s="8" t="s">
        <v>370</v>
      </c>
      <c r="C45" s="8" t="s">
        <v>332</v>
      </c>
      <c r="D45" s="7" t="s">
        <v>129</v>
      </c>
      <c r="E45" s="7" t="s">
        <v>130</v>
      </c>
      <c r="F45" s="13" t="s">
        <v>82</v>
      </c>
      <c r="G45" s="10">
        <v>300</v>
      </c>
      <c r="H45" s="59"/>
      <c r="I45" s="27">
        <f t="shared" si="5"/>
        <v>0</v>
      </c>
      <c r="J45" s="17">
        <v>300</v>
      </c>
      <c r="K45" s="59"/>
      <c r="L45" s="27">
        <f t="shared" si="6"/>
        <v>0</v>
      </c>
      <c r="M45" s="59"/>
      <c r="N45" s="27">
        <f t="shared" si="7"/>
        <v>0</v>
      </c>
      <c r="O45" s="17" t="str">
        <f t="shared" si="8"/>
        <v/>
      </c>
      <c r="P45" s="17">
        <f t="shared" si="9"/>
        <v>0</v>
      </c>
      <c r="Q45" s="62"/>
      <c r="AC45" s="15">
        <f>G45*H45</f>
        <v>0</v>
      </c>
    </row>
    <row r="46" spans="1:29" ht="23.1" customHeight="1">
      <c r="A46" s="8" t="s">
        <v>337</v>
      </c>
      <c r="B46" s="8" t="s">
        <v>370</v>
      </c>
      <c r="C46" s="8" t="s">
        <v>337</v>
      </c>
      <c r="D46" s="7" t="s">
        <v>143</v>
      </c>
      <c r="E46" s="7" t="s">
        <v>144</v>
      </c>
      <c r="F46" s="13" t="s">
        <v>89</v>
      </c>
      <c r="G46" s="10">
        <v>4</v>
      </c>
      <c r="H46" s="59"/>
      <c r="I46" s="27">
        <f t="shared" si="5"/>
        <v>0</v>
      </c>
      <c r="J46" s="17">
        <v>4</v>
      </c>
      <c r="K46" s="59"/>
      <c r="L46" s="27">
        <f t="shared" si="6"/>
        <v>0</v>
      </c>
      <c r="M46" s="59"/>
      <c r="N46" s="27">
        <f t="shared" si="7"/>
        <v>0</v>
      </c>
      <c r="O46" s="17" t="str">
        <f t="shared" si="8"/>
        <v/>
      </c>
      <c r="P46" s="17">
        <f t="shared" si="9"/>
        <v>0</v>
      </c>
      <c r="Q46" s="62"/>
    </row>
    <row r="47" spans="1:29" ht="23.1" customHeight="1">
      <c r="A47" s="8" t="s">
        <v>338</v>
      </c>
      <c r="B47" s="8" t="s">
        <v>370</v>
      </c>
      <c r="C47" s="8" t="s">
        <v>338</v>
      </c>
      <c r="D47" s="7" t="s">
        <v>143</v>
      </c>
      <c r="E47" s="7" t="s">
        <v>146</v>
      </c>
      <c r="F47" s="13" t="s">
        <v>89</v>
      </c>
      <c r="G47" s="10">
        <v>5</v>
      </c>
      <c r="H47" s="64"/>
      <c r="I47" s="27">
        <f t="shared" si="5"/>
        <v>0</v>
      </c>
      <c r="J47" s="17">
        <v>5</v>
      </c>
      <c r="K47" s="64"/>
      <c r="L47" s="27">
        <f t="shared" si="6"/>
        <v>0</v>
      </c>
      <c r="M47" s="64"/>
      <c r="N47" s="27">
        <f t="shared" si="7"/>
        <v>0</v>
      </c>
      <c r="O47" s="17" t="str">
        <f t="shared" si="8"/>
        <v/>
      </c>
      <c r="P47" s="17">
        <f t="shared" si="9"/>
        <v>0</v>
      </c>
      <c r="Q47" s="65"/>
    </row>
    <row r="48" spans="1:29" ht="23.1" customHeight="1">
      <c r="A48" s="8" t="s">
        <v>339</v>
      </c>
      <c r="B48" s="8" t="s">
        <v>370</v>
      </c>
      <c r="C48" s="8" t="s">
        <v>339</v>
      </c>
      <c r="D48" s="7" t="s">
        <v>148</v>
      </c>
      <c r="E48" s="7" t="s">
        <v>149</v>
      </c>
      <c r="F48" s="13" t="s">
        <v>89</v>
      </c>
      <c r="G48" s="10">
        <v>1</v>
      </c>
      <c r="H48" s="59"/>
      <c r="I48" s="27">
        <f t="shared" si="5"/>
        <v>0</v>
      </c>
      <c r="J48" s="17">
        <v>1</v>
      </c>
      <c r="K48" s="59"/>
      <c r="L48" s="27">
        <f t="shared" si="6"/>
        <v>0</v>
      </c>
      <c r="M48" s="59"/>
      <c r="N48" s="27">
        <f t="shared" si="7"/>
        <v>0</v>
      </c>
      <c r="O48" s="17" t="str">
        <f t="shared" si="8"/>
        <v/>
      </c>
      <c r="P48" s="17">
        <f t="shared" si="9"/>
        <v>0</v>
      </c>
      <c r="Q48" s="59"/>
    </row>
    <row r="49" spans="1:31" ht="23.1" customHeight="1">
      <c r="A49" s="8" t="s">
        <v>340</v>
      </c>
      <c r="B49" s="8" t="s">
        <v>370</v>
      </c>
      <c r="C49" s="8" t="s">
        <v>340</v>
      </c>
      <c r="D49" s="7" t="s">
        <v>151</v>
      </c>
      <c r="E49" s="7" t="s">
        <v>152</v>
      </c>
      <c r="F49" s="13" t="s">
        <v>89</v>
      </c>
      <c r="G49" s="10">
        <v>1</v>
      </c>
      <c r="H49" s="59"/>
      <c r="I49" s="27">
        <f t="shared" si="5"/>
        <v>0</v>
      </c>
      <c r="J49" s="17">
        <v>1</v>
      </c>
      <c r="K49" s="59"/>
      <c r="L49" s="27">
        <f t="shared" si="6"/>
        <v>0</v>
      </c>
      <c r="M49" s="59"/>
      <c r="N49" s="27">
        <f t="shared" si="7"/>
        <v>0</v>
      </c>
      <c r="O49" s="17" t="str">
        <f t="shared" si="8"/>
        <v/>
      </c>
      <c r="P49" s="17">
        <f t="shared" si="9"/>
        <v>0</v>
      </c>
      <c r="Q49" s="59"/>
    </row>
    <row r="50" spans="1:31" ht="23.1" customHeight="1">
      <c r="A50" s="8" t="s">
        <v>345</v>
      </c>
      <c r="B50" s="8" t="s">
        <v>370</v>
      </c>
      <c r="C50" s="8" t="s">
        <v>345</v>
      </c>
      <c r="D50" s="7" t="s">
        <v>184</v>
      </c>
      <c r="E50" s="7" t="s">
        <v>185</v>
      </c>
      <c r="F50" s="13" t="s">
        <v>123</v>
      </c>
      <c r="G50" s="10">
        <v>4</v>
      </c>
      <c r="H50" s="64"/>
      <c r="I50" s="27">
        <f t="shared" si="5"/>
        <v>0</v>
      </c>
      <c r="J50" s="17">
        <v>4</v>
      </c>
      <c r="K50" s="64"/>
      <c r="L50" s="27">
        <f t="shared" si="6"/>
        <v>0</v>
      </c>
      <c r="M50" s="64"/>
      <c r="N50" s="27">
        <f t="shared" si="7"/>
        <v>0</v>
      </c>
      <c r="O50" s="17" t="str">
        <f t="shared" si="8"/>
        <v/>
      </c>
      <c r="P50" s="17">
        <f t="shared" si="9"/>
        <v>0</v>
      </c>
      <c r="Q50" s="65"/>
    </row>
    <row r="51" spans="1:31" ht="23.1" customHeight="1">
      <c r="A51" s="8" t="s">
        <v>346</v>
      </c>
      <c r="B51" s="8" t="s">
        <v>370</v>
      </c>
      <c r="C51" s="8" t="s">
        <v>346</v>
      </c>
      <c r="D51" s="7" t="s">
        <v>187</v>
      </c>
      <c r="E51" s="7" t="s">
        <v>185</v>
      </c>
      <c r="F51" s="13" t="s">
        <v>123</v>
      </c>
      <c r="G51" s="10">
        <v>2</v>
      </c>
      <c r="H51" s="59"/>
      <c r="I51" s="27">
        <f t="shared" si="5"/>
        <v>0</v>
      </c>
      <c r="J51" s="17">
        <v>2</v>
      </c>
      <c r="K51" s="59"/>
      <c r="L51" s="27">
        <f t="shared" si="6"/>
        <v>0</v>
      </c>
      <c r="M51" s="59"/>
      <c r="N51" s="27">
        <f t="shared" si="7"/>
        <v>0</v>
      </c>
      <c r="O51" s="17" t="str">
        <f t="shared" si="8"/>
        <v/>
      </c>
      <c r="P51" s="17">
        <f t="shared" si="9"/>
        <v>0</v>
      </c>
      <c r="Q51" s="59"/>
    </row>
    <row r="52" spans="1:31" ht="23.1" customHeight="1">
      <c r="A52" s="8" t="s">
        <v>347</v>
      </c>
      <c r="B52" s="8" t="s">
        <v>370</v>
      </c>
      <c r="C52" s="8" t="s">
        <v>347</v>
      </c>
      <c r="D52" s="7" t="s">
        <v>189</v>
      </c>
      <c r="E52" s="7" t="s">
        <v>190</v>
      </c>
      <c r="F52" s="13" t="s">
        <v>123</v>
      </c>
      <c r="G52" s="10">
        <v>4</v>
      </c>
      <c r="H52" s="59"/>
      <c r="I52" s="27">
        <f t="shared" si="5"/>
        <v>0</v>
      </c>
      <c r="J52" s="17">
        <v>4</v>
      </c>
      <c r="K52" s="59"/>
      <c r="L52" s="27">
        <f t="shared" si="6"/>
        <v>0</v>
      </c>
      <c r="M52" s="59"/>
      <c r="N52" s="27">
        <f t="shared" si="7"/>
        <v>0</v>
      </c>
      <c r="O52" s="17" t="str">
        <f t="shared" si="8"/>
        <v/>
      </c>
      <c r="P52" s="17">
        <f t="shared" si="9"/>
        <v>0</v>
      </c>
      <c r="Q52" s="59"/>
    </row>
    <row r="53" spans="1:31" ht="23.1" customHeight="1">
      <c r="A53" s="8" t="s">
        <v>348</v>
      </c>
      <c r="B53" s="8" t="s">
        <v>370</v>
      </c>
      <c r="C53" s="8" t="s">
        <v>348</v>
      </c>
      <c r="D53" s="7" t="s">
        <v>192</v>
      </c>
      <c r="E53" s="7" t="s">
        <v>193</v>
      </c>
      <c r="F53" s="13" t="s">
        <v>123</v>
      </c>
      <c r="G53" s="10">
        <v>5</v>
      </c>
      <c r="H53" s="64"/>
      <c r="I53" s="27">
        <f t="shared" si="5"/>
        <v>0</v>
      </c>
      <c r="J53" s="17">
        <v>5</v>
      </c>
      <c r="K53" s="64"/>
      <c r="L53" s="27">
        <f t="shared" si="6"/>
        <v>0</v>
      </c>
      <c r="M53" s="64"/>
      <c r="N53" s="27">
        <f t="shared" si="7"/>
        <v>0</v>
      </c>
      <c r="O53" s="17" t="str">
        <f t="shared" si="8"/>
        <v/>
      </c>
      <c r="P53" s="17">
        <f t="shared" si="9"/>
        <v>0</v>
      </c>
      <c r="Q53" s="65"/>
    </row>
    <row r="54" spans="1:31" ht="23.1" customHeight="1">
      <c r="A54" s="8" t="s">
        <v>349</v>
      </c>
      <c r="B54" s="8" t="s">
        <v>370</v>
      </c>
      <c r="C54" s="8" t="s">
        <v>349</v>
      </c>
      <c r="D54" s="7" t="s">
        <v>195</v>
      </c>
      <c r="E54" s="7" t="s">
        <v>196</v>
      </c>
      <c r="F54" s="13" t="s">
        <v>123</v>
      </c>
      <c r="G54" s="10">
        <v>2</v>
      </c>
      <c r="H54" s="59"/>
      <c r="I54" s="27">
        <f t="shared" si="5"/>
        <v>0</v>
      </c>
      <c r="J54" s="17">
        <v>2</v>
      </c>
      <c r="K54" s="59"/>
      <c r="L54" s="27">
        <f t="shared" si="6"/>
        <v>0</v>
      </c>
      <c r="M54" s="59"/>
      <c r="N54" s="27">
        <f t="shared" si="7"/>
        <v>0</v>
      </c>
      <c r="O54" s="17" t="str">
        <f t="shared" si="8"/>
        <v/>
      </c>
      <c r="P54" s="17">
        <f t="shared" si="9"/>
        <v>0</v>
      </c>
      <c r="Q54" s="59"/>
    </row>
    <row r="55" spans="1:31" ht="23.1" customHeight="1">
      <c r="B55" s="8" t="s">
        <v>366</v>
      </c>
      <c r="D55" s="7" t="s">
        <v>367</v>
      </c>
      <c r="E55" s="7"/>
      <c r="F55" s="13"/>
      <c r="G55" s="10"/>
      <c r="H55" s="59"/>
      <c r="I55" s="27">
        <f>TRUNC(SUM(I30:I54))</f>
        <v>0</v>
      </c>
      <c r="J55" s="17"/>
      <c r="K55" s="59"/>
      <c r="L55" s="27">
        <f>TRUNC(SUM(L30:L54))</f>
        <v>0</v>
      </c>
      <c r="M55" s="59"/>
      <c r="N55" s="27">
        <f>TRUNC(SUM(N30:N54))</f>
        <v>0</v>
      </c>
      <c r="O55" s="17" t="str">
        <f t="shared" si="8"/>
        <v/>
      </c>
      <c r="P55" s="17">
        <f>TRUNC(SUM(P30:P54))</f>
        <v>0</v>
      </c>
      <c r="Q55" s="59"/>
      <c r="AE55" s="15">
        <f>TRUNC(SUM(AE30:AE54))</f>
        <v>0</v>
      </c>
    </row>
    <row r="56" spans="1:31" ht="23.1" customHeight="1">
      <c r="B56" s="8" t="s">
        <v>295</v>
      </c>
      <c r="D56" s="32" t="s">
        <v>376</v>
      </c>
      <c r="E56" s="33"/>
      <c r="F56" s="33"/>
      <c r="G56" s="33"/>
      <c r="H56" s="64"/>
      <c r="I56" s="33"/>
      <c r="J56" s="33"/>
      <c r="K56" s="64"/>
      <c r="L56" s="33"/>
      <c r="M56" s="64"/>
      <c r="N56" s="33"/>
      <c r="O56" s="33"/>
      <c r="P56" s="33"/>
      <c r="Q56" s="65"/>
    </row>
    <row r="57" spans="1:31" ht="23.1" customHeight="1">
      <c r="A57" s="8" t="s">
        <v>308</v>
      </c>
      <c r="B57" s="8" t="s">
        <v>371</v>
      </c>
      <c r="C57" s="8" t="s">
        <v>308</v>
      </c>
      <c r="D57" s="7" t="s">
        <v>87</v>
      </c>
      <c r="E57" s="7" t="s">
        <v>93</v>
      </c>
      <c r="F57" s="13" t="s">
        <v>82</v>
      </c>
      <c r="G57" s="10">
        <v>136</v>
      </c>
      <c r="H57" s="59"/>
      <c r="I57" s="27">
        <f t="shared" ref="I57:I69" si="10">TRUNC(G57*H57)</f>
        <v>0</v>
      </c>
      <c r="J57" s="17">
        <v>136</v>
      </c>
      <c r="K57" s="59"/>
      <c r="L57" s="27">
        <f t="shared" ref="L57:L69" si="11">TRUNC(G57*K57)</f>
        <v>0</v>
      </c>
      <c r="M57" s="59"/>
      <c r="N57" s="27">
        <f t="shared" ref="N57:N69" si="12">TRUNC(G57*M57)</f>
        <v>0</v>
      </c>
      <c r="O57" s="17" t="str">
        <f t="shared" ref="O57:O69" si="13">IF((H57+K57+M57)=0, "", (H57+K57+M57))</f>
        <v/>
      </c>
      <c r="P57" s="17">
        <f t="shared" ref="P57:P69" si="14">SUM(I57,L57,N57)</f>
        <v>0</v>
      </c>
      <c r="Q57" s="59"/>
      <c r="AC57" s="15">
        <f>G57*H57</f>
        <v>0</v>
      </c>
    </row>
    <row r="58" spans="1:31" ht="23.1" customHeight="1">
      <c r="A58" s="8" t="s">
        <v>86</v>
      </c>
      <c r="B58" s="8" t="s">
        <v>371</v>
      </c>
      <c r="C58" s="8" t="s">
        <v>86</v>
      </c>
      <c r="D58" s="7" t="s">
        <v>87</v>
      </c>
      <c r="E58" s="7" t="s">
        <v>88</v>
      </c>
      <c r="F58" s="13" t="s">
        <v>89</v>
      </c>
      <c r="G58" s="10">
        <v>64</v>
      </c>
      <c r="H58" s="59"/>
      <c r="I58" s="27">
        <f t="shared" si="10"/>
        <v>0</v>
      </c>
      <c r="J58" s="17">
        <v>64</v>
      </c>
      <c r="K58" s="59"/>
      <c r="L58" s="27">
        <f t="shared" si="11"/>
        <v>0</v>
      </c>
      <c r="M58" s="59"/>
      <c r="N58" s="27">
        <f t="shared" si="12"/>
        <v>0</v>
      </c>
      <c r="O58" s="17" t="str">
        <f t="shared" si="13"/>
        <v/>
      </c>
      <c r="P58" s="17">
        <f t="shared" si="14"/>
        <v>0</v>
      </c>
      <c r="Q58" s="59"/>
    </row>
    <row r="59" spans="1:31" ht="23.1" customHeight="1">
      <c r="A59" s="8" t="s">
        <v>312</v>
      </c>
      <c r="B59" s="8" t="s">
        <v>371</v>
      </c>
      <c r="C59" s="8" t="s">
        <v>312</v>
      </c>
      <c r="D59" s="7" t="s">
        <v>313</v>
      </c>
      <c r="E59" s="7" t="s">
        <v>314</v>
      </c>
      <c r="F59" s="13" t="s">
        <v>176</v>
      </c>
      <c r="G59" s="10">
        <v>53</v>
      </c>
      <c r="H59" s="59"/>
      <c r="I59" s="27">
        <f t="shared" si="10"/>
        <v>0</v>
      </c>
      <c r="J59" s="17">
        <v>53</v>
      </c>
      <c r="K59" s="59"/>
      <c r="L59" s="27">
        <f t="shared" si="11"/>
        <v>0</v>
      </c>
      <c r="M59" s="59"/>
      <c r="N59" s="27">
        <f t="shared" si="12"/>
        <v>0</v>
      </c>
      <c r="O59" s="17" t="str">
        <f t="shared" si="13"/>
        <v/>
      </c>
      <c r="P59" s="17">
        <f t="shared" si="14"/>
        <v>0</v>
      </c>
      <c r="Q59" s="59"/>
    </row>
    <row r="60" spans="1:31" ht="23.1" customHeight="1">
      <c r="A60" s="8" t="s">
        <v>317</v>
      </c>
      <c r="B60" s="8" t="s">
        <v>371</v>
      </c>
      <c r="C60" s="8" t="s">
        <v>317</v>
      </c>
      <c r="D60" s="7" t="s">
        <v>318</v>
      </c>
      <c r="E60" s="7" t="s">
        <v>314</v>
      </c>
      <c r="F60" s="13" t="s">
        <v>176</v>
      </c>
      <c r="G60" s="10">
        <v>82</v>
      </c>
      <c r="H60" s="59"/>
      <c r="I60" s="27">
        <f t="shared" si="10"/>
        <v>0</v>
      </c>
      <c r="J60" s="17">
        <v>82</v>
      </c>
      <c r="K60" s="59"/>
      <c r="L60" s="27">
        <f t="shared" si="11"/>
        <v>0</v>
      </c>
      <c r="M60" s="59"/>
      <c r="N60" s="27">
        <f t="shared" si="12"/>
        <v>0</v>
      </c>
      <c r="O60" s="17" t="str">
        <f t="shared" si="13"/>
        <v/>
      </c>
      <c r="P60" s="17">
        <f t="shared" si="14"/>
        <v>0</v>
      </c>
      <c r="Q60" s="59"/>
    </row>
    <row r="61" spans="1:31" ht="23.1" customHeight="1">
      <c r="A61" s="8" t="s">
        <v>322</v>
      </c>
      <c r="B61" s="8" t="s">
        <v>371</v>
      </c>
      <c r="C61" s="8" t="s">
        <v>322</v>
      </c>
      <c r="D61" s="7" t="s">
        <v>323</v>
      </c>
      <c r="E61" s="7" t="s">
        <v>324</v>
      </c>
      <c r="F61" s="13" t="s">
        <v>176</v>
      </c>
      <c r="G61" s="10">
        <v>8</v>
      </c>
      <c r="H61" s="59"/>
      <c r="I61" s="27">
        <f t="shared" si="10"/>
        <v>0</v>
      </c>
      <c r="J61" s="17">
        <v>8</v>
      </c>
      <c r="K61" s="59"/>
      <c r="L61" s="27">
        <f t="shared" si="11"/>
        <v>0</v>
      </c>
      <c r="M61" s="59"/>
      <c r="N61" s="27">
        <f t="shared" si="12"/>
        <v>0</v>
      </c>
      <c r="O61" s="17" t="str">
        <f t="shared" si="13"/>
        <v/>
      </c>
      <c r="P61" s="17">
        <f t="shared" si="14"/>
        <v>0</v>
      </c>
      <c r="Q61" s="59"/>
    </row>
    <row r="62" spans="1:31" ht="23.1" customHeight="1">
      <c r="A62" s="8" t="s">
        <v>328</v>
      </c>
      <c r="B62" s="8" t="s">
        <v>371</v>
      </c>
      <c r="C62" s="8" t="s">
        <v>328</v>
      </c>
      <c r="D62" s="7" t="s">
        <v>116</v>
      </c>
      <c r="E62" s="7" t="s">
        <v>117</v>
      </c>
      <c r="F62" s="13" t="s">
        <v>89</v>
      </c>
      <c r="G62" s="10">
        <v>20</v>
      </c>
      <c r="H62" s="59"/>
      <c r="I62" s="27">
        <f t="shared" si="10"/>
        <v>0</v>
      </c>
      <c r="J62" s="17">
        <v>20</v>
      </c>
      <c r="K62" s="59"/>
      <c r="L62" s="27">
        <f t="shared" si="11"/>
        <v>0</v>
      </c>
      <c r="M62" s="59"/>
      <c r="N62" s="27">
        <f t="shared" si="12"/>
        <v>0</v>
      </c>
      <c r="O62" s="17" t="str">
        <f t="shared" si="13"/>
        <v/>
      </c>
      <c r="P62" s="17">
        <f t="shared" si="14"/>
        <v>0</v>
      </c>
      <c r="Q62" s="59"/>
    </row>
    <row r="63" spans="1:31" ht="23.1" customHeight="1">
      <c r="A63" s="8" t="s">
        <v>329</v>
      </c>
      <c r="B63" s="8" t="s">
        <v>371</v>
      </c>
      <c r="C63" s="8" t="s">
        <v>329</v>
      </c>
      <c r="D63" s="7" t="s">
        <v>119</v>
      </c>
      <c r="E63" s="7" t="s">
        <v>120</v>
      </c>
      <c r="F63" s="13" t="s">
        <v>89</v>
      </c>
      <c r="G63" s="10">
        <v>12</v>
      </c>
      <c r="H63" s="59"/>
      <c r="I63" s="27">
        <f t="shared" si="10"/>
        <v>0</v>
      </c>
      <c r="J63" s="17">
        <v>12</v>
      </c>
      <c r="K63" s="59"/>
      <c r="L63" s="27">
        <f t="shared" si="11"/>
        <v>0</v>
      </c>
      <c r="M63" s="59"/>
      <c r="N63" s="27">
        <f t="shared" si="12"/>
        <v>0</v>
      </c>
      <c r="O63" s="17" t="str">
        <f t="shared" si="13"/>
        <v/>
      </c>
      <c r="P63" s="17">
        <f t="shared" si="14"/>
        <v>0</v>
      </c>
      <c r="Q63" s="59"/>
    </row>
    <row r="64" spans="1:31" ht="23.1" customHeight="1">
      <c r="A64" s="8" t="s">
        <v>333</v>
      </c>
      <c r="B64" s="8" t="s">
        <v>371</v>
      </c>
      <c r="C64" s="8" t="s">
        <v>333</v>
      </c>
      <c r="D64" s="7" t="s">
        <v>129</v>
      </c>
      <c r="E64" s="7" t="s">
        <v>132</v>
      </c>
      <c r="F64" s="13" t="s">
        <v>82</v>
      </c>
      <c r="G64" s="10">
        <v>410</v>
      </c>
      <c r="H64" s="59"/>
      <c r="I64" s="27">
        <f t="shared" si="10"/>
        <v>0</v>
      </c>
      <c r="J64" s="17">
        <v>410</v>
      </c>
      <c r="K64" s="59"/>
      <c r="L64" s="27">
        <f t="shared" si="11"/>
        <v>0</v>
      </c>
      <c r="M64" s="59"/>
      <c r="N64" s="27">
        <f t="shared" si="12"/>
        <v>0</v>
      </c>
      <c r="O64" s="17" t="str">
        <f t="shared" si="13"/>
        <v/>
      </c>
      <c r="P64" s="17">
        <f t="shared" si="14"/>
        <v>0</v>
      </c>
      <c r="Q64" s="62"/>
      <c r="AC64" s="15">
        <f>G64*H64</f>
        <v>0</v>
      </c>
    </row>
    <row r="65" spans="1:31" ht="23.1" customHeight="1">
      <c r="A65" s="8" t="s">
        <v>336</v>
      </c>
      <c r="B65" s="8" t="s">
        <v>371</v>
      </c>
      <c r="C65" s="8" t="s">
        <v>336</v>
      </c>
      <c r="D65" s="7" t="s">
        <v>140</v>
      </c>
      <c r="E65" s="7" t="s">
        <v>141</v>
      </c>
      <c r="F65" s="13" t="s">
        <v>82</v>
      </c>
      <c r="G65" s="10">
        <v>10</v>
      </c>
      <c r="H65" s="59"/>
      <c r="I65" s="27">
        <f t="shared" si="10"/>
        <v>0</v>
      </c>
      <c r="J65" s="17">
        <v>10</v>
      </c>
      <c r="K65" s="59"/>
      <c r="L65" s="27">
        <f t="shared" si="11"/>
        <v>0</v>
      </c>
      <c r="M65" s="59"/>
      <c r="N65" s="27">
        <f t="shared" si="12"/>
        <v>0</v>
      </c>
      <c r="O65" s="17" t="str">
        <f t="shared" si="13"/>
        <v/>
      </c>
      <c r="P65" s="17">
        <f t="shared" si="14"/>
        <v>0</v>
      </c>
      <c r="Q65" s="62"/>
      <c r="AC65" s="15">
        <f>G65*H65</f>
        <v>0</v>
      </c>
    </row>
    <row r="66" spans="1:31" ht="23.1" customHeight="1">
      <c r="A66" s="8" t="s">
        <v>341</v>
      </c>
      <c r="B66" s="8" t="s">
        <v>371</v>
      </c>
      <c r="C66" s="8" t="s">
        <v>341</v>
      </c>
      <c r="D66" s="7" t="s">
        <v>151</v>
      </c>
      <c r="E66" s="7" t="s">
        <v>154</v>
      </c>
      <c r="F66" s="13" t="s">
        <v>89</v>
      </c>
      <c r="G66" s="10">
        <v>2</v>
      </c>
      <c r="H66" s="59"/>
      <c r="I66" s="27">
        <f t="shared" si="10"/>
        <v>0</v>
      </c>
      <c r="J66" s="17">
        <v>2</v>
      </c>
      <c r="K66" s="59"/>
      <c r="L66" s="27">
        <f t="shared" si="11"/>
        <v>0</v>
      </c>
      <c r="M66" s="59"/>
      <c r="N66" s="27">
        <f t="shared" si="12"/>
        <v>0</v>
      </c>
      <c r="O66" s="17" t="str">
        <f t="shared" si="13"/>
        <v/>
      </c>
      <c r="P66" s="17">
        <f t="shared" si="14"/>
        <v>0</v>
      </c>
      <c r="Q66" s="62"/>
    </row>
    <row r="67" spans="1:31" ht="23.1" customHeight="1">
      <c r="A67" s="8" t="s">
        <v>342</v>
      </c>
      <c r="B67" s="8" t="s">
        <v>371</v>
      </c>
      <c r="C67" s="8" t="s">
        <v>342</v>
      </c>
      <c r="D67" s="7" t="s">
        <v>151</v>
      </c>
      <c r="E67" s="7" t="s">
        <v>156</v>
      </c>
      <c r="F67" s="13" t="s">
        <v>89</v>
      </c>
      <c r="G67" s="10">
        <v>13</v>
      </c>
      <c r="H67" s="59"/>
      <c r="I67" s="27">
        <f t="shared" si="10"/>
        <v>0</v>
      </c>
      <c r="J67" s="17">
        <v>13</v>
      </c>
      <c r="K67" s="59"/>
      <c r="L67" s="27">
        <f t="shared" si="11"/>
        <v>0</v>
      </c>
      <c r="M67" s="59"/>
      <c r="N67" s="27">
        <f t="shared" si="12"/>
        <v>0</v>
      </c>
      <c r="O67" s="17" t="str">
        <f t="shared" si="13"/>
        <v/>
      </c>
      <c r="P67" s="17">
        <f t="shared" si="14"/>
        <v>0</v>
      </c>
      <c r="Q67" s="62"/>
    </row>
    <row r="68" spans="1:31" ht="23.1" customHeight="1">
      <c r="A68" s="8" t="s">
        <v>343</v>
      </c>
      <c r="B68" s="8" t="s">
        <v>371</v>
      </c>
      <c r="C68" s="8" t="s">
        <v>343</v>
      </c>
      <c r="D68" s="7" t="s">
        <v>158</v>
      </c>
      <c r="E68" s="7" t="s">
        <v>156</v>
      </c>
      <c r="F68" s="13" t="s">
        <v>89</v>
      </c>
      <c r="G68" s="10">
        <v>2</v>
      </c>
      <c r="H68" s="59"/>
      <c r="I68" s="27">
        <f t="shared" si="10"/>
        <v>0</v>
      </c>
      <c r="J68" s="17">
        <v>2</v>
      </c>
      <c r="K68" s="59"/>
      <c r="L68" s="27">
        <f t="shared" si="11"/>
        <v>0</v>
      </c>
      <c r="M68" s="59"/>
      <c r="N68" s="27">
        <f t="shared" si="12"/>
        <v>0</v>
      </c>
      <c r="O68" s="17" t="str">
        <f t="shared" si="13"/>
        <v/>
      </c>
      <c r="P68" s="17">
        <f t="shared" si="14"/>
        <v>0</v>
      </c>
      <c r="Q68" s="62"/>
    </row>
    <row r="69" spans="1:31" ht="23.1" customHeight="1">
      <c r="A69" s="8" t="s">
        <v>344</v>
      </c>
      <c r="B69" s="8" t="s">
        <v>371</v>
      </c>
      <c r="C69" s="8" t="s">
        <v>344</v>
      </c>
      <c r="D69" s="7" t="s">
        <v>160</v>
      </c>
      <c r="E69" s="7" t="s">
        <v>161</v>
      </c>
      <c r="F69" s="13" t="s">
        <v>89</v>
      </c>
      <c r="G69" s="10">
        <v>1</v>
      </c>
      <c r="H69" s="59"/>
      <c r="I69" s="27">
        <f t="shared" si="10"/>
        <v>0</v>
      </c>
      <c r="J69" s="17">
        <v>1</v>
      </c>
      <c r="K69" s="59"/>
      <c r="L69" s="27">
        <f t="shared" si="11"/>
        <v>0</v>
      </c>
      <c r="M69" s="59"/>
      <c r="N69" s="27">
        <f t="shared" si="12"/>
        <v>0</v>
      </c>
      <c r="O69" s="17" t="str">
        <f t="shared" si="13"/>
        <v/>
      </c>
      <c r="P69" s="17">
        <f t="shared" si="14"/>
        <v>0</v>
      </c>
      <c r="Q69" s="62"/>
    </row>
    <row r="70" spans="1:31" ht="23.1" customHeight="1">
      <c r="D70" s="7"/>
      <c r="E70" s="7"/>
      <c r="F70" s="13"/>
      <c r="G70" s="10"/>
      <c r="H70" s="59"/>
      <c r="I70" s="27"/>
      <c r="J70" s="17"/>
      <c r="K70" s="59"/>
      <c r="L70" s="27"/>
      <c r="M70" s="59"/>
      <c r="N70" s="27"/>
      <c r="O70" s="17"/>
      <c r="P70" s="17"/>
      <c r="Q70" s="62"/>
      <c r="AE70" s="15">
        <f>TRUNC(SUM(AE56:AE69))</f>
        <v>0</v>
      </c>
    </row>
    <row r="71" spans="1:31" ht="23.1" customHeight="1">
      <c r="D71" s="7"/>
      <c r="E71" s="7"/>
      <c r="F71" s="13"/>
      <c r="G71" s="10"/>
      <c r="H71" s="59"/>
      <c r="I71" s="27"/>
      <c r="J71" s="17"/>
      <c r="K71" s="59"/>
      <c r="L71" s="27"/>
      <c r="M71" s="59"/>
      <c r="N71" s="27"/>
      <c r="O71" s="17"/>
      <c r="P71" s="17"/>
      <c r="Q71" s="62"/>
    </row>
    <row r="72" spans="1:31" ht="23.1" customHeight="1">
      <c r="D72" s="7"/>
      <c r="E72" s="7"/>
      <c r="F72" s="13"/>
      <c r="G72" s="10"/>
      <c r="H72" s="59"/>
      <c r="I72" s="27"/>
      <c r="J72" s="17"/>
      <c r="K72" s="59"/>
      <c r="L72" s="27"/>
      <c r="M72" s="59"/>
      <c r="N72" s="27"/>
      <c r="O72" s="17"/>
      <c r="P72" s="17"/>
      <c r="Q72" s="62"/>
    </row>
    <row r="73" spans="1:31" ht="23.1" customHeight="1">
      <c r="D73" s="7"/>
      <c r="E73" s="7"/>
      <c r="F73" s="13"/>
      <c r="G73" s="10"/>
      <c r="H73" s="59"/>
      <c r="I73" s="27"/>
      <c r="J73" s="17"/>
      <c r="K73" s="59"/>
      <c r="L73" s="27"/>
      <c r="M73" s="59"/>
      <c r="N73" s="27"/>
      <c r="O73" s="17"/>
      <c r="P73" s="17"/>
      <c r="Q73" s="62"/>
    </row>
    <row r="74" spans="1:31" ht="23.1" customHeight="1">
      <c r="D74" s="7"/>
      <c r="E74" s="7"/>
      <c r="F74" s="13"/>
      <c r="G74" s="10"/>
      <c r="H74" s="59"/>
      <c r="I74" s="27"/>
      <c r="J74" s="17"/>
      <c r="K74" s="59"/>
      <c r="L74" s="27"/>
      <c r="M74" s="59"/>
      <c r="N74" s="27"/>
      <c r="O74" s="17"/>
      <c r="P74" s="17"/>
      <c r="Q74" s="62"/>
    </row>
    <row r="75" spans="1:31" ht="23.1" customHeight="1">
      <c r="D75" s="7"/>
      <c r="E75" s="7"/>
      <c r="F75" s="13"/>
      <c r="G75" s="10"/>
      <c r="H75" s="59"/>
      <c r="I75" s="27"/>
      <c r="J75" s="17"/>
      <c r="K75" s="59"/>
      <c r="L75" s="27"/>
      <c r="M75" s="59"/>
      <c r="N75" s="27"/>
      <c r="O75" s="17"/>
      <c r="P75" s="17"/>
      <c r="Q75" s="62"/>
    </row>
    <row r="76" spans="1:31" ht="23.1" customHeight="1">
      <c r="D76" s="7"/>
      <c r="E76" s="7"/>
      <c r="F76" s="13"/>
      <c r="G76" s="10"/>
      <c r="H76" s="64"/>
      <c r="I76" s="27"/>
      <c r="J76" s="17"/>
      <c r="K76" s="64"/>
      <c r="L76" s="27"/>
      <c r="M76" s="64"/>
      <c r="N76" s="27"/>
      <c r="O76" s="17"/>
      <c r="P76" s="17"/>
      <c r="Q76" s="65"/>
    </row>
    <row r="77" spans="1:31" ht="23.1" customHeight="1">
      <c r="D77" s="7"/>
      <c r="E77" s="7"/>
      <c r="F77" s="13"/>
      <c r="G77" s="10"/>
      <c r="H77" s="59"/>
      <c r="I77" s="27"/>
      <c r="J77" s="17"/>
      <c r="K77" s="59"/>
      <c r="L77" s="27"/>
      <c r="M77" s="59"/>
      <c r="N77" s="27"/>
      <c r="O77" s="17"/>
      <c r="P77" s="17"/>
      <c r="Q77" s="59"/>
    </row>
    <row r="78" spans="1:31" ht="23.1" customHeight="1">
      <c r="D78" s="7"/>
      <c r="E78" s="7"/>
      <c r="F78" s="13"/>
      <c r="G78" s="10"/>
      <c r="H78" s="64"/>
      <c r="I78" s="27"/>
      <c r="J78" s="17"/>
      <c r="K78" s="64"/>
      <c r="L78" s="27"/>
      <c r="M78" s="64"/>
      <c r="N78" s="27"/>
      <c r="O78" s="17"/>
      <c r="P78" s="17"/>
      <c r="Q78" s="65"/>
    </row>
    <row r="79" spans="1:31" ht="23.1" customHeight="1">
      <c r="D79" s="7"/>
      <c r="E79" s="7"/>
      <c r="F79" s="13"/>
      <c r="G79" s="10"/>
      <c r="H79" s="59"/>
      <c r="I79" s="27"/>
      <c r="J79" s="17"/>
      <c r="K79" s="59"/>
      <c r="L79" s="27"/>
      <c r="M79" s="59"/>
      <c r="N79" s="27"/>
      <c r="O79" s="17"/>
      <c r="P79" s="17"/>
      <c r="Q79" s="59"/>
    </row>
    <row r="80" spans="1:31" ht="23.1" customHeight="1">
      <c r="D80" s="7"/>
      <c r="E80" s="7"/>
      <c r="F80" s="13"/>
      <c r="G80" s="10"/>
      <c r="H80" s="64"/>
      <c r="I80" s="27"/>
      <c r="J80" s="17"/>
      <c r="K80" s="64"/>
      <c r="L80" s="27"/>
      <c r="M80" s="64"/>
      <c r="N80" s="27"/>
      <c r="O80" s="17"/>
      <c r="P80" s="17"/>
      <c r="Q80" s="65"/>
    </row>
    <row r="81" spans="1:31" ht="23.1" customHeight="1">
      <c r="B81" s="8" t="s">
        <v>366</v>
      </c>
      <c r="D81" s="7" t="s">
        <v>367</v>
      </c>
      <c r="E81" s="7"/>
      <c r="F81" s="13"/>
      <c r="G81" s="10"/>
      <c r="H81" s="59"/>
      <c r="I81" s="27">
        <f>TRUNC(SUM(I56:I80))</f>
        <v>0</v>
      </c>
      <c r="J81" s="17"/>
      <c r="K81" s="59"/>
      <c r="L81" s="27">
        <f>TRUNC(SUM(L56:L80))</f>
        <v>0</v>
      </c>
      <c r="M81" s="59"/>
      <c r="N81" s="27">
        <f>TRUNC(SUM(N56:N80))</f>
        <v>0</v>
      </c>
      <c r="O81" s="17" t="str">
        <f>IF((H81+K81+M81)=0, "", (H81+K81+M81))</f>
        <v/>
      </c>
      <c r="P81" s="17">
        <f>TRUNC(SUM(P56:P80))</f>
        <v>0</v>
      </c>
      <c r="Q81" s="59"/>
    </row>
    <row r="82" spans="1:31" ht="23.1" customHeight="1">
      <c r="B82" s="8" t="s">
        <v>295</v>
      </c>
      <c r="D82" s="32" t="s">
        <v>377</v>
      </c>
      <c r="E82" s="33"/>
      <c r="F82" s="33"/>
      <c r="G82" s="33"/>
      <c r="H82" s="64"/>
      <c r="I82" s="33"/>
      <c r="J82" s="33"/>
      <c r="K82" s="64"/>
      <c r="L82" s="33"/>
      <c r="M82" s="64"/>
      <c r="N82" s="33"/>
      <c r="O82" s="33"/>
      <c r="P82" s="33"/>
      <c r="Q82" s="65"/>
    </row>
    <row r="83" spans="1:31" ht="23.1" customHeight="1">
      <c r="A83" s="8" t="s">
        <v>352</v>
      </c>
      <c r="B83" s="8" t="s">
        <v>372</v>
      </c>
      <c r="C83" s="8" t="s">
        <v>352</v>
      </c>
      <c r="D83" s="7" t="s">
        <v>353</v>
      </c>
      <c r="E83" s="7" t="s">
        <v>354</v>
      </c>
      <c r="F83" s="13" t="s">
        <v>176</v>
      </c>
      <c r="G83" s="10">
        <v>2</v>
      </c>
      <c r="H83" s="59"/>
      <c r="I83" s="27">
        <f t="shared" ref="I83:I90" si="15">TRUNC(G83*H83)</f>
        <v>0</v>
      </c>
      <c r="J83" s="17">
        <v>2</v>
      </c>
      <c r="K83" s="59"/>
      <c r="L83" s="27">
        <f t="shared" ref="L83:L90" si="16">TRUNC(G83*K83)</f>
        <v>0</v>
      </c>
      <c r="M83" s="59"/>
      <c r="N83" s="27">
        <f t="shared" ref="N83:N90" si="17">TRUNC(G83*M83)</f>
        <v>0</v>
      </c>
      <c r="O83" s="17" t="str">
        <f t="shared" ref="O83:O90" si="18">IF((H83+K83+M83)=0, "", (H83+K83+M83))</f>
        <v/>
      </c>
      <c r="P83" s="17">
        <f t="shared" ref="P83:P90" si="19">SUM(I83,L83,N83)</f>
        <v>0</v>
      </c>
      <c r="Q83" s="59"/>
    </row>
    <row r="84" spans="1:31" ht="23.1" customHeight="1">
      <c r="A84" s="8" t="s">
        <v>355</v>
      </c>
      <c r="B84" s="8" t="s">
        <v>372</v>
      </c>
      <c r="C84" s="8" t="s">
        <v>355</v>
      </c>
      <c r="D84" s="7" t="s">
        <v>353</v>
      </c>
      <c r="E84" s="7" t="s">
        <v>356</v>
      </c>
      <c r="F84" s="13" t="s">
        <v>176</v>
      </c>
      <c r="G84" s="10">
        <v>7</v>
      </c>
      <c r="H84" s="59"/>
      <c r="I84" s="27">
        <f t="shared" si="15"/>
        <v>0</v>
      </c>
      <c r="J84" s="17">
        <v>7</v>
      </c>
      <c r="K84" s="59"/>
      <c r="L84" s="27">
        <f t="shared" si="16"/>
        <v>0</v>
      </c>
      <c r="M84" s="59"/>
      <c r="N84" s="27">
        <f t="shared" si="17"/>
        <v>0</v>
      </c>
      <c r="O84" s="17" t="str">
        <f t="shared" si="18"/>
        <v/>
      </c>
      <c r="P84" s="17">
        <f t="shared" si="19"/>
        <v>0</v>
      </c>
      <c r="Q84" s="59"/>
    </row>
    <row r="85" spans="1:31" ht="23.1" customHeight="1">
      <c r="A85" s="8" t="s">
        <v>357</v>
      </c>
      <c r="B85" s="8" t="s">
        <v>372</v>
      </c>
      <c r="C85" s="8" t="s">
        <v>357</v>
      </c>
      <c r="D85" s="7" t="s">
        <v>353</v>
      </c>
      <c r="E85" s="7" t="s">
        <v>358</v>
      </c>
      <c r="F85" s="13" t="s">
        <v>176</v>
      </c>
      <c r="G85" s="10">
        <v>10</v>
      </c>
      <c r="H85" s="59"/>
      <c r="I85" s="27">
        <f t="shared" si="15"/>
        <v>0</v>
      </c>
      <c r="J85" s="17">
        <v>10</v>
      </c>
      <c r="K85" s="59"/>
      <c r="L85" s="27">
        <f t="shared" si="16"/>
        <v>0</v>
      </c>
      <c r="M85" s="59"/>
      <c r="N85" s="27">
        <f t="shared" si="17"/>
        <v>0</v>
      </c>
      <c r="O85" s="17" t="str">
        <f t="shared" si="18"/>
        <v/>
      </c>
      <c r="P85" s="17">
        <f t="shared" si="19"/>
        <v>0</v>
      </c>
      <c r="Q85" s="59"/>
    </row>
    <row r="86" spans="1:31" ht="23.1" customHeight="1">
      <c r="A86" s="8" t="s">
        <v>359</v>
      </c>
      <c r="B86" s="8" t="s">
        <v>372</v>
      </c>
      <c r="C86" s="8" t="s">
        <v>359</v>
      </c>
      <c r="D86" s="7" t="s">
        <v>209</v>
      </c>
      <c r="E86" s="7" t="s">
        <v>210</v>
      </c>
      <c r="F86" s="13" t="s">
        <v>176</v>
      </c>
      <c r="G86" s="10">
        <v>2</v>
      </c>
      <c r="H86" s="59"/>
      <c r="I86" s="27">
        <f t="shared" si="15"/>
        <v>0</v>
      </c>
      <c r="J86" s="17">
        <v>2</v>
      </c>
      <c r="K86" s="59"/>
      <c r="L86" s="27">
        <f t="shared" si="16"/>
        <v>0</v>
      </c>
      <c r="M86" s="59"/>
      <c r="N86" s="27">
        <f t="shared" si="17"/>
        <v>0</v>
      </c>
      <c r="O86" s="17" t="str">
        <f t="shared" si="18"/>
        <v/>
      </c>
      <c r="P86" s="17">
        <f t="shared" si="19"/>
        <v>0</v>
      </c>
      <c r="Q86" s="59"/>
    </row>
    <row r="87" spans="1:31" ht="23.1" customHeight="1">
      <c r="A87" s="8" t="s">
        <v>360</v>
      </c>
      <c r="B87" s="8" t="s">
        <v>372</v>
      </c>
      <c r="C87" s="8" t="s">
        <v>360</v>
      </c>
      <c r="D87" s="7" t="s">
        <v>361</v>
      </c>
      <c r="E87" s="7" t="s">
        <v>362</v>
      </c>
      <c r="F87" s="13" t="s">
        <v>176</v>
      </c>
      <c r="G87" s="10">
        <v>2</v>
      </c>
      <c r="H87" s="59"/>
      <c r="I87" s="27">
        <f t="shared" si="15"/>
        <v>0</v>
      </c>
      <c r="J87" s="17">
        <v>2</v>
      </c>
      <c r="K87" s="59"/>
      <c r="L87" s="27">
        <f t="shared" si="16"/>
        <v>0</v>
      </c>
      <c r="M87" s="59"/>
      <c r="N87" s="27">
        <f t="shared" si="17"/>
        <v>0</v>
      </c>
      <c r="O87" s="17" t="str">
        <f t="shared" si="18"/>
        <v/>
      </c>
      <c r="P87" s="17">
        <f t="shared" si="19"/>
        <v>0</v>
      </c>
      <c r="Q87" s="59"/>
    </row>
    <row r="88" spans="1:31" ht="23.1" customHeight="1">
      <c r="A88" s="8" t="s">
        <v>363</v>
      </c>
      <c r="B88" s="8" t="s">
        <v>372</v>
      </c>
      <c r="C88" s="8" t="s">
        <v>363</v>
      </c>
      <c r="D88" s="7" t="s">
        <v>202</v>
      </c>
      <c r="E88" s="7" t="s">
        <v>203</v>
      </c>
      <c r="F88" s="13" t="s">
        <v>176</v>
      </c>
      <c r="G88" s="10">
        <v>4</v>
      </c>
      <c r="H88" s="59"/>
      <c r="I88" s="27">
        <f t="shared" si="15"/>
        <v>0</v>
      </c>
      <c r="J88" s="17">
        <v>4</v>
      </c>
      <c r="K88" s="59"/>
      <c r="L88" s="27">
        <f t="shared" si="16"/>
        <v>0</v>
      </c>
      <c r="M88" s="59"/>
      <c r="N88" s="27">
        <f t="shared" si="17"/>
        <v>0</v>
      </c>
      <c r="O88" s="17" t="str">
        <f t="shared" si="18"/>
        <v/>
      </c>
      <c r="P88" s="17">
        <f t="shared" si="19"/>
        <v>0</v>
      </c>
      <c r="Q88" s="62"/>
    </row>
    <row r="89" spans="1:31" ht="23.1" customHeight="1">
      <c r="A89" s="8" t="s">
        <v>364</v>
      </c>
      <c r="B89" s="8" t="s">
        <v>372</v>
      </c>
      <c r="C89" s="8" t="s">
        <v>364</v>
      </c>
      <c r="D89" s="7" t="s">
        <v>202</v>
      </c>
      <c r="E89" s="7" t="s">
        <v>205</v>
      </c>
      <c r="F89" s="13" t="s">
        <v>176</v>
      </c>
      <c r="G89" s="10">
        <v>10</v>
      </c>
      <c r="H89" s="59"/>
      <c r="I89" s="27">
        <f t="shared" si="15"/>
        <v>0</v>
      </c>
      <c r="J89" s="17">
        <v>10</v>
      </c>
      <c r="K89" s="59"/>
      <c r="L89" s="27">
        <f t="shared" si="16"/>
        <v>0</v>
      </c>
      <c r="M89" s="59"/>
      <c r="N89" s="27">
        <f t="shared" si="17"/>
        <v>0</v>
      </c>
      <c r="O89" s="17" t="str">
        <f t="shared" si="18"/>
        <v/>
      </c>
      <c r="P89" s="17">
        <f t="shared" si="19"/>
        <v>0</v>
      </c>
      <c r="Q89" s="62"/>
    </row>
    <row r="90" spans="1:31" ht="23.1" customHeight="1">
      <c r="A90" s="8" t="s">
        <v>365</v>
      </c>
      <c r="B90" s="8" t="s">
        <v>372</v>
      </c>
      <c r="C90" s="8" t="s">
        <v>365</v>
      </c>
      <c r="D90" s="7" t="s">
        <v>207</v>
      </c>
      <c r="E90" s="7"/>
      <c r="F90" s="13" t="s">
        <v>176</v>
      </c>
      <c r="G90" s="10">
        <v>1</v>
      </c>
      <c r="H90" s="59"/>
      <c r="I90" s="27">
        <f t="shared" si="15"/>
        <v>0</v>
      </c>
      <c r="J90" s="17">
        <v>1</v>
      </c>
      <c r="K90" s="59"/>
      <c r="L90" s="27">
        <f t="shared" si="16"/>
        <v>0</v>
      </c>
      <c r="M90" s="59"/>
      <c r="N90" s="27">
        <f t="shared" si="17"/>
        <v>0</v>
      </c>
      <c r="O90" s="17" t="str">
        <f t="shared" si="18"/>
        <v/>
      </c>
      <c r="P90" s="17">
        <f t="shared" si="19"/>
        <v>0</v>
      </c>
      <c r="Q90" s="62"/>
    </row>
    <row r="91" spans="1:31" ht="23.1" customHeight="1">
      <c r="D91" s="7"/>
      <c r="E91" s="7"/>
      <c r="F91" s="13"/>
      <c r="G91" s="10"/>
      <c r="H91" s="59"/>
      <c r="I91" s="27"/>
      <c r="J91" s="17"/>
      <c r="K91" s="59"/>
      <c r="L91" s="27"/>
      <c r="M91" s="59"/>
      <c r="N91" s="27"/>
      <c r="O91" s="17"/>
      <c r="P91" s="17"/>
      <c r="Q91" s="62"/>
      <c r="AE91" s="15">
        <f>TRUNC(SUM(AE82:AE90))</f>
        <v>0</v>
      </c>
    </row>
    <row r="92" spans="1:31" ht="23.1" customHeight="1">
      <c r="D92" s="7"/>
      <c r="E92" s="7"/>
      <c r="F92" s="13"/>
      <c r="G92" s="10"/>
      <c r="H92" s="59"/>
      <c r="I92" s="27"/>
      <c r="J92" s="17"/>
      <c r="K92" s="59"/>
      <c r="L92" s="27"/>
      <c r="M92" s="59"/>
      <c r="N92" s="27"/>
      <c r="O92" s="17"/>
      <c r="P92" s="17"/>
      <c r="Q92" s="62"/>
    </row>
    <row r="93" spans="1:31" ht="23.1" customHeight="1">
      <c r="D93" s="7"/>
      <c r="E93" s="7"/>
      <c r="F93" s="13"/>
      <c r="G93" s="10"/>
      <c r="H93" s="59"/>
      <c r="I93" s="27"/>
      <c r="J93" s="17"/>
      <c r="K93" s="59"/>
      <c r="L93" s="27"/>
      <c r="M93" s="59"/>
      <c r="N93" s="27"/>
      <c r="O93" s="17"/>
      <c r="P93" s="17"/>
      <c r="Q93" s="62"/>
    </row>
    <row r="94" spans="1:31" ht="23.1" customHeight="1">
      <c r="D94" s="7"/>
      <c r="E94" s="7"/>
      <c r="F94" s="13"/>
      <c r="G94" s="10"/>
      <c r="H94" s="59"/>
      <c r="I94" s="27"/>
      <c r="J94" s="17"/>
      <c r="K94" s="59"/>
      <c r="L94" s="27"/>
      <c r="M94" s="59"/>
      <c r="N94" s="27"/>
      <c r="O94" s="17"/>
      <c r="P94" s="17"/>
      <c r="Q94" s="62"/>
    </row>
    <row r="95" spans="1:31" ht="23.1" customHeight="1">
      <c r="D95" s="7"/>
      <c r="E95" s="7"/>
      <c r="F95" s="13"/>
      <c r="G95" s="10"/>
      <c r="H95" s="59"/>
      <c r="I95" s="27"/>
      <c r="J95" s="17"/>
      <c r="K95" s="59"/>
      <c r="L95" s="27"/>
      <c r="M95" s="59"/>
      <c r="N95" s="27"/>
      <c r="O95" s="17"/>
      <c r="P95" s="17"/>
      <c r="Q95" s="62"/>
    </row>
    <row r="96" spans="1:31" ht="23.1" customHeight="1">
      <c r="D96" s="7"/>
      <c r="E96" s="7"/>
      <c r="F96" s="13"/>
      <c r="G96" s="10"/>
      <c r="H96" s="59"/>
      <c r="I96" s="27"/>
      <c r="J96" s="17"/>
      <c r="K96" s="59"/>
      <c r="L96" s="27"/>
      <c r="M96" s="59"/>
      <c r="N96" s="27"/>
      <c r="O96" s="17"/>
      <c r="P96" s="17"/>
      <c r="Q96" s="62"/>
    </row>
    <row r="97" spans="1:17" ht="23.1" customHeight="1">
      <c r="D97" s="7"/>
      <c r="E97" s="7"/>
      <c r="F97" s="13"/>
      <c r="G97" s="10"/>
      <c r="H97" s="59"/>
      <c r="I97" s="27"/>
      <c r="J97" s="17"/>
      <c r="K97" s="59"/>
      <c r="L97" s="27"/>
      <c r="M97" s="59"/>
      <c r="N97" s="27"/>
      <c r="O97" s="17"/>
      <c r="P97" s="17"/>
      <c r="Q97" s="62"/>
    </row>
    <row r="98" spans="1:17" ht="23.1" customHeight="1">
      <c r="D98" s="7"/>
      <c r="E98" s="7"/>
      <c r="F98" s="13"/>
      <c r="G98" s="10"/>
      <c r="H98" s="59"/>
      <c r="I98" s="27"/>
      <c r="J98" s="17"/>
      <c r="K98" s="59"/>
      <c r="L98" s="27"/>
      <c r="M98" s="59"/>
      <c r="N98" s="27"/>
      <c r="O98" s="17"/>
      <c r="P98" s="17"/>
      <c r="Q98" s="62"/>
    </row>
    <row r="99" spans="1:17" ht="23.1" customHeight="1">
      <c r="D99" s="7"/>
      <c r="E99" s="7"/>
      <c r="F99" s="13"/>
      <c r="G99" s="10"/>
      <c r="H99" s="59"/>
      <c r="I99" s="27"/>
      <c r="J99" s="17"/>
      <c r="K99" s="59"/>
      <c r="L99" s="27"/>
      <c r="M99" s="59"/>
      <c r="N99" s="27"/>
      <c r="O99" s="17"/>
      <c r="P99" s="17"/>
      <c r="Q99" s="62"/>
    </row>
    <row r="100" spans="1:17" ht="23.1" customHeight="1">
      <c r="D100" s="7"/>
      <c r="E100" s="7"/>
      <c r="F100" s="13"/>
      <c r="G100" s="10"/>
      <c r="H100" s="59"/>
      <c r="I100" s="27"/>
      <c r="J100" s="17"/>
      <c r="K100" s="59"/>
      <c r="L100" s="27"/>
      <c r="M100" s="59"/>
      <c r="N100" s="27"/>
      <c r="O100" s="17"/>
      <c r="P100" s="17"/>
      <c r="Q100" s="62"/>
    </row>
    <row r="101" spans="1:17" ht="23.1" customHeight="1">
      <c r="D101" s="7"/>
      <c r="E101" s="7"/>
      <c r="F101" s="13"/>
      <c r="G101" s="10"/>
      <c r="H101" s="59"/>
      <c r="I101" s="27"/>
      <c r="J101" s="17"/>
      <c r="K101" s="59"/>
      <c r="L101" s="27"/>
      <c r="M101" s="59"/>
      <c r="N101" s="27"/>
      <c r="O101" s="17"/>
      <c r="P101" s="17"/>
      <c r="Q101" s="62"/>
    </row>
    <row r="102" spans="1:17" ht="23.1" customHeight="1">
      <c r="D102" s="7"/>
      <c r="E102" s="7"/>
      <c r="F102" s="13"/>
      <c r="G102" s="10"/>
      <c r="H102" s="59"/>
      <c r="I102" s="27"/>
      <c r="J102" s="17"/>
      <c r="K102" s="59"/>
      <c r="L102" s="27"/>
      <c r="M102" s="59"/>
      <c r="N102" s="27"/>
      <c r="O102" s="17"/>
      <c r="P102" s="17"/>
      <c r="Q102" s="62"/>
    </row>
    <row r="103" spans="1:17" ht="23.1" customHeight="1">
      <c r="D103" s="7"/>
      <c r="E103" s="7"/>
      <c r="F103" s="13"/>
      <c r="G103" s="10"/>
      <c r="H103" s="59"/>
      <c r="I103" s="27"/>
      <c r="J103" s="17"/>
      <c r="K103" s="59"/>
      <c r="L103" s="27"/>
      <c r="M103" s="59"/>
      <c r="N103" s="27"/>
      <c r="O103" s="17"/>
      <c r="P103" s="17"/>
      <c r="Q103" s="62"/>
    </row>
    <row r="104" spans="1:17" ht="23.1" customHeight="1">
      <c r="D104" s="7"/>
      <c r="E104" s="7"/>
      <c r="F104" s="13"/>
      <c r="G104" s="10"/>
      <c r="H104" s="59"/>
      <c r="I104" s="27"/>
      <c r="J104" s="17"/>
      <c r="K104" s="59"/>
      <c r="L104" s="27"/>
      <c r="M104" s="59"/>
      <c r="N104" s="27"/>
      <c r="O104" s="17"/>
      <c r="P104" s="17"/>
      <c r="Q104" s="62"/>
    </row>
    <row r="105" spans="1:17" ht="23.1" customHeight="1">
      <c r="D105" s="7"/>
      <c r="E105" s="7"/>
      <c r="F105" s="13"/>
      <c r="G105" s="10"/>
      <c r="H105" s="64"/>
      <c r="I105" s="27"/>
      <c r="J105" s="17"/>
      <c r="K105" s="64"/>
      <c r="L105" s="27"/>
      <c r="M105" s="64"/>
      <c r="N105" s="27"/>
      <c r="O105" s="17"/>
      <c r="P105" s="17"/>
      <c r="Q105" s="65"/>
    </row>
    <row r="106" spans="1:17" ht="23.1" customHeight="1">
      <c r="D106" s="7"/>
      <c r="E106" s="7"/>
      <c r="F106" s="13"/>
      <c r="G106" s="10"/>
      <c r="H106" s="64"/>
      <c r="I106" s="27"/>
      <c r="J106" s="17"/>
      <c r="K106" s="64"/>
      <c r="L106" s="27"/>
      <c r="M106" s="64"/>
      <c r="N106" s="27"/>
      <c r="O106" s="17"/>
      <c r="P106" s="17"/>
      <c r="Q106" s="65"/>
    </row>
    <row r="107" spans="1:17" ht="23.1" customHeight="1">
      <c r="B107" s="8" t="s">
        <v>366</v>
      </c>
      <c r="D107" s="7" t="s">
        <v>367</v>
      </c>
      <c r="E107" s="7"/>
      <c r="F107" s="13"/>
      <c r="G107" s="10"/>
      <c r="H107" s="64"/>
      <c r="I107" s="27">
        <f>TRUNC(SUM(I82:I106))</f>
        <v>0</v>
      </c>
      <c r="J107" s="17"/>
      <c r="K107" s="64"/>
      <c r="L107" s="27">
        <f>TRUNC(SUM(L82:L106))</f>
        <v>0</v>
      </c>
      <c r="M107" s="64"/>
      <c r="N107" s="27">
        <f>TRUNC(SUM(N82:N106))</f>
        <v>0</v>
      </c>
      <c r="O107" s="17" t="str">
        <f>IF((H107+K107+M107)=0, "", (H107+K107+M107))</f>
        <v/>
      </c>
      <c r="P107" s="17">
        <f>TRUNC(SUM(P82:P106))</f>
        <v>0</v>
      </c>
      <c r="Q107" s="65"/>
    </row>
    <row r="108" spans="1:17" ht="23.1" customHeight="1">
      <c r="B108" s="8" t="s">
        <v>295</v>
      </c>
      <c r="D108" s="32" t="s">
        <v>378</v>
      </c>
      <c r="E108" s="33"/>
      <c r="F108" s="33"/>
      <c r="G108" s="33"/>
      <c r="H108" s="64"/>
      <c r="I108" s="33"/>
      <c r="J108" s="33"/>
      <c r="K108" s="64"/>
      <c r="L108" s="33"/>
      <c r="M108" s="64"/>
      <c r="N108" s="33"/>
      <c r="O108" s="33"/>
      <c r="P108" s="33"/>
      <c r="Q108" s="65"/>
    </row>
    <row r="109" spans="1:17" ht="23.1" customHeight="1">
      <c r="A109" s="8" t="s">
        <v>183</v>
      </c>
      <c r="B109" s="8" t="s">
        <v>373</v>
      </c>
      <c r="C109" s="8" t="s">
        <v>183</v>
      </c>
      <c r="D109" s="7" t="s">
        <v>184</v>
      </c>
      <c r="E109" s="7" t="s">
        <v>185</v>
      </c>
      <c r="F109" s="13" t="s">
        <v>123</v>
      </c>
      <c r="G109" s="10">
        <v>4</v>
      </c>
      <c r="H109" s="59"/>
      <c r="I109" s="27">
        <f t="shared" ref="I109:I114" si="20">TRUNC(G109*H109)</f>
        <v>0</v>
      </c>
      <c r="J109" s="17">
        <v>4</v>
      </c>
      <c r="K109" s="59"/>
      <c r="L109" s="27">
        <f t="shared" ref="L109:L114" si="21">TRUNC(G109*K109)</f>
        <v>0</v>
      </c>
      <c r="M109" s="59"/>
      <c r="N109" s="27">
        <f t="shared" ref="N109:N114" si="22">TRUNC(G109*M109)</f>
        <v>0</v>
      </c>
      <c r="O109" s="17" t="str">
        <f t="shared" ref="O109:O114" si="23">IF((H109+K109+M109)=0, "", (H109+K109+M109))</f>
        <v/>
      </c>
      <c r="P109" s="17">
        <f t="shared" ref="P109:P114" si="24">SUM(I109,L109,N109)</f>
        <v>0</v>
      </c>
      <c r="Q109" s="59"/>
    </row>
    <row r="110" spans="1:17" ht="23.1" customHeight="1">
      <c r="A110" s="8" t="s">
        <v>186</v>
      </c>
      <c r="B110" s="8" t="s">
        <v>373</v>
      </c>
      <c r="C110" s="8" t="s">
        <v>186</v>
      </c>
      <c r="D110" s="7" t="s">
        <v>187</v>
      </c>
      <c r="E110" s="7" t="s">
        <v>185</v>
      </c>
      <c r="F110" s="13" t="s">
        <v>123</v>
      </c>
      <c r="G110" s="10">
        <v>2</v>
      </c>
      <c r="H110" s="59"/>
      <c r="I110" s="27">
        <f t="shared" si="20"/>
        <v>0</v>
      </c>
      <c r="J110" s="17">
        <v>2</v>
      </c>
      <c r="K110" s="59"/>
      <c r="L110" s="27">
        <f t="shared" si="21"/>
        <v>0</v>
      </c>
      <c r="M110" s="59"/>
      <c r="N110" s="27">
        <f t="shared" si="22"/>
        <v>0</v>
      </c>
      <c r="O110" s="17" t="str">
        <f t="shared" si="23"/>
        <v/>
      </c>
      <c r="P110" s="17">
        <f t="shared" si="24"/>
        <v>0</v>
      </c>
      <c r="Q110" s="59"/>
    </row>
    <row r="111" spans="1:17" ht="23.1" customHeight="1">
      <c r="A111" s="8" t="s">
        <v>188</v>
      </c>
      <c r="B111" s="8" t="s">
        <v>373</v>
      </c>
      <c r="C111" s="8" t="s">
        <v>188</v>
      </c>
      <c r="D111" s="7" t="s">
        <v>189</v>
      </c>
      <c r="E111" s="7" t="s">
        <v>190</v>
      </c>
      <c r="F111" s="13" t="s">
        <v>123</v>
      </c>
      <c r="G111" s="10">
        <v>4</v>
      </c>
      <c r="H111" s="59"/>
      <c r="I111" s="27">
        <f t="shared" si="20"/>
        <v>0</v>
      </c>
      <c r="J111" s="17">
        <v>4</v>
      </c>
      <c r="K111" s="59"/>
      <c r="L111" s="27">
        <f t="shared" si="21"/>
        <v>0</v>
      </c>
      <c r="M111" s="59"/>
      <c r="N111" s="27">
        <f t="shared" si="22"/>
        <v>0</v>
      </c>
      <c r="O111" s="17" t="str">
        <f t="shared" si="23"/>
        <v/>
      </c>
      <c r="P111" s="17">
        <f t="shared" si="24"/>
        <v>0</v>
      </c>
      <c r="Q111" s="59"/>
    </row>
    <row r="112" spans="1:17" ht="23.1" customHeight="1">
      <c r="A112" s="8" t="s">
        <v>191</v>
      </c>
      <c r="B112" s="8" t="s">
        <v>373</v>
      </c>
      <c r="C112" s="8" t="s">
        <v>191</v>
      </c>
      <c r="D112" s="7" t="s">
        <v>192</v>
      </c>
      <c r="E112" s="7" t="s">
        <v>193</v>
      </c>
      <c r="F112" s="13" t="s">
        <v>123</v>
      </c>
      <c r="G112" s="10">
        <v>5</v>
      </c>
      <c r="H112" s="59"/>
      <c r="I112" s="27">
        <f t="shared" si="20"/>
        <v>0</v>
      </c>
      <c r="J112" s="17">
        <v>5</v>
      </c>
      <c r="K112" s="59"/>
      <c r="L112" s="27">
        <f t="shared" si="21"/>
        <v>0</v>
      </c>
      <c r="M112" s="59"/>
      <c r="N112" s="27">
        <f t="shared" si="22"/>
        <v>0</v>
      </c>
      <c r="O112" s="17" t="str">
        <f t="shared" si="23"/>
        <v/>
      </c>
      <c r="P112" s="17">
        <f t="shared" si="24"/>
        <v>0</v>
      </c>
      <c r="Q112" s="59"/>
    </row>
    <row r="113" spans="1:31" ht="23.1" customHeight="1">
      <c r="A113" s="8" t="s">
        <v>194</v>
      </c>
      <c r="B113" s="8" t="s">
        <v>373</v>
      </c>
      <c r="C113" s="8" t="s">
        <v>194</v>
      </c>
      <c r="D113" s="7" t="s">
        <v>195</v>
      </c>
      <c r="E113" s="7" t="s">
        <v>196</v>
      </c>
      <c r="F113" s="13" t="s">
        <v>123</v>
      </c>
      <c r="G113" s="10">
        <v>2</v>
      </c>
      <c r="H113" s="59"/>
      <c r="I113" s="27">
        <f t="shared" si="20"/>
        <v>0</v>
      </c>
      <c r="J113" s="17">
        <v>2</v>
      </c>
      <c r="K113" s="59"/>
      <c r="L113" s="27">
        <f t="shared" si="21"/>
        <v>0</v>
      </c>
      <c r="M113" s="59"/>
      <c r="N113" s="27">
        <f t="shared" si="22"/>
        <v>0</v>
      </c>
      <c r="O113" s="17" t="str">
        <f t="shared" si="23"/>
        <v/>
      </c>
      <c r="P113" s="17">
        <f t="shared" si="24"/>
        <v>0</v>
      </c>
      <c r="Q113" s="59"/>
    </row>
    <row r="114" spans="1:31" ht="23.1" customHeight="1">
      <c r="A114" s="8" t="s">
        <v>211</v>
      </c>
      <c r="B114" s="8" t="s">
        <v>373</v>
      </c>
      <c r="C114" s="8" t="s">
        <v>211</v>
      </c>
      <c r="D114" s="7" t="s">
        <v>212</v>
      </c>
      <c r="E114" s="7" t="s">
        <v>213</v>
      </c>
      <c r="F114" s="13" t="s">
        <v>214</v>
      </c>
      <c r="G114" s="10">
        <v>1</v>
      </c>
      <c r="H114" s="59"/>
      <c r="I114" s="27">
        <f t="shared" si="20"/>
        <v>0</v>
      </c>
      <c r="J114" s="17">
        <v>1</v>
      </c>
      <c r="K114" s="59"/>
      <c r="L114" s="27">
        <f t="shared" si="21"/>
        <v>0</v>
      </c>
      <c r="M114" s="59"/>
      <c r="N114" s="27">
        <f t="shared" si="22"/>
        <v>0</v>
      </c>
      <c r="O114" s="17" t="str">
        <f t="shared" si="23"/>
        <v/>
      </c>
      <c r="P114" s="17">
        <f t="shared" si="24"/>
        <v>0</v>
      </c>
      <c r="Q114" s="59"/>
    </row>
    <row r="115" spans="1:31" ht="23.1" customHeight="1">
      <c r="D115" s="7"/>
      <c r="E115" s="7"/>
      <c r="F115" s="13"/>
      <c r="G115" s="10"/>
      <c r="H115" s="59"/>
      <c r="I115" s="27"/>
      <c r="J115" s="17"/>
      <c r="K115" s="59"/>
      <c r="L115" s="27"/>
      <c r="M115" s="59"/>
      <c r="N115" s="27"/>
      <c r="O115" s="17"/>
      <c r="P115" s="17"/>
      <c r="Q115" s="62"/>
      <c r="AE115" s="15">
        <f>TRUNC(SUM(AE108:AE114))</f>
        <v>0</v>
      </c>
    </row>
    <row r="116" spans="1:31" ht="23.1" customHeight="1">
      <c r="D116" s="7"/>
      <c r="E116" s="7"/>
      <c r="F116" s="13"/>
      <c r="G116" s="10"/>
      <c r="H116" s="59"/>
      <c r="I116" s="27"/>
      <c r="J116" s="17"/>
      <c r="K116" s="59"/>
      <c r="L116" s="27"/>
      <c r="M116" s="59"/>
      <c r="N116" s="27"/>
      <c r="O116" s="17"/>
      <c r="P116" s="17"/>
      <c r="Q116" s="62"/>
    </row>
    <row r="117" spans="1:31" ht="23.1" customHeight="1">
      <c r="D117" s="7"/>
      <c r="E117" s="7"/>
      <c r="F117" s="13"/>
      <c r="G117" s="10"/>
      <c r="H117" s="59"/>
      <c r="I117" s="27"/>
      <c r="J117" s="17"/>
      <c r="K117" s="59"/>
      <c r="L117" s="27"/>
      <c r="M117" s="59"/>
      <c r="N117" s="27"/>
      <c r="O117" s="17"/>
      <c r="P117" s="17"/>
      <c r="Q117" s="62"/>
    </row>
    <row r="118" spans="1:31" ht="23.1" customHeight="1">
      <c r="D118" s="7"/>
      <c r="E118" s="7"/>
      <c r="F118" s="13"/>
      <c r="G118" s="10"/>
      <c r="H118" s="59"/>
      <c r="I118" s="27"/>
      <c r="J118" s="17"/>
      <c r="K118" s="59"/>
      <c r="L118" s="27"/>
      <c r="M118" s="59"/>
      <c r="N118" s="27"/>
      <c r="O118" s="17"/>
      <c r="P118" s="17"/>
      <c r="Q118" s="62"/>
    </row>
    <row r="119" spans="1:31" ht="23.1" customHeight="1">
      <c r="D119" s="7"/>
      <c r="E119" s="7"/>
      <c r="F119" s="13"/>
      <c r="G119" s="10"/>
      <c r="H119" s="59"/>
      <c r="I119" s="27"/>
      <c r="J119" s="17"/>
      <c r="K119" s="59"/>
      <c r="L119" s="27"/>
      <c r="M119" s="59"/>
      <c r="N119" s="27"/>
      <c r="O119" s="17"/>
      <c r="P119" s="17"/>
      <c r="Q119" s="62"/>
    </row>
    <row r="120" spans="1:31" ht="23.1" customHeight="1">
      <c r="D120" s="7"/>
      <c r="E120" s="7"/>
      <c r="F120" s="13"/>
      <c r="G120" s="10"/>
      <c r="H120" s="59"/>
      <c r="I120" s="27"/>
      <c r="J120" s="17"/>
      <c r="K120" s="59"/>
      <c r="L120" s="27"/>
      <c r="M120" s="59"/>
      <c r="N120" s="27"/>
      <c r="O120" s="17"/>
      <c r="P120" s="17"/>
      <c r="Q120" s="62"/>
    </row>
    <row r="121" spans="1:31" ht="23.1" customHeight="1">
      <c r="D121" s="7"/>
      <c r="E121" s="7"/>
      <c r="F121" s="13"/>
      <c r="G121" s="10"/>
      <c r="H121" s="59"/>
      <c r="I121" s="27"/>
      <c r="J121" s="17"/>
      <c r="K121" s="59"/>
      <c r="L121" s="27"/>
      <c r="M121" s="59"/>
      <c r="N121" s="27"/>
      <c r="O121" s="17"/>
      <c r="P121" s="17"/>
      <c r="Q121" s="62"/>
    </row>
    <row r="122" spans="1:31" ht="23.1" customHeight="1">
      <c r="D122" s="7"/>
      <c r="E122" s="7"/>
      <c r="F122" s="13"/>
      <c r="G122" s="10"/>
      <c r="H122" s="59"/>
      <c r="I122" s="27"/>
      <c r="J122" s="17"/>
      <c r="K122" s="59"/>
      <c r="L122" s="27"/>
      <c r="M122" s="59"/>
      <c r="N122" s="27"/>
      <c r="O122" s="17"/>
      <c r="P122" s="17"/>
      <c r="Q122" s="62"/>
    </row>
    <row r="123" spans="1:31" ht="23.1" customHeight="1">
      <c r="D123" s="7"/>
      <c r="E123" s="7"/>
      <c r="F123" s="13"/>
      <c r="G123" s="10"/>
      <c r="H123" s="59"/>
      <c r="I123" s="27"/>
      <c r="J123" s="17"/>
      <c r="K123" s="59"/>
      <c r="L123" s="27"/>
      <c r="M123" s="59"/>
      <c r="N123" s="27"/>
      <c r="O123" s="17"/>
      <c r="P123" s="17"/>
      <c r="Q123" s="62"/>
    </row>
    <row r="124" spans="1:31" ht="23.1" customHeight="1">
      <c r="D124" s="7"/>
      <c r="E124" s="7"/>
      <c r="F124" s="13"/>
      <c r="G124" s="10"/>
      <c r="H124" s="59"/>
      <c r="I124" s="27"/>
      <c r="J124" s="17"/>
      <c r="K124" s="59"/>
      <c r="L124" s="27"/>
      <c r="M124" s="59"/>
      <c r="N124" s="27"/>
      <c r="O124" s="17"/>
      <c r="P124" s="17"/>
      <c r="Q124" s="62"/>
    </row>
    <row r="125" spans="1:31" ht="23.1" customHeight="1">
      <c r="D125" s="7"/>
      <c r="E125" s="7"/>
      <c r="F125" s="13"/>
      <c r="G125" s="10"/>
      <c r="H125" s="59"/>
      <c r="I125" s="27"/>
      <c r="J125" s="17"/>
      <c r="K125" s="59"/>
      <c r="L125" s="27"/>
      <c r="M125" s="59"/>
      <c r="N125" s="27"/>
      <c r="O125" s="17"/>
      <c r="P125" s="17"/>
      <c r="Q125" s="62"/>
    </row>
    <row r="126" spans="1:31" ht="23.1" customHeight="1">
      <c r="D126" s="7"/>
      <c r="E126" s="7"/>
      <c r="F126" s="13"/>
      <c r="G126" s="10"/>
      <c r="H126" s="59"/>
      <c r="I126" s="27"/>
      <c r="J126" s="17"/>
      <c r="K126" s="59"/>
      <c r="L126" s="27"/>
      <c r="M126" s="59"/>
      <c r="N126" s="27"/>
      <c r="O126" s="17"/>
      <c r="P126" s="17"/>
      <c r="Q126" s="62"/>
    </row>
    <row r="127" spans="1:31" ht="23.1" customHeight="1">
      <c r="D127" s="7"/>
      <c r="E127" s="7"/>
      <c r="F127" s="13"/>
      <c r="G127" s="10"/>
      <c r="H127" s="59"/>
      <c r="I127" s="27"/>
      <c r="J127" s="17"/>
      <c r="K127" s="59"/>
      <c r="L127" s="27"/>
      <c r="M127" s="59"/>
      <c r="N127" s="27"/>
      <c r="O127" s="17"/>
      <c r="P127" s="17"/>
      <c r="Q127" s="62"/>
    </row>
    <row r="128" spans="1:31" ht="23.1" customHeight="1">
      <c r="D128" s="7"/>
      <c r="E128" s="7"/>
      <c r="F128" s="13"/>
      <c r="G128" s="10"/>
      <c r="H128" s="59"/>
      <c r="I128" s="27"/>
      <c r="J128" s="17"/>
      <c r="K128" s="59"/>
      <c r="L128" s="27"/>
      <c r="M128" s="59"/>
      <c r="N128" s="27"/>
      <c r="O128" s="17"/>
      <c r="P128" s="17"/>
      <c r="Q128" s="62"/>
    </row>
    <row r="129" spans="2:17" ht="23.1" customHeight="1">
      <c r="D129" s="7"/>
      <c r="E129" s="7"/>
      <c r="F129" s="13"/>
      <c r="G129" s="10"/>
      <c r="H129" s="59"/>
      <c r="I129" s="27"/>
      <c r="J129" s="17"/>
      <c r="K129" s="59"/>
      <c r="L129" s="27"/>
      <c r="M129" s="59"/>
      <c r="N129" s="27"/>
      <c r="O129" s="17"/>
      <c r="P129" s="17"/>
      <c r="Q129" s="62"/>
    </row>
    <row r="130" spans="2:17" ht="23.1" customHeight="1">
      <c r="D130" s="7"/>
      <c r="E130" s="7"/>
      <c r="F130" s="13"/>
      <c r="G130" s="10"/>
      <c r="H130" s="59"/>
      <c r="I130" s="27"/>
      <c r="J130" s="17"/>
      <c r="K130" s="59"/>
      <c r="L130" s="27"/>
      <c r="M130" s="59"/>
      <c r="N130" s="27"/>
      <c r="O130" s="17"/>
      <c r="P130" s="17"/>
      <c r="Q130" s="62"/>
    </row>
    <row r="131" spans="2:17" ht="23.1" customHeight="1">
      <c r="D131" s="7"/>
      <c r="E131" s="7"/>
      <c r="F131" s="13"/>
      <c r="G131" s="10"/>
      <c r="H131" s="59"/>
      <c r="I131" s="27"/>
      <c r="J131" s="17"/>
      <c r="K131" s="59"/>
      <c r="L131" s="27"/>
      <c r="M131" s="59"/>
      <c r="N131" s="27"/>
      <c r="O131" s="17"/>
      <c r="P131" s="17"/>
      <c r="Q131" s="62"/>
    </row>
    <row r="132" spans="2:17" ht="23.1" customHeight="1">
      <c r="D132" s="7"/>
      <c r="E132" s="7"/>
      <c r="F132" s="13"/>
      <c r="G132" s="10"/>
      <c r="H132" s="59"/>
      <c r="I132" s="27"/>
      <c r="J132" s="17"/>
      <c r="K132" s="59"/>
      <c r="L132" s="27"/>
      <c r="M132" s="59"/>
      <c r="N132" s="27"/>
      <c r="O132" s="17"/>
      <c r="P132" s="17"/>
      <c r="Q132" s="62"/>
    </row>
    <row r="133" spans="2:17" ht="23.1" customHeight="1">
      <c r="B133" s="8" t="s">
        <v>366</v>
      </c>
      <c r="D133" s="7" t="s">
        <v>367</v>
      </c>
      <c r="E133" s="7"/>
      <c r="F133" s="13"/>
      <c r="G133" s="10"/>
      <c r="H133" s="59"/>
      <c r="I133" s="27">
        <f>TRUNC(SUM(I108:I132))</f>
        <v>0</v>
      </c>
      <c r="J133" s="17"/>
      <c r="K133" s="59"/>
      <c r="L133" s="27">
        <f>TRUNC(SUM(L108:L132))</f>
        <v>0</v>
      </c>
      <c r="M133" s="59"/>
      <c r="N133" s="27">
        <f>TRUNC(SUM(N108:N132))</f>
        <v>0</v>
      </c>
      <c r="O133" s="17" t="str">
        <f>IF((H133+K133+M133)=0, "", (H133+K133+M133))</f>
        <v/>
      </c>
      <c r="P133" s="17">
        <f>TRUNC(SUM(P108:P132))</f>
        <v>0</v>
      </c>
      <c r="Q133" s="62"/>
    </row>
  </sheetData>
  <mergeCells count="19"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30:Q30"/>
    <mergeCell ref="D56:Q56"/>
    <mergeCell ref="D82:Q82"/>
    <mergeCell ref="D108:Q108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showZeros="0" topLeftCell="C1" zoomScaleNormal="100" workbookViewId="0">
      <pane ySplit="3" topLeftCell="A4" activePane="bottomLeft" state="frozen"/>
      <selection activeCell="D4" sqref="D4:Q4"/>
      <selection pane="bottomLeft" activeCell="D4" sqref="D4:Q4"/>
    </sheetView>
  </sheetViews>
  <sheetFormatPr defaultRowHeight="21.6" customHeight="1"/>
  <cols>
    <col min="1" max="1" width="6.6640625" style="14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>
      <c r="B1" s="8" t="s">
        <v>293</v>
      </c>
      <c r="C1" s="44" t="s">
        <v>241</v>
      </c>
      <c r="D1" s="44"/>
      <c r="E1" s="44"/>
      <c r="F1" s="44"/>
      <c r="G1" s="44"/>
      <c r="H1" s="44"/>
      <c r="K1" s="43"/>
      <c r="L1" s="43"/>
    </row>
    <row r="2" spans="1:13" s="6" customFormat="1" ht="21.6" customHeight="1">
      <c r="A2" s="9" t="s">
        <v>34</v>
      </c>
      <c r="B2" s="25" t="s">
        <v>35</v>
      </c>
      <c r="C2" s="39" t="s">
        <v>18</v>
      </c>
      <c r="D2" s="39" t="s">
        <v>38</v>
      </c>
      <c r="E2" s="39" t="s">
        <v>39</v>
      </c>
      <c r="F2" s="40" t="s">
        <v>0</v>
      </c>
      <c r="G2" s="40" t="s">
        <v>1</v>
      </c>
      <c r="H2" s="35" t="s">
        <v>22</v>
      </c>
      <c r="I2" s="35" t="s">
        <v>23</v>
      </c>
      <c r="J2" s="35" t="s">
        <v>24</v>
      </c>
      <c r="K2" s="35" t="s">
        <v>25</v>
      </c>
      <c r="L2" s="35" t="s">
        <v>8</v>
      </c>
      <c r="M2" s="40" t="s">
        <v>36</v>
      </c>
    </row>
    <row r="3" spans="1:13" ht="21.6" customHeight="1">
      <c r="C3" s="45"/>
      <c r="D3" s="45"/>
      <c r="E3" s="45"/>
      <c r="F3" s="46"/>
      <c r="G3" s="42"/>
      <c r="H3" s="42"/>
      <c r="I3" s="42"/>
      <c r="J3" s="42"/>
      <c r="K3" s="42"/>
      <c r="L3" s="42"/>
      <c r="M3" s="42"/>
    </row>
    <row r="4" spans="1:13" ht="21.6" customHeight="1">
      <c r="B4" s="8" t="s">
        <v>242</v>
      </c>
      <c r="C4" s="7" t="s">
        <v>79</v>
      </c>
      <c r="D4" s="7" t="s">
        <v>80</v>
      </c>
      <c r="E4" s="7" t="s">
        <v>81</v>
      </c>
      <c r="F4" s="13" t="s">
        <v>82</v>
      </c>
      <c r="G4" s="10">
        <v>9.9</v>
      </c>
      <c r="H4" s="17" t="e">
        <f>ROUNDDOWN(#REF!*옵션!$D$11, 0)</f>
        <v>#REF!</v>
      </c>
      <c r="I4" s="17"/>
      <c r="J4" s="17"/>
      <c r="K4" s="17"/>
      <c r="L4" s="17" t="e">
        <f t="shared" ref="L4:L35" si="0">SUM(H4,I4,J4)</f>
        <v>#REF!</v>
      </c>
      <c r="M4" s="10"/>
    </row>
    <row r="5" spans="1:13" ht="21.6" customHeight="1">
      <c r="B5" s="8" t="s">
        <v>243</v>
      </c>
      <c r="C5" s="7" t="s">
        <v>83</v>
      </c>
      <c r="D5" s="7" t="s">
        <v>84</v>
      </c>
      <c r="E5" s="7" t="s">
        <v>85</v>
      </c>
      <c r="F5" s="13" t="s">
        <v>82</v>
      </c>
      <c r="G5" s="10">
        <v>13.65</v>
      </c>
      <c r="H5" s="17" t="e">
        <f>ROUNDDOWN(#REF!*옵션!$D$11, 0)</f>
        <v>#REF!</v>
      </c>
      <c r="I5" s="17"/>
      <c r="J5" s="17"/>
      <c r="K5" s="17"/>
      <c r="L5" s="17" t="e">
        <f t="shared" si="0"/>
        <v>#REF!</v>
      </c>
      <c r="M5" s="10"/>
    </row>
    <row r="6" spans="1:13" ht="21.6" customHeight="1">
      <c r="B6" s="8" t="s">
        <v>244</v>
      </c>
      <c r="C6" s="7" t="s">
        <v>86</v>
      </c>
      <c r="D6" s="7" t="s">
        <v>87</v>
      </c>
      <c r="E6" s="7" t="s">
        <v>88</v>
      </c>
      <c r="F6" s="13" t="s">
        <v>89</v>
      </c>
      <c r="G6" s="10">
        <v>138</v>
      </c>
      <c r="H6" s="17" t="e">
        <f>ROUNDDOWN(#REF!*옵션!$D$11, 0)</f>
        <v>#REF!</v>
      </c>
      <c r="I6" s="17"/>
      <c r="J6" s="17"/>
      <c r="K6" s="17"/>
      <c r="L6" s="17" t="e">
        <f t="shared" si="0"/>
        <v>#REF!</v>
      </c>
      <c r="M6" s="10"/>
    </row>
    <row r="7" spans="1:13" ht="21.6" customHeight="1">
      <c r="B7" s="8" t="s">
        <v>245</v>
      </c>
      <c r="C7" s="7" t="s">
        <v>90</v>
      </c>
      <c r="D7" s="7" t="s">
        <v>87</v>
      </c>
      <c r="E7" s="7" t="s">
        <v>91</v>
      </c>
      <c r="F7" s="13" t="s">
        <v>89</v>
      </c>
      <c r="G7" s="10">
        <v>2</v>
      </c>
      <c r="H7" s="17" t="e">
        <f>ROUNDDOWN(#REF!*옵션!$D$11, 0)</f>
        <v>#REF!</v>
      </c>
      <c r="I7" s="17"/>
      <c r="J7" s="17"/>
      <c r="K7" s="17"/>
      <c r="L7" s="17" t="e">
        <f t="shared" si="0"/>
        <v>#REF!</v>
      </c>
      <c r="M7" s="10"/>
    </row>
    <row r="8" spans="1:13" ht="21.6" customHeight="1">
      <c r="B8" s="8" t="s">
        <v>246</v>
      </c>
      <c r="C8" s="7" t="s">
        <v>92</v>
      </c>
      <c r="D8" s="7" t="s">
        <v>87</v>
      </c>
      <c r="E8" s="7" t="s">
        <v>93</v>
      </c>
      <c r="F8" s="13" t="s">
        <v>82</v>
      </c>
      <c r="G8" s="10">
        <v>244.2</v>
      </c>
      <c r="H8" s="17" t="e">
        <f>ROUNDDOWN(#REF!*옵션!$D$11, 0)</f>
        <v>#REF!</v>
      </c>
      <c r="I8" s="17"/>
      <c r="J8" s="17"/>
      <c r="K8" s="17"/>
      <c r="L8" s="17" t="e">
        <f t="shared" si="0"/>
        <v>#REF!</v>
      </c>
      <c r="M8" s="10"/>
    </row>
    <row r="9" spans="1:13" ht="21.6" customHeight="1">
      <c r="B9" s="8" t="s">
        <v>247</v>
      </c>
      <c r="C9" s="7" t="s">
        <v>94</v>
      </c>
      <c r="D9" s="7" t="s">
        <v>87</v>
      </c>
      <c r="E9" s="7" t="s">
        <v>95</v>
      </c>
      <c r="F9" s="13" t="s">
        <v>82</v>
      </c>
      <c r="G9" s="10">
        <v>5.5</v>
      </c>
      <c r="H9" s="17" t="e">
        <f>ROUNDDOWN(#REF!*옵션!$D$11, 0)</f>
        <v>#REF!</v>
      </c>
      <c r="I9" s="17"/>
      <c r="J9" s="17"/>
      <c r="K9" s="17"/>
      <c r="L9" s="17" t="e">
        <f t="shared" si="0"/>
        <v>#REF!</v>
      </c>
      <c r="M9" s="10"/>
    </row>
    <row r="10" spans="1:13" ht="21.6" customHeight="1">
      <c r="B10" s="8" t="s">
        <v>248</v>
      </c>
      <c r="C10" s="7" t="s">
        <v>96</v>
      </c>
      <c r="D10" s="7" t="s">
        <v>97</v>
      </c>
      <c r="E10" s="7" t="s">
        <v>98</v>
      </c>
      <c r="F10" s="13" t="s">
        <v>99</v>
      </c>
      <c r="G10" s="10">
        <v>1</v>
      </c>
      <c r="H10" s="17" t="e">
        <f>ROUNDDOWN(#REF!*옵션!$D$11, 0)</f>
        <v>#REF!</v>
      </c>
      <c r="I10" s="17"/>
      <c r="J10" s="17"/>
      <c r="K10" s="17"/>
      <c r="L10" s="17" t="e">
        <f t="shared" si="0"/>
        <v>#REF!</v>
      </c>
      <c r="M10" s="10"/>
    </row>
    <row r="11" spans="1:13" ht="21.6" customHeight="1">
      <c r="B11" s="8" t="s">
        <v>249</v>
      </c>
      <c r="C11" s="7" t="s">
        <v>100</v>
      </c>
      <c r="D11" s="7" t="s">
        <v>101</v>
      </c>
      <c r="E11" s="7" t="s">
        <v>102</v>
      </c>
      <c r="F11" s="13" t="s">
        <v>89</v>
      </c>
      <c r="G11" s="10">
        <v>4</v>
      </c>
      <c r="H11" s="17" t="e">
        <f>ROUNDDOWN(#REF!*옵션!$D$11, 0)</f>
        <v>#REF!</v>
      </c>
      <c r="I11" s="17"/>
      <c r="J11" s="17"/>
      <c r="K11" s="17"/>
      <c r="L11" s="17" t="e">
        <f t="shared" si="0"/>
        <v>#REF!</v>
      </c>
      <c r="M11" s="10"/>
    </row>
    <row r="12" spans="1:13" ht="21.6" customHeight="1">
      <c r="B12" s="8" t="s">
        <v>250</v>
      </c>
      <c r="C12" s="7" t="s">
        <v>103</v>
      </c>
      <c r="D12" s="7" t="s">
        <v>101</v>
      </c>
      <c r="E12" s="7" t="s">
        <v>104</v>
      </c>
      <c r="F12" s="13" t="s">
        <v>89</v>
      </c>
      <c r="G12" s="10">
        <v>1</v>
      </c>
      <c r="H12" s="17" t="e">
        <f>ROUNDDOWN(#REF!*옵션!$D$11, 0)</f>
        <v>#REF!</v>
      </c>
      <c r="I12" s="17"/>
      <c r="J12" s="17"/>
      <c r="K12" s="17"/>
      <c r="L12" s="17" t="e">
        <f t="shared" si="0"/>
        <v>#REF!</v>
      </c>
      <c r="M12" s="10"/>
    </row>
    <row r="13" spans="1:13" ht="21.6" customHeight="1">
      <c r="B13" s="8" t="s">
        <v>251</v>
      </c>
      <c r="C13" s="7" t="s">
        <v>105</v>
      </c>
      <c r="D13" s="7" t="s">
        <v>106</v>
      </c>
      <c r="E13" s="7" t="s">
        <v>107</v>
      </c>
      <c r="F13" s="13" t="s">
        <v>89</v>
      </c>
      <c r="G13" s="10">
        <v>12</v>
      </c>
      <c r="H13" s="17" t="e">
        <f>ROUNDDOWN(#REF!*옵션!$D$11, 0)</f>
        <v>#REF!</v>
      </c>
      <c r="I13" s="17"/>
      <c r="J13" s="17"/>
      <c r="K13" s="17"/>
      <c r="L13" s="17" t="e">
        <f t="shared" si="0"/>
        <v>#REF!</v>
      </c>
      <c r="M13" s="10"/>
    </row>
    <row r="14" spans="1:13" ht="21.6" customHeight="1">
      <c r="B14" s="8" t="s">
        <v>252</v>
      </c>
      <c r="C14" s="7" t="s">
        <v>108</v>
      </c>
      <c r="D14" s="7" t="s">
        <v>106</v>
      </c>
      <c r="E14" s="7" t="s">
        <v>109</v>
      </c>
      <c r="F14" s="13" t="s">
        <v>89</v>
      </c>
      <c r="G14" s="10">
        <v>5</v>
      </c>
      <c r="H14" s="17" t="e">
        <f>ROUNDDOWN(#REF!*옵션!$D$11, 0)</f>
        <v>#REF!</v>
      </c>
      <c r="I14" s="17"/>
      <c r="J14" s="17"/>
      <c r="K14" s="17"/>
      <c r="L14" s="17" t="e">
        <f t="shared" si="0"/>
        <v>#REF!</v>
      </c>
      <c r="M14" s="10"/>
    </row>
    <row r="15" spans="1:13" ht="21.6" customHeight="1">
      <c r="B15" s="8" t="s">
        <v>253</v>
      </c>
      <c r="C15" s="7" t="s">
        <v>110</v>
      </c>
      <c r="D15" s="7" t="s">
        <v>111</v>
      </c>
      <c r="E15" s="7" t="s">
        <v>112</v>
      </c>
      <c r="F15" s="13" t="s">
        <v>89</v>
      </c>
      <c r="G15" s="10">
        <v>12</v>
      </c>
      <c r="H15" s="17" t="e">
        <f>ROUNDDOWN(#REF!*옵션!$D$11, 0)</f>
        <v>#REF!</v>
      </c>
      <c r="I15" s="17"/>
      <c r="J15" s="17"/>
      <c r="K15" s="17"/>
      <c r="L15" s="17" t="e">
        <f t="shared" si="0"/>
        <v>#REF!</v>
      </c>
      <c r="M15" s="10"/>
    </row>
    <row r="16" spans="1:13" ht="21.6" customHeight="1">
      <c r="B16" s="8" t="s">
        <v>254</v>
      </c>
      <c r="C16" s="7" t="s">
        <v>113</v>
      </c>
      <c r="D16" s="7" t="s">
        <v>111</v>
      </c>
      <c r="E16" s="7" t="s">
        <v>114</v>
      </c>
      <c r="F16" s="13" t="s">
        <v>89</v>
      </c>
      <c r="G16" s="10">
        <v>5</v>
      </c>
      <c r="H16" s="17" t="e">
        <f>ROUNDDOWN(#REF!*옵션!$D$11, 0)</f>
        <v>#REF!</v>
      </c>
      <c r="I16" s="17"/>
      <c r="J16" s="17"/>
      <c r="K16" s="17"/>
      <c r="L16" s="17" t="e">
        <f t="shared" si="0"/>
        <v>#REF!</v>
      </c>
      <c r="M16" s="10"/>
    </row>
    <row r="17" spans="2:13" ht="21.6" customHeight="1">
      <c r="B17" s="8" t="s">
        <v>255</v>
      </c>
      <c r="C17" s="7" t="s">
        <v>115</v>
      </c>
      <c r="D17" s="7" t="s">
        <v>116</v>
      </c>
      <c r="E17" s="7" t="s">
        <v>117</v>
      </c>
      <c r="F17" s="13" t="s">
        <v>89</v>
      </c>
      <c r="G17" s="10">
        <v>30</v>
      </c>
      <c r="H17" s="17" t="e">
        <f>ROUNDDOWN(#REF!*옵션!$D$11, 0)</f>
        <v>#REF!</v>
      </c>
      <c r="I17" s="17"/>
      <c r="J17" s="17"/>
      <c r="K17" s="17"/>
      <c r="L17" s="17" t="e">
        <f t="shared" si="0"/>
        <v>#REF!</v>
      </c>
      <c r="M17" s="10"/>
    </row>
    <row r="18" spans="2:13" ht="21.6" customHeight="1">
      <c r="B18" s="8" t="s">
        <v>256</v>
      </c>
      <c r="C18" s="7" t="s">
        <v>118</v>
      </c>
      <c r="D18" s="7" t="s">
        <v>119</v>
      </c>
      <c r="E18" s="7" t="s">
        <v>120</v>
      </c>
      <c r="F18" s="13" t="s">
        <v>89</v>
      </c>
      <c r="G18" s="10">
        <v>12</v>
      </c>
      <c r="H18" s="17" t="e">
        <f>ROUNDDOWN(#REF!*옵션!$D$11, 0)</f>
        <v>#REF!</v>
      </c>
      <c r="I18" s="17"/>
      <c r="J18" s="17"/>
      <c r="K18" s="17"/>
      <c r="L18" s="17" t="e">
        <f t="shared" si="0"/>
        <v>#REF!</v>
      </c>
      <c r="M18" s="10"/>
    </row>
    <row r="19" spans="2:13" ht="21.6" customHeight="1">
      <c r="B19" s="8" t="s">
        <v>257</v>
      </c>
      <c r="C19" s="7" t="s">
        <v>121</v>
      </c>
      <c r="D19" s="7" t="s">
        <v>101</v>
      </c>
      <c r="E19" s="7" t="s">
        <v>122</v>
      </c>
      <c r="F19" s="13" t="s">
        <v>123</v>
      </c>
      <c r="G19" s="10">
        <v>210</v>
      </c>
      <c r="H19" s="17" t="e">
        <f>ROUNDDOWN(#REF!*옵션!$D$11, 0)</f>
        <v>#REF!</v>
      </c>
      <c r="I19" s="17"/>
      <c r="J19" s="17"/>
      <c r="K19" s="17"/>
      <c r="L19" s="17" t="e">
        <f t="shared" si="0"/>
        <v>#REF!</v>
      </c>
      <c r="M19" s="10"/>
    </row>
    <row r="20" spans="2:13" ht="21.6" customHeight="1">
      <c r="B20" s="8" t="s">
        <v>258</v>
      </c>
      <c r="C20" s="7" t="s">
        <v>124</v>
      </c>
      <c r="D20" s="7" t="s">
        <v>101</v>
      </c>
      <c r="E20" s="7" t="s">
        <v>125</v>
      </c>
      <c r="F20" s="13" t="s">
        <v>123</v>
      </c>
      <c r="G20" s="10">
        <v>4</v>
      </c>
      <c r="H20" s="17" t="e">
        <f>ROUNDDOWN(#REF!*옵션!$D$11, 0)</f>
        <v>#REF!</v>
      </c>
      <c r="I20" s="17"/>
      <c r="J20" s="17"/>
      <c r="K20" s="17"/>
      <c r="L20" s="17" t="e">
        <f t="shared" si="0"/>
        <v>#REF!</v>
      </c>
      <c r="M20" s="10"/>
    </row>
    <row r="21" spans="2:13" ht="21.6" customHeight="1">
      <c r="B21" s="8" t="s">
        <v>259</v>
      </c>
      <c r="C21" s="7" t="s">
        <v>126</v>
      </c>
      <c r="D21" s="7" t="s">
        <v>101</v>
      </c>
      <c r="E21" s="7" t="s">
        <v>127</v>
      </c>
      <c r="F21" s="13" t="s">
        <v>123</v>
      </c>
      <c r="G21" s="10">
        <v>8</v>
      </c>
      <c r="H21" s="17" t="e">
        <f>ROUNDDOWN(#REF!*옵션!$D$11, 0)</f>
        <v>#REF!</v>
      </c>
      <c r="I21" s="17"/>
      <c r="J21" s="17"/>
      <c r="K21" s="17"/>
      <c r="L21" s="17" t="e">
        <f t="shared" si="0"/>
        <v>#REF!</v>
      </c>
      <c r="M21" s="10"/>
    </row>
    <row r="22" spans="2:13" ht="21.6" customHeight="1">
      <c r="B22" s="8" t="s">
        <v>260</v>
      </c>
      <c r="C22" s="7" t="s">
        <v>128</v>
      </c>
      <c r="D22" s="7" t="s">
        <v>129</v>
      </c>
      <c r="E22" s="7" t="s">
        <v>130</v>
      </c>
      <c r="F22" s="13" t="s">
        <v>82</v>
      </c>
      <c r="G22" s="10">
        <v>330</v>
      </c>
      <c r="H22" s="17" t="e">
        <f>ROUNDDOWN(#REF!*옵션!$D$11, 0)</f>
        <v>#REF!</v>
      </c>
      <c r="I22" s="17"/>
      <c r="J22" s="17"/>
      <c r="K22" s="17"/>
      <c r="L22" s="17" t="e">
        <f t="shared" si="0"/>
        <v>#REF!</v>
      </c>
      <c r="M22" s="10"/>
    </row>
    <row r="23" spans="2:13" ht="21.6" customHeight="1">
      <c r="B23" s="8" t="s">
        <v>261</v>
      </c>
      <c r="C23" s="7" t="s">
        <v>131</v>
      </c>
      <c r="D23" s="7" t="s">
        <v>129</v>
      </c>
      <c r="E23" s="7" t="s">
        <v>132</v>
      </c>
      <c r="F23" s="13" t="s">
        <v>82</v>
      </c>
      <c r="G23" s="10">
        <v>451</v>
      </c>
      <c r="H23" s="17" t="e">
        <f>ROUNDDOWN(#REF!*옵션!$D$11, 0)</f>
        <v>#REF!</v>
      </c>
      <c r="I23" s="17"/>
      <c r="J23" s="17"/>
      <c r="K23" s="17"/>
      <c r="L23" s="17" t="e">
        <f t="shared" si="0"/>
        <v>#REF!</v>
      </c>
      <c r="M23" s="10"/>
    </row>
    <row r="24" spans="2:13" ht="21.6" customHeight="1">
      <c r="B24" s="8" t="s">
        <v>262</v>
      </c>
      <c r="C24" s="7" t="s">
        <v>133</v>
      </c>
      <c r="D24" s="7" t="s">
        <v>134</v>
      </c>
      <c r="E24" s="7" t="s">
        <v>135</v>
      </c>
      <c r="F24" s="13" t="s">
        <v>82</v>
      </c>
      <c r="G24" s="10">
        <v>27.5</v>
      </c>
      <c r="H24" s="17" t="e">
        <f>ROUNDDOWN(#REF!*옵션!$D$11, 0)</f>
        <v>#REF!</v>
      </c>
      <c r="I24" s="17"/>
      <c r="J24" s="17"/>
      <c r="K24" s="17"/>
      <c r="L24" s="17" t="e">
        <f t="shared" si="0"/>
        <v>#REF!</v>
      </c>
      <c r="M24" s="10"/>
    </row>
    <row r="25" spans="2:13" ht="21.6" customHeight="1">
      <c r="B25" s="8" t="s">
        <v>263</v>
      </c>
      <c r="C25" s="7" t="s">
        <v>136</v>
      </c>
      <c r="D25" s="7" t="s">
        <v>137</v>
      </c>
      <c r="E25" s="7" t="s">
        <v>138</v>
      </c>
      <c r="F25" s="13" t="s">
        <v>82</v>
      </c>
      <c r="G25" s="10">
        <v>32.549999999999997</v>
      </c>
      <c r="H25" s="17" t="e">
        <f>ROUNDDOWN(#REF!*옵션!$D$11, 0)</f>
        <v>#REF!</v>
      </c>
      <c r="I25" s="17"/>
      <c r="J25" s="17"/>
      <c r="K25" s="17"/>
      <c r="L25" s="17" t="e">
        <f t="shared" si="0"/>
        <v>#REF!</v>
      </c>
      <c r="M25" s="10"/>
    </row>
    <row r="26" spans="2:13" ht="21.6" customHeight="1">
      <c r="B26" s="8" t="s">
        <v>264</v>
      </c>
      <c r="C26" s="7" t="s">
        <v>139</v>
      </c>
      <c r="D26" s="7" t="s">
        <v>140</v>
      </c>
      <c r="E26" s="7" t="s">
        <v>141</v>
      </c>
      <c r="F26" s="13" t="s">
        <v>82</v>
      </c>
      <c r="G26" s="10">
        <v>10.75</v>
      </c>
      <c r="H26" s="17" t="e">
        <f>ROUNDDOWN(#REF!*옵션!$D$11, 0)</f>
        <v>#REF!</v>
      </c>
      <c r="I26" s="17"/>
      <c r="J26" s="17"/>
      <c r="K26" s="17"/>
      <c r="L26" s="17" t="e">
        <f t="shared" si="0"/>
        <v>#REF!</v>
      </c>
      <c r="M26" s="10"/>
    </row>
    <row r="27" spans="2:13" ht="21.6" customHeight="1">
      <c r="B27" s="8" t="s">
        <v>265</v>
      </c>
      <c r="C27" s="7" t="s">
        <v>142</v>
      </c>
      <c r="D27" s="7" t="s">
        <v>143</v>
      </c>
      <c r="E27" s="7" t="s">
        <v>144</v>
      </c>
      <c r="F27" s="13" t="s">
        <v>89</v>
      </c>
      <c r="G27" s="10">
        <v>4</v>
      </c>
      <c r="H27" s="17" t="e">
        <f>ROUNDDOWN(#REF!*옵션!$D$11, 0)</f>
        <v>#REF!</v>
      </c>
      <c r="I27" s="17"/>
      <c r="J27" s="17"/>
      <c r="K27" s="17"/>
      <c r="L27" s="17" t="e">
        <f t="shared" si="0"/>
        <v>#REF!</v>
      </c>
      <c r="M27" s="10"/>
    </row>
    <row r="28" spans="2:13" ht="21.6" customHeight="1">
      <c r="B28" s="8" t="s">
        <v>266</v>
      </c>
      <c r="C28" s="7" t="s">
        <v>145</v>
      </c>
      <c r="D28" s="7" t="s">
        <v>143</v>
      </c>
      <c r="E28" s="7" t="s">
        <v>146</v>
      </c>
      <c r="F28" s="13" t="s">
        <v>89</v>
      </c>
      <c r="G28" s="10">
        <v>5</v>
      </c>
      <c r="H28" s="17" t="e">
        <f>ROUNDDOWN(#REF!*옵션!$D$11, 0)</f>
        <v>#REF!</v>
      </c>
      <c r="I28" s="17"/>
      <c r="J28" s="17"/>
      <c r="K28" s="17"/>
      <c r="L28" s="17" t="e">
        <f t="shared" si="0"/>
        <v>#REF!</v>
      </c>
      <c r="M28" s="10"/>
    </row>
    <row r="29" spans="2:13" ht="21.6" customHeight="1">
      <c r="B29" s="8" t="s">
        <v>267</v>
      </c>
      <c r="C29" s="7" t="s">
        <v>147</v>
      </c>
      <c r="D29" s="7" t="s">
        <v>148</v>
      </c>
      <c r="E29" s="7" t="s">
        <v>149</v>
      </c>
      <c r="F29" s="13" t="s">
        <v>89</v>
      </c>
      <c r="G29" s="10">
        <v>1</v>
      </c>
      <c r="H29" s="17" t="e">
        <f>ROUNDDOWN(#REF!*옵션!$D$11, 0)</f>
        <v>#REF!</v>
      </c>
      <c r="I29" s="17"/>
      <c r="J29" s="17"/>
      <c r="K29" s="17"/>
      <c r="L29" s="17" t="e">
        <f t="shared" si="0"/>
        <v>#REF!</v>
      </c>
      <c r="M29" s="10"/>
    </row>
    <row r="30" spans="2:13" ht="21.6" customHeight="1">
      <c r="B30" s="8" t="s">
        <v>268</v>
      </c>
      <c r="C30" s="7" t="s">
        <v>150</v>
      </c>
      <c r="D30" s="7" t="s">
        <v>151</v>
      </c>
      <c r="E30" s="7" t="s">
        <v>152</v>
      </c>
      <c r="F30" s="13" t="s">
        <v>89</v>
      </c>
      <c r="G30" s="10">
        <v>1</v>
      </c>
      <c r="H30" s="17" t="e">
        <f>ROUNDDOWN(#REF!*옵션!$D$11, 0)</f>
        <v>#REF!</v>
      </c>
      <c r="I30" s="17"/>
      <c r="J30" s="17"/>
      <c r="K30" s="17"/>
      <c r="L30" s="17" t="e">
        <f t="shared" si="0"/>
        <v>#REF!</v>
      </c>
      <c r="M30" s="10"/>
    </row>
    <row r="31" spans="2:13" ht="21.6" customHeight="1">
      <c r="B31" s="8" t="s">
        <v>269</v>
      </c>
      <c r="C31" s="7" t="s">
        <v>153</v>
      </c>
      <c r="D31" s="7" t="s">
        <v>151</v>
      </c>
      <c r="E31" s="7" t="s">
        <v>154</v>
      </c>
      <c r="F31" s="13" t="s">
        <v>89</v>
      </c>
      <c r="G31" s="10">
        <v>2</v>
      </c>
      <c r="H31" s="17" t="e">
        <f>ROUNDDOWN(#REF!*옵션!$D$11, 0)</f>
        <v>#REF!</v>
      </c>
      <c r="I31" s="17"/>
      <c r="J31" s="17"/>
      <c r="K31" s="17"/>
      <c r="L31" s="17" t="e">
        <f t="shared" si="0"/>
        <v>#REF!</v>
      </c>
      <c r="M31" s="10"/>
    </row>
    <row r="32" spans="2:13" ht="21.6" customHeight="1">
      <c r="B32" s="8" t="s">
        <v>270</v>
      </c>
      <c r="C32" s="7" t="s">
        <v>155</v>
      </c>
      <c r="D32" s="7" t="s">
        <v>151</v>
      </c>
      <c r="E32" s="7" t="s">
        <v>156</v>
      </c>
      <c r="F32" s="13" t="s">
        <v>89</v>
      </c>
      <c r="G32" s="10">
        <v>13</v>
      </c>
      <c r="H32" s="17" t="e">
        <f>ROUNDDOWN(#REF!*옵션!$D$11, 0)</f>
        <v>#REF!</v>
      </c>
      <c r="I32" s="17"/>
      <c r="J32" s="17"/>
      <c r="K32" s="17"/>
      <c r="L32" s="17" t="e">
        <f t="shared" si="0"/>
        <v>#REF!</v>
      </c>
      <c r="M32" s="10"/>
    </row>
    <row r="33" spans="2:13" ht="21.6" customHeight="1">
      <c r="B33" s="8" t="s">
        <v>271</v>
      </c>
      <c r="C33" s="7" t="s">
        <v>157</v>
      </c>
      <c r="D33" s="7" t="s">
        <v>158</v>
      </c>
      <c r="E33" s="7" t="s">
        <v>156</v>
      </c>
      <c r="F33" s="13" t="s">
        <v>89</v>
      </c>
      <c r="G33" s="10">
        <v>2</v>
      </c>
      <c r="H33" s="17" t="e">
        <f>ROUNDDOWN(#REF!*옵션!$D$11, 0)</f>
        <v>#REF!</v>
      </c>
      <c r="I33" s="17"/>
      <c r="J33" s="17"/>
      <c r="K33" s="17"/>
      <c r="L33" s="17" t="e">
        <f t="shared" si="0"/>
        <v>#REF!</v>
      </c>
      <c r="M33" s="10"/>
    </row>
    <row r="34" spans="2:13" ht="21.6" customHeight="1">
      <c r="B34" s="8" t="s">
        <v>272</v>
      </c>
      <c r="C34" s="7" t="s">
        <v>159</v>
      </c>
      <c r="D34" s="7" t="s">
        <v>160</v>
      </c>
      <c r="E34" s="7" t="s">
        <v>161</v>
      </c>
      <c r="F34" s="13" t="s">
        <v>89</v>
      </c>
      <c r="G34" s="10">
        <v>1</v>
      </c>
      <c r="H34" s="17" t="e">
        <f>ROUNDDOWN(#REF!*옵션!$D$11, 0)</f>
        <v>#REF!</v>
      </c>
      <c r="I34" s="17"/>
      <c r="J34" s="17"/>
      <c r="K34" s="17"/>
      <c r="L34" s="17" t="e">
        <f t="shared" si="0"/>
        <v>#REF!</v>
      </c>
      <c r="M34" s="10"/>
    </row>
    <row r="35" spans="2:13" ht="21.6" customHeight="1">
      <c r="B35" s="8" t="s">
        <v>273</v>
      </c>
      <c r="C35" s="7" t="s">
        <v>162</v>
      </c>
      <c r="D35" s="7" t="s">
        <v>163</v>
      </c>
      <c r="E35" s="7" t="s">
        <v>164</v>
      </c>
      <c r="F35" s="13" t="s">
        <v>89</v>
      </c>
      <c r="G35" s="10">
        <v>3</v>
      </c>
      <c r="H35" s="17" t="e">
        <f>ROUNDDOWN(#REF!*옵션!$D$11, 0)</f>
        <v>#REF!</v>
      </c>
      <c r="I35" s="17"/>
      <c r="J35" s="17"/>
      <c r="K35" s="17"/>
      <c r="L35" s="17" t="e">
        <f t="shared" si="0"/>
        <v>#REF!</v>
      </c>
      <c r="M35" s="10"/>
    </row>
    <row r="36" spans="2:13" ht="21.6" customHeight="1">
      <c r="B36" s="8" t="s">
        <v>274</v>
      </c>
      <c r="C36" s="7" t="s">
        <v>165</v>
      </c>
      <c r="D36" s="7" t="s">
        <v>166</v>
      </c>
      <c r="E36" s="7" t="s">
        <v>167</v>
      </c>
      <c r="F36" s="13" t="s">
        <v>123</v>
      </c>
      <c r="G36" s="10">
        <v>1</v>
      </c>
      <c r="H36" s="17" t="e">
        <f>ROUNDDOWN(#REF!*옵션!$D$11, 0)</f>
        <v>#REF!</v>
      </c>
      <c r="I36" s="17"/>
      <c r="J36" s="17"/>
      <c r="K36" s="17"/>
      <c r="L36" s="17" t="e">
        <f t="shared" ref="L36:L62" si="1">SUM(H36,I36,J36)</f>
        <v>#REF!</v>
      </c>
      <c r="M36" s="10"/>
    </row>
    <row r="37" spans="2:13" ht="21.6" customHeight="1">
      <c r="B37" s="8" t="s">
        <v>275</v>
      </c>
      <c r="C37" s="7" t="s">
        <v>168</v>
      </c>
      <c r="D37" s="7" t="s">
        <v>169</v>
      </c>
      <c r="E37" s="7"/>
      <c r="F37" s="13" t="s">
        <v>89</v>
      </c>
      <c r="G37" s="10">
        <v>1</v>
      </c>
      <c r="H37" s="17" t="e">
        <f>ROUNDDOWN(#REF!*옵션!$D$11, 0)</f>
        <v>#REF!</v>
      </c>
      <c r="I37" s="17"/>
      <c r="J37" s="17"/>
      <c r="K37" s="17"/>
      <c r="L37" s="17" t="e">
        <f t="shared" si="1"/>
        <v>#REF!</v>
      </c>
      <c r="M37" s="10"/>
    </row>
    <row r="38" spans="2:13" ht="21.6" customHeight="1">
      <c r="B38" s="8" t="s">
        <v>276</v>
      </c>
      <c r="C38" s="7" t="s">
        <v>170</v>
      </c>
      <c r="D38" s="7" t="s">
        <v>171</v>
      </c>
      <c r="E38" s="7" t="s">
        <v>172</v>
      </c>
      <c r="F38" s="13" t="s">
        <v>82</v>
      </c>
      <c r="G38" s="10">
        <v>10</v>
      </c>
      <c r="H38" s="17" t="e">
        <f>ROUNDDOWN(#REF!*옵션!$D$11, 0)</f>
        <v>#REF!</v>
      </c>
      <c r="I38" s="17"/>
      <c r="J38" s="17"/>
      <c r="K38" s="17"/>
      <c r="L38" s="17" t="e">
        <f t="shared" si="1"/>
        <v>#REF!</v>
      </c>
      <c r="M38" s="10"/>
    </row>
    <row r="39" spans="2:13" ht="21.6" customHeight="1">
      <c r="B39" s="8" t="s">
        <v>277</v>
      </c>
      <c r="C39" s="7" t="s">
        <v>173</v>
      </c>
      <c r="D39" s="7" t="s">
        <v>174</v>
      </c>
      <c r="E39" s="7" t="s">
        <v>175</v>
      </c>
      <c r="F39" s="13" t="s">
        <v>176</v>
      </c>
      <c r="G39" s="10">
        <v>1</v>
      </c>
      <c r="H39" s="17" t="e">
        <f>ROUNDDOWN(#REF!*옵션!$D$11, 0)</f>
        <v>#REF!</v>
      </c>
      <c r="I39" s="17"/>
      <c r="J39" s="17"/>
      <c r="K39" s="17"/>
      <c r="L39" s="17" t="e">
        <f t="shared" si="1"/>
        <v>#REF!</v>
      </c>
      <c r="M39" s="10"/>
    </row>
    <row r="40" spans="2:13" ht="21.6" customHeight="1">
      <c r="B40" s="8" t="s">
        <v>278</v>
      </c>
      <c r="C40" s="7" t="s">
        <v>177</v>
      </c>
      <c r="D40" s="7" t="s">
        <v>178</v>
      </c>
      <c r="E40" s="7" t="s">
        <v>179</v>
      </c>
      <c r="F40" s="13" t="s">
        <v>89</v>
      </c>
      <c r="G40" s="10">
        <v>3</v>
      </c>
      <c r="H40" s="17" t="e">
        <f>ROUNDDOWN(#REF!*옵션!$D$11, 0)</f>
        <v>#REF!</v>
      </c>
      <c r="I40" s="17"/>
      <c r="J40" s="17"/>
      <c r="K40" s="17"/>
      <c r="L40" s="17" t="e">
        <f t="shared" si="1"/>
        <v>#REF!</v>
      </c>
      <c r="M40" s="10"/>
    </row>
    <row r="41" spans="2:13" ht="21.6" customHeight="1">
      <c r="B41" s="8" t="s">
        <v>279</v>
      </c>
      <c r="C41" s="7" t="s">
        <v>180</v>
      </c>
      <c r="D41" s="7" t="s">
        <v>181</v>
      </c>
      <c r="E41" s="7" t="s">
        <v>182</v>
      </c>
      <c r="F41" s="13" t="s">
        <v>89</v>
      </c>
      <c r="G41" s="10">
        <v>23</v>
      </c>
      <c r="H41" s="17" t="e">
        <f>ROUNDDOWN(#REF!*옵션!$D$11, 0)</f>
        <v>#REF!</v>
      </c>
      <c r="I41" s="17"/>
      <c r="J41" s="17"/>
      <c r="K41" s="17"/>
      <c r="L41" s="17" t="e">
        <f t="shared" si="1"/>
        <v>#REF!</v>
      </c>
      <c r="M41" s="10"/>
    </row>
    <row r="42" spans="2:13" ht="21.6" customHeight="1">
      <c r="B42" s="8" t="s">
        <v>280</v>
      </c>
      <c r="C42" s="7" t="s">
        <v>183</v>
      </c>
      <c r="D42" s="7" t="s">
        <v>184</v>
      </c>
      <c r="E42" s="7" t="s">
        <v>185</v>
      </c>
      <c r="F42" s="13" t="s">
        <v>123</v>
      </c>
      <c r="G42" s="10">
        <v>4</v>
      </c>
      <c r="H42" s="17" t="e">
        <f>ROUNDDOWN(#REF!*옵션!$D$11, 0)</f>
        <v>#REF!</v>
      </c>
      <c r="I42" s="17"/>
      <c r="J42" s="17"/>
      <c r="K42" s="17"/>
      <c r="L42" s="17" t="e">
        <f t="shared" si="1"/>
        <v>#REF!</v>
      </c>
      <c r="M42" s="10">
        <v>23335952</v>
      </c>
    </row>
    <row r="43" spans="2:13" ht="21.6" customHeight="1">
      <c r="B43" s="8" t="s">
        <v>280</v>
      </c>
      <c r="C43" s="7" t="s">
        <v>186</v>
      </c>
      <c r="D43" s="7" t="s">
        <v>187</v>
      </c>
      <c r="E43" s="7" t="s">
        <v>185</v>
      </c>
      <c r="F43" s="13" t="s">
        <v>123</v>
      </c>
      <c r="G43" s="10">
        <v>2</v>
      </c>
      <c r="H43" s="17" t="e">
        <f>ROUNDDOWN(#REF!*옵션!$D$11, 0)</f>
        <v>#REF!</v>
      </c>
      <c r="I43" s="17"/>
      <c r="J43" s="17"/>
      <c r="K43" s="17"/>
      <c r="L43" s="17" t="e">
        <f t="shared" si="1"/>
        <v>#REF!</v>
      </c>
      <c r="M43" s="10">
        <v>23335951</v>
      </c>
    </row>
    <row r="44" spans="2:13" ht="21.6" customHeight="1">
      <c r="B44" s="8" t="s">
        <v>280</v>
      </c>
      <c r="C44" s="7" t="s">
        <v>188</v>
      </c>
      <c r="D44" s="7" t="s">
        <v>189</v>
      </c>
      <c r="E44" s="7" t="s">
        <v>190</v>
      </c>
      <c r="F44" s="13" t="s">
        <v>123</v>
      </c>
      <c r="G44" s="10">
        <v>4</v>
      </c>
      <c r="H44" s="17" t="e">
        <f>ROUNDDOWN(#REF!*옵션!$D$11, 0)</f>
        <v>#REF!</v>
      </c>
      <c r="I44" s="17"/>
      <c r="J44" s="17"/>
      <c r="K44" s="17"/>
      <c r="L44" s="17" t="e">
        <f t="shared" si="1"/>
        <v>#REF!</v>
      </c>
      <c r="M44" s="10">
        <v>24048970</v>
      </c>
    </row>
    <row r="45" spans="2:13" ht="21.6" customHeight="1">
      <c r="B45" s="8" t="s">
        <v>280</v>
      </c>
      <c r="C45" s="7" t="s">
        <v>191</v>
      </c>
      <c r="D45" s="7" t="s">
        <v>192</v>
      </c>
      <c r="E45" s="7" t="s">
        <v>193</v>
      </c>
      <c r="F45" s="13" t="s">
        <v>123</v>
      </c>
      <c r="G45" s="10">
        <v>5</v>
      </c>
      <c r="H45" s="17" t="e">
        <f>ROUNDDOWN(#REF!*옵션!$D$11, 0)</f>
        <v>#REF!</v>
      </c>
      <c r="I45" s="17"/>
      <c r="J45" s="17"/>
      <c r="K45" s="17"/>
      <c r="L45" s="17" t="e">
        <f t="shared" si="1"/>
        <v>#REF!</v>
      </c>
      <c r="M45" s="10">
        <v>23958665</v>
      </c>
    </row>
    <row r="46" spans="2:13" ht="21.6" customHeight="1">
      <c r="B46" s="8" t="s">
        <v>280</v>
      </c>
      <c r="C46" s="7" t="s">
        <v>194</v>
      </c>
      <c r="D46" s="7" t="s">
        <v>195</v>
      </c>
      <c r="E46" s="7" t="s">
        <v>196</v>
      </c>
      <c r="F46" s="13" t="s">
        <v>123</v>
      </c>
      <c r="G46" s="10">
        <v>2</v>
      </c>
      <c r="H46" s="17" t="e">
        <f>ROUNDDOWN(#REF!*옵션!$D$11, 0)</f>
        <v>#REF!</v>
      </c>
      <c r="I46" s="17"/>
      <c r="J46" s="17"/>
      <c r="K46" s="17"/>
      <c r="L46" s="17" t="e">
        <f t="shared" si="1"/>
        <v>#REF!</v>
      </c>
      <c r="M46" s="10">
        <v>24339624</v>
      </c>
    </row>
    <row r="47" spans="2:13" ht="21.6" customHeight="1">
      <c r="B47" s="8" t="s">
        <v>280</v>
      </c>
      <c r="C47" s="7" t="s">
        <v>197</v>
      </c>
      <c r="D47" s="7" t="s">
        <v>198</v>
      </c>
      <c r="E47" s="7" t="s">
        <v>199</v>
      </c>
      <c r="F47" s="13" t="s">
        <v>200</v>
      </c>
      <c r="G47" s="10">
        <v>1</v>
      </c>
      <c r="H47" s="17" t="e">
        <f>ROUNDDOWN(#REF!*옵션!$D$11, 0)</f>
        <v>#REF!</v>
      </c>
      <c r="I47" s="17"/>
      <c r="J47" s="17"/>
      <c r="K47" s="17"/>
      <c r="L47" s="17" t="e">
        <f t="shared" si="1"/>
        <v>#REF!</v>
      </c>
      <c r="M47" s="10"/>
    </row>
    <row r="48" spans="2:13" ht="21.6" customHeight="1">
      <c r="B48" s="8" t="s">
        <v>280</v>
      </c>
      <c r="C48" s="7" t="s">
        <v>201</v>
      </c>
      <c r="D48" s="7" t="s">
        <v>202</v>
      </c>
      <c r="E48" s="7" t="s">
        <v>203</v>
      </c>
      <c r="F48" s="13" t="s">
        <v>123</v>
      </c>
      <c r="G48" s="10">
        <v>4</v>
      </c>
      <c r="H48" s="17" t="e">
        <f>ROUNDDOWN(#REF!*옵션!$D$11, 0)</f>
        <v>#REF!</v>
      </c>
      <c r="I48" s="17"/>
      <c r="J48" s="17"/>
      <c r="K48" s="17"/>
      <c r="L48" s="17" t="e">
        <f t="shared" si="1"/>
        <v>#REF!</v>
      </c>
      <c r="M48" s="10"/>
    </row>
    <row r="49" spans="2:13" ht="21.6" customHeight="1">
      <c r="B49" s="8" t="s">
        <v>280</v>
      </c>
      <c r="C49" s="7" t="s">
        <v>204</v>
      </c>
      <c r="D49" s="7" t="s">
        <v>202</v>
      </c>
      <c r="E49" s="7" t="s">
        <v>205</v>
      </c>
      <c r="F49" s="13" t="s">
        <v>123</v>
      </c>
      <c r="G49" s="10">
        <v>10</v>
      </c>
      <c r="H49" s="17" t="e">
        <f>ROUNDDOWN(#REF!*옵션!$D$11, 0)</f>
        <v>#REF!</v>
      </c>
      <c r="I49" s="17"/>
      <c r="J49" s="17"/>
      <c r="K49" s="17"/>
      <c r="L49" s="17" t="e">
        <f t="shared" si="1"/>
        <v>#REF!</v>
      </c>
      <c r="M49" s="10"/>
    </row>
    <row r="50" spans="2:13" ht="21.6" customHeight="1">
      <c r="B50" s="8" t="s">
        <v>280</v>
      </c>
      <c r="C50" s="7" t="s">
        <v>206</v>
      </c>
      <c r="D50" s="7" t="s">
        <v>207</v>
      </c>
      <c r="E50" s="7"/>
      <c r="F50" s="13" t="s">
        <v>200</v>
      </c>
      <c r="G50" s="10">
        <v>1</v>
      </c>
      <c r="H50" s="17" t="e">
        <f>ROUNDDOWN(#REF!*옵션!$D$11, 0)</f>
        <v>#REF!</v>
      </c>
      <c r="I50" s="17"/>
      <c r="J50" s="17"/>
      <c r="K50" s="17"/>
      <c r="L50" s="17" t="e">
        <f t="shared" si="1"/>
        <v>#REF!</v>
      </c>
      <c r="M50" s="10"/>
    </row>
    <row r="51" spans="2:13" ht="21.6" customHeight="1">
      <c r="B51" s="8" t="s">
        <v>280</v>
      </c>
      <c r="C51" s="7" t="s">
        <v>208</v>
      </c>
      <c r="D51" s="7" t="s">
        <v>209</v>
      </c>
      <c r="E51" s="7" t="s">
        <v>210</v>
      </c>
      <c r="F51" s="13" t="s">
        <v>123</v>
      </c>
      <c r="G51" s="10">
        <v>2</v>
      </c>
      <c r="H51" s="17" t="e">
        <f>ROUNDDOWN(#REF!*옵션!$D$11, 0)</f>
        <v>#REF!</v>
      </c>
      <c r="I51" s="17"/>
      <c r="J51" s="17"/>
      <c r="K51" s="17"/>
      <c r="L51" s="17" t="e">
        <f t="shared" si="1"/>
        <v>#REF!</v>
      </c>
      <c r="M51" s="10"/>
    </row>
    <row r="52" spans="2:13" ht="21.6" customHeight="1">
      <c r="B52" s="8" t="s">
        <v>281</v>
      </c>
      <c r="C52" s="7" t="s">
        <v>211</v>
      </c>
      <c r="D52" s="7" t="s">
        <v>212</v>
      </c>
      <c r="E52" s="7" t="s">
        <v>213</v>
      </c>
      <c r="F52" s="13" t="s">
        <v>214</v>
      </c>
      <c r="G52" s="10">
        <v>1</v>
      </c>
      <c r="H52" s="17" t="e">
        <f>ROUNDDOWN(#REF!*옵션!$D$11, 0)</f>
        <v>#REF!</v>
      </c>
      <c r="I52" s="17"/>
      <c r="J52" s="17"/>
      <c r="K52" s="17"/>
      <c r="L52" s="17" t="e">
        <f t="shared" si="1"/>
        <v>#REF!</v>
      </c>
      <c r="M52" s="10"/>
    </row>
    <row r="53" spans="2:13" ht="21.6" customHeight="1">
      <c r="B53" s="8" t="s">
        <v>282</v>
      </c>
      <c r="C53" s="7" t="s">
        <v>215</v>
      </c>
      <c r="D53" s="7" t="s">
        <v>216</v>
      </c>
      <c r="E53" s="7" t="s">
        <v>217</v>
      </c>
      <c r="F53" s="13" t="s">
        <v>218</v>
      </c>
      <c r="G53" s="10">
        <v>4.8600000000000003</v>
      </c>
      <c r="H53" s="17" t="e">
        <f>#REF!</f>
        <v>#REF!</v>
      </c>
      <c r="I53" s="17" t="e">
        <f>#REF!</f>
        <v>#REF!</v>
      </c>
      <c r="J53" s="17" t="e">
        <f>#REF!</f>
        <v>#REF!</v>
      </c>
      <c r="K53" s="17"/>
      <c r="L53" s="17" t="e">
        <f t="shared" si="1"/>
        <v>#REF!</v>
      </c>
      <c r="M53" s="10" t="s">
        <v>283</v>
      </c>
    </row>
    <row r="54" spans="2:13" ht="21.6" customHeight="1">
      <c r="B54" s="8" t="s">
        <v>284</v>
      </c>
      <c r="C54" s="7" t="s">
        <v>219</v>
      </c>
      <c r="D54" s="7" t="s">
        <v>220</v>
      </c>
      <c r="E54" s="7" t="s">
        <v>217</v>
      </c>
      <c r="F54" s="13" t="s">
        <v>218</v>
      </c>
      <c r="G54" s="10">
        <v>4.8600000000000003</v>
      </c>
      <c r="H54" s="17" t="e">
        <f>#REF!</f>
        <v>#REF!</v>
      </c>
      <c r="I54" s="17" t="e">
        <f>#REF!</f>
        <v>#REF!</v>
      </c>
      <c r="J54" s="17" t="e">
        <f>#REF!</f>
        <v>#REF!</v>
      </c>
      <c r="K54" s="17"/>
      <c r="L54" s="17" t="e">
        <f t="shared" si="1"/>
        <v>#REF!</v>
      </c>
      <c r="M54" s="10" t="s">
        <v>283</v>
      </c>
    </row>
    <row r="55" spans="2:13" ht="21.6" customHeight="1">
      <c r="B55" s="8" t="s">
        <v>285</v>
      </c>
      <c r="C55" s="7" t="s">
        <v>221</v>
      </c>
      <c r="D55" s="7" t="s">
        <v>222</v>
      </c>
      <c r="E55" s="7" t="s">
        <v>223</v>
      </c>
      <c r="F55" s="13" t="s">
        <v>224</v>
      </c>
      <c r="G55" s="10">
        <v>496.8</v>
      </c>
      <c r="H55" s="17" t="e">
        <f>#REF!</f>
        <v>#REF!</v>
      </c>
      <c r="I55" s="17" t="e">
        <f>#REF!</f>
        <v>#REF!</v>
      </c>
      <c r="J55" s="17" t="e">
        <f>#REF!</f>
        <v>#REF!</v>
      </c>
      <c r="K55" s="17"/>
      <c r="L55" s="17" t="e">
        <f t="shared" si="1"/>
        <v>#REF!</v>
      </c>
      <c r="M55" s="10"/>
    </row>
    <row r="56" spans="2:13" ht="21.6" customHeight="1">
      <c r="B56" s="8" t="s">
        <v>286</v>
      </c>
      <c r="C56" s="7" t="s">
        <v>225</v>
      </c>
      <c r="D56" s="7" t="s">
        <v>226</v>
      </c>
      <c r="E56" s="7" t="s">
        <v>227</v>
      </c>
      <c r="F56" s="13" t="s">
        <v>228</v>
      </c>
      <c r="G56" s="10">
        <v>46.3279</v>
      </c>
      <c r="H56" s="17"/>
      <c r="I56" s="17" t="e">
        <f>ROUNDDOWN(#REF!, 0)</f>
        <v>#REF!</v>
      </c>
      <c r="J56" s="17"/>
      <c r="K56" s="17"/>
      <c r="L56" s="17" t="e">
        <f t="shared" si="1"/>
        <v>#REF!</v>
      </c>
      <c r="M56" s="10"/>
    </row>
    <row r="57" spans="2:13" ht="21.6" customHeight="1">
      <c r="B57" s="8" t="s">
        <v>287</v>
      </c>
      <c r="C57" s="7" t="s">
        <v>229</v>
      </c>
      <c r="D57" s="7" t="s">
        <v>226</v>
      </c>
      <c r="E57" s="7" t="s">
        <v>230</v>
      </c>
      <c r="F57" s="13" t="s">
        <v>228</v>
      </c>
      <c r="G57" s="10">
        <v>0.80400000000000005</v>
      </c>
      <c r="H57" s="17"/>
      <c r="I57" s="17" t="e">
        <f>ROUNDDOWN(#REF!, 0)</f>
        <v>#REF!</v>
      </c>
      <c r="J57" s="17"/>
      <c r="K57" s="17"/>
      <c r="L57" s="17" t="e">
        <f t="shared" si="1"/>
        <v>#REF!</v>
      </c>
      <c r="M57" s="10"/>
    </row>
    <row r="58" spans="2:13" ht="21.6" customHeight="1">
      <c r="B58" s="8" t="s">
        <v>288</v>
      </c>
      <c r="C58" s="7" t="s">
        <v>231</v>
      </c>
      <c r="D58" s="7" t="s">
        <v>226</v>
      </c>
      <c r="E58" s="7" t="s">
        <v>232</v>
      </c>
      <c r="F58" s="13" t="s">
        <v>228</v>
      </c>
      <c r="G58" s="10">
        <v>4.8000000000000001E-2</v>
      </c>
      <c r="H58" s="17"/>
      <c r="I58" s="17" t="e">
        <f>ROUNDDOWN(#REF!, 0)</f>
        <v>#REF!</v>
      </c>
      <c r="J58" s="17"/>
      <c r="K58" s="17"/>
      <c r="L58" s="17" t="e">
        <f t="shared" si="1"/>
        <v>#REF!</v>
      </c>
      <c r="M58" s="10"/>
    </row>
    <row r="59" spans="2:13" ht="21.6" customHeight="1">
      <c r="B59" s="8" t="s">
        <v>289</v>
      </c>
      <c r="C59" s="7" t="s">
        <v>233</v>
      </c>
      <c r="D59" s="7" t="s">
        <v>226</v>
      </c>
      <c r="E59" s="7" t="s">
        <v>234</v>
      </c>
      <c r="F59" s="13" t="s">
        <v>228</v>
      </c>
      <c r="G59" s="10">
        <v>4.9799999999999997E-2</v>
      </c>
      <c r="H59" s="17"/>
      <c r="I59" s="17" t="e">
        <f>ROUNDDOWN(#REF!, 0)</f>
        <v>#REF!</v>
      </c>
      <c r="J59" s="17"/>
      <c r="K59" s="17"/>
      <c r="L59" s="17" t="e">
        <f t="shared" si="1"/>
        <v>#REF!</v>
      </c>
      <c r="M59" s="10"/>
    </row>
    <row r="60" spans="2:13" ht="21.6" customHeight="1">
      <c r="B60" s="8" t="s">
        <v>290</v>
      </c>
      <c r="C60" s="7" t="s">
        <v>235</v>
      </c>
      <c r="D60" s="7" t="s">
        <v>226</v>
      </c>
      <c r="E60" s="7" t="s">
        <v>236</v>
      </c>
      <c r="F60" s="13" t="s">
        <v>228</v>
      </c>
      <c r="G60" s="10">
        <v>0.15</v>
      </c>
      <c r="H60" s="17"/>
      <c r="I60" s="17" t="e">
        <f>ROUNDDOWN(#REF!, 0)</f>
        <v>#REF!</v>
      </c>
      <c r="J60" s="17"/>
      <c r="K60" s="17"/>
      <c r="L60" s="17" t="e">
        <f t="shared" si="1"/>
        <v>#REF!</v>
      </c>
      <c r="M60" s="10"/>
    </row>
    <row r="61" spans="2:13" ht="21.6" customHeight="1">
      <c r="B61" s="8" t="s">
        <v>291</v>
      </c>
      <c r="C61" s="7" t="s">
        <v>237</v>
      </c>
      <c r="D61" s="7" t="s">
        <v>226</v>
      </c>
      <c r="E61" s="7" t="s">
        <v>238</v>
      </c>
      <c r="F61" s="13" t="s">
        <v>228</v>
      </c>
      <c r="G61" s="10">
        <v>3.3504</v>
      </c>
      <c r="H61" s="17"/>
      <c r="I61" s="17" t="e">
        <f>ROUNDDOWN(#REF!, 0)</f>
        <v>#REF!</v>
      </c>
      <c r="J61" s="17"/>
      <c r="K61" s="17"/>
      <c r="L61" s="17" t="e">
        <f t="shared" si="1"/>
        <v>#REF!</v>
      </c>
      <c r="M61" s="10"/>
    </row>
    <row r="62" spans="2:13" ht="21.6" customHeight="1">
      <c r="B62" s="8" t="s">
        <v>292</v>
      </c>
      <c r="C62" s="7" t="s">
        <v>239</v>
      </c>
      <c r="D62" s="7" t="s">
        <v>226</v>
      </c>
      <c r="E62" s="7" t="s">
        <v>240</v>
      </c>
      <c r="F62" s="13" t="s">
        <v>228</v>
      </c>
      <c r="G62" s="10">
        <v>2.8290000000000002</v>
      </c>
      <c r="H62" s="17"/>
      <c r="I62" s="17" t="e">
        <f>ROUNDDOWN(#REF!, 0)</f>
        <v>#REF!</v>
      </c>
      <c r="J62" s="17"/>
      <c r="K62" s="17"/>
      <c r="L62" s="17" t="e">
        <f t="shared" si="1"/>
        <v>#REF!</v>
      </c>
      <c r="M62" s="10"/>
    </row>
    <row r="63" spans="2:13" ht="21.6" customHeight="1">
      <c r="C63" s="7"/>
      <c r="D63" s="7"/>
      <c r="E63" s="7"/>
      <c r="F63" s="13"/>
      <c r="G63" s="10"/>
      <c r="H63" s="17"/>
      <c r="I63" s="17"/>
      <c r="J63" s="17"/>
      <c r="K63" s="17"/>
      <c r="L63" s="17"/>
      <c r="M63" s="10"/>
    </row>
    <row r="64" spans="2:13" ht="21.6" customHeight="1">
      <c r="C64" s="7"/>
      <c r="D64" s="7"/>
      <c r="E64" s="7"/>
      <c r="F64" s="13"/>
      <c r="G64" s="10"/>
      <c r="H64" s="17"/>
      <c r="I64" s="17"/>
      <c r="J64" s="17"/>
      <c r="K64" s="17"/>
      <c r="L64" s="17"/>
      <c r="M64" s="10"/>
    </row>
    <row r="65" spans="3:13" ht="21.6" customHeight="1">
      <c r="C65" s="7"/>
      <c r="D65" s="7"/>
      <c r="E65" s="7"/>
      <c r="F65" s="13"/>
      <c r="G65" s="10"/>
      <c r="H65" s="17"/>
      <c r="I65" s="17"/>
      <c r="J65" s="17"/>
      <c r="K65" s="17"/>
      <c r="L65" s="17"/>
      <c r="M65" s="10"/>
    </row>
    <row r="66" spans="3:13" ht="21.6" customHeight="1">
      <c r="C66" s="7"/>
      <c r="D66" s="7"/>
      <c r="E66" s="7"/>
      <c r="F66" s="13"/>
      <c r="G66" s="10"/>
      <c r="H66" s="17"/>
      <c r="I66" s="17"/>
      <c r="J66" s="17"/>
      <c r="K66" s="17"/>
      <c r="L66" s="17"/>
      <c r="M66" s="10"/>
    </row>
    <row r="67" spans="3:13" ht="21.6" customHeight="1">
      <c r="C67" s="7"/>
      <c r="D67" s="7"/>
      <c r="E67" s="7"/>
      <c r="F67" s="13"/>
      <c r="G67" s="10"/>
      <c r="H67" s="17"/>
      <c r="I67" s="17"/>
      <c r="J67" s="17"/>
      <c r="K67" s="17"/>
      <c r="L67" s="17"/>
      <c r="M67" s="10"/>
    </row>
    <row r="68" spans="3:13" ht="21.6" customHeight="1">
      <c r="C68" s="7"/>
      <c r="D68" s="7"/>
      <c r="E68" s="7"/>
      <c r="F68" s="13"/>
      <c r="G68" s="10"/>
      <c r="H68" s="17"/>
      <c r="I68" s="17"/>
      <c r="J68" s="17"/>
      <c r="K68" s="17"/>
      <c r="L68" s="17"/>
      <c r="M68" s="10"/>
    </row>
    <row r="69" spans="3:13" ht="21.6" customHeight="1">
      <c r="C69" s="7"/>
      <c r="D69" s="7"/>
      <c r="E69" s="7"/>
      <c r="F69" s="13"/>
      <c r="G69" s="10"/>
      <c r="H69" s="17"/>
      <c r="I69" s="17"/>
      <c r="J69" s="17"/>
      <c r="K69" s="17"/>
      <c r="L69" s="17"/>
      <c r="M69" s="10"/>
    </row>
    <row r="70" spans="3:13" ht="21.6" customHeight="1">
      <c r="C70" s="7"/>
      <c r="D70" s="7"/>
      <c r="E70" s="7"/>
      <c r="F70" s="13"/>
      <c r="G70" s="10"/>
      <c r="H70" s="17"/>
      <c r="I70" s="17"/>
      <c r="J70" s="17"/>
      <c r="K70" s="17"/>
      <c r="L70" s="17"/>
      <c r="M70" s="10"/>
    </row>
    <row r="71" spans="3:13" ht="21.6" customHeight="1">
      <c r="C71" s="7"/>
      <c r="D71" s="7"/>
      <c r="E71" s="7"/>
      <c r="F71" s="13"/>
      <c r="G71" s="10"/>
      <c r="H71" s="17"/>
      <c r="I71" s="17"/>
      <c r="J71" s="17"/>
      <c r="K71" s="17"/>
      <c r="L71" s="17"/>
      <c r="M71" s="10"/>
    </row>
    <row r="72" spans="3:13" ht="21.6" customHeight="1">
      <c r="C72" s="7"/>
      <c r="D72" s="7"/>
      <c r="E72" s="7"/>
      <c r="F72" s="13"/>
      <c r="G72" s="10"/>
      <c r="H72" s="17"/>
      <c r="I72" s="17"/>
      <c r="J72" s="17"/>
      <c r="K72" s="17"/>
      <c r="L72" s="17"/>
      <c r="M72" s="10"/>
    </row>
    <row r="73" spans="3:13" ht="21.6" customHeight="1">
      <c r="C73" s="7"/>
      <c r="D73" s="7"/>
      <c r="E73" s="7"/>
      <c r="F73" s="13"/>
      <c r="G73" s="10"/>
      <c r="H73" s="17"/>
      <c r="I73" s="17"/>
      <c r="J73" s="17"/>
      <c r="K73" s="17"/>
      <c r="L73" s="17"/>
      <c r="M73" s="10"/>
    </row>
    <row r="74" spans="3:13" ht="21.6" customHeight="1">
      <c r="C74" s="7"/>
      <c r="D74" s="7"/>
      <c r="E74" s="7"/>
      <c r="F74" s="13"/>
      <c r="G74" s="10"/>
      <c r="H74" s="17"/>
      <c r="I74" s="17"/>
      <c r="J74" s="17"/>
      <c r="K74" s="17"/>
      <c r="L74" s="17"/>
      <c r="M74" s="10"/>
    </row>
    <row r="75" spans="3:13" ht="21.6" customHeight="1">
      <c r="C75" s="7"/>
      <c r="D75" s="7"/>
      <c r="E75" s="7"/>
      <c r="F75" s="13"/>
      <c r="G75" s="10"/>
      <c r="H75" s="17"/>
      <c r="I75" s="17"/>
      <c r="J75" s="17"/>
      <c r="K75" s="17"/>
      <c r="L75" s="17"/>
      <c r="M75" s="10"/>
    </row>
    <row r="76" spans="3:13" ht="21.6" customHeight="1">
      <c r="C76" s="7"/>
      <c r="D76" s="7"/>
      <c r="E76" s="7"/>
      <c r="F76" s="13"/>
      <c r="G76" s="10"/>
      <c r="H76" s="17"/>
      <c r="I76" s="17"/>
      <c r="J76" s="17"/>
      <c r="K76" s="17"/>
      <c r="L76" s="17"/>
      <c r="M76" s="10"/>
    </row>
    <row r="77" spans="3:13" ht="21.6" customHeight="1">
      <c r="C77" s="7"/>
      <c r="D77" s="7"/>
      <c r="E77" s="7"/>
      <c r="F77" s="13"/>
      <c r="G77" s="10"/>
      <c r="H77" s="17"/>
      <c r="I77" s="17"/>
      <c r="J77" s="17"/>
      <c r="K77" s="17"/>
      <c r="L77" s="17"/>
      <c r="M77" s="10"/>
    </row>
    <row r="78" spans="3:13" ht="21.6" customHeight="1">
      <c r="C78" s="7"/>
      <c r="D78" s="7"/>
      <c r="E78" s="7"/>
      <c r="F78" s="13"/>
      <c r="G78" s="10"/>
      <c r="H78" s="17"/>
      <c r="I78" s="17"/>
      <c r="J78" s="17"/>
      <c r="K78" s="17"/>
      <c r="L78" s="17"/>
      <c r="M78" s="10"/>
    </row>
    <row r="79" spans="3:13" ht="21.6" customHeight="1">
      <c r="C79" s="7"/>
      <c r="D79" s="7"/>
      <c r="E79" s="7"/>
      <c r="F79" s="13"/>
      <c r="G79" s="10"/>
      <c r="H79" s="17"/>
      <c r="I79" s="17"/>
      <c r="J79" s="17"/>
      <c r="K79" s="17"/>
      <c r="L79" s="17"/>
      <c r="M79" s="10"/>
    </row>
    <row r="80" spans="3:13" ht="21.6" customHeight="1">
      <c r="C80" s="7"/>
      <c r="D80" s="7"/>
      <c r="E80" s="7"/>
      <c r="F80" s="13"/>
      <c r="G80" s="10"/>
      <c r="H80" s="17"/>
      <c r="I80" s="17"/>
      <c r="J80" s="17"/>
      <c r="K80" s="17"/>
      <c r="L80" s="17"/>
      <c r="M80" s="10"/>
    </row>
    <row r="81" spans="3:13" ht="21.6" customHeight="1">
      <c r="C81" s="7"/>
      <c r="D81" s="7"/>
      <c r="E81" s="7"/>
      <c r="F81" s="13"/>
      <c r="G81" s="10"/>
      <c r="H81" s="17"/>
      <c r="I81" s="17"/>
      <c r="J81" s="17"/>
      <c r="K81" s="17"/>
      <c r="L81" s="17"/>
      <c r="M81" s="10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M45"/>
  <sheetViews>
    <sheetView showZeros="0" workbookViewId="0">
      <selection activeCell="B3" sqref="B3:F3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0" t="s">
        <v>3</v>
      </c>
      <c r="B1" s="21" t="s">
        <v>7</v>
      </c>
      <c r="C1" s="21" t="s">
        <v>5</v>
      </c>
      <c r="D1" s="21" t="s">
        <v>6</v>
      </c>
      <c r="E1" s="21" t="s">
        <v>40</v>
      </c>
      <c r="F1" s="22" t="s">
        <v>8</v>
      </c>
      <c r="H1" s="19"/>
    </row>
    <row r="2" spans="1:13">
      <c r="A2" s="5" t="s">
        <v>9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 t="shared" ref="F2:F8" si="0">SUM(B2,C2,D2)</f>
        <v>0</v>
      </c>
    </row>
    <row r="3" spans="1:13">
      <c r="A3" s="3" t="s">
        <v>388</v>
      </c>
      <c r="B3" s="17">
        <f>총괄표!I107</f>
        <v>0</v>
      </c>
      <c r="C3" s="17">
        <f>총괄표!L107</f>
        <v>0</v>
      </c>
      <c r="D3" s="17">
        <f>총괄표!N107</f>
        <v>0</v>
      </c>
      <c r="E3" s="17"/>
      <c r="F3" s="16">
        <f t="shared" si="0"/>
        <v>0</v>
      </c>
      <c r="H3" s="53" t="s">
        <v>70</v>
      </c>
      <c r="I3" s="54"/>
      <c r="J3" s="54"/>
      <c r="K3" s="54"/>
      <c r="L3" s="54"/>
      <c r="M3" s="55"/>
    </row>
    <row r="4" spans="1:13">
      <c r="A4" s="3" t="s">
        <v>3</v>
      </c>
      <c r="B4" s="17"/>
      <c r="C4" s="17"/>
      <c r="D4" s="17"/>
      <c r="E4" s="17"/>
      <c r="F4" s="17">
        <f t="shared" si="0"/>
        <v>0</v>
      </c>
      <c r="H4" s="56"/>
      <c r="I4" s="57"/>
      <c r="J4" s="57"/>
      <c r="K4" s="57"/>
      <c r="L4" s="57"/>
      <c r="M4" s="58"/>
    </row>
    <row r="5" spans="1:13">
      <c r="A5" s="3" t="s">
        <v>3</v>
      </c>
      <c r="B5" s="17"/>
      <c r="C5" s="17" t="s">
        <v>4</v>
      </c>
      <c r="D5" s="17"/>
      <c r="E5" s="17"/>
      <c r="F5" s="17">
        <f t="shared" si="0"/>
        <v>0</v>
      </c>
    </row>
    <row r="6" spans="1:13">
      <c r="A6" s="3" t="s">
        <v>3</v>
      </c>
      <c r="B6" s="17"/>
      <c r="C6" s="17"/>
      <c r="D6" s="17"/>
      <c r="E6" s="17"/>
      <c r="F6" s="17">
        <f t="shared" si="0"/>
        <v>0</v>
      </c>
      <c r="H6" s="47" t="s">
        <v>71</v>
      </c>
      <c r="I6" s="48"/>
      <c r="J6" s="48"/>
      <c r="K6" s="48"/>
      <c r="L6" s="48"/>
      <c r="M6" s="49"/>
    </row>
    <row r="7" spans="1:13">
      <c r="A7" s="3"/>
      <c r="B7" s="17"/>
      <c r="C7" s="17"/>
      <c r="D7" s="17"/>
      <c r="E7" s="17"/>
      <c r="F7" s="17">
        <f t="shared" si="0"/>
        <v>0</v>
      </c>
      <c r="H7" s="50"/>
      <c r="I7" s="51"/>
      <c r="J7" s="51"/>
      <c r="K7" s="51"/>
      <c r="L7" s="51"/>
      <c r="M7" s="52"/>
    </row>
    <row r="8" spans="1:13">
      <c r="A8" s="3"/>
      <c r="B8" s="17"/>
      <c r="C8" s="17"/>
      <c r="D8" s="17"/>
      <c r="E8" s="17"/>
      <c r="F8" s="17">
        <f t="shared" si="0"/>
        <v>0</v>
      </c>
    </row>
    <row r="9" spans="1:13" ht="14.25" thickBot="1">
      <c r="B9" s="24"/>
      <c r="C9" s="24"/>
      <c r="D9" s="24"/>
      <c r="E9" s="24"/>
      <c r="F9" s="24"/>
      <c r="H9" s="47" t="s">
        <v>72</v>
      </c>
      <c r="I9" s="48"/>
      <c r="J9" s="48"/>
      <c r="K9" s="48"/>
      <c r="L9" s="48"/>
      <c r="M9" s="49"/>
    </row>
    <row r="10" spans="1:13" ht="14.25" thickBot="1">
      <c r="A10" s="20"/>
      <c r="B10" s="21" t="s">
        <v>11</v>
      </c>
      <c r="C10" s="21" t="s">
        <v>13</v>
      </c>
      <c r="D10" s="21" t="s">
        <v>56</v>
      </c>
      <c r="E10" s="21" t="s">
        <v>65</v>
      </c>
      <c r="F10" s="22"/>
      <c r="H10" s="50"/>
      <c r="I10" s="51"/>
      <c r="J10" s="51"/>
      <c r="K10" s="51"/>
      <c r="L10" s="51"/>
      <c r="M10" s="52"/>
    </row>
    <row r="11" spans="1:13">
      <c r="A11" s="5" t="s">
        <v>66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>
      <c r="A12" s="3" t="s">
        <v>67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47" t="s">
        <v>73</v>
      </c>
      <c r="I12" s="48"/>
      <c r="J12" s="48"/>
      <c r="K12" s="48"/>
      <c r="L12" s="48"/>
      <c r="M12" s="49"/>
    </row>
    <row r="13" spans="1:13" s="31" customFormat="1">
      <c r="A13" s="28" t="s">
        <v>68</v>
      </c>
      <c r="B13" s="29">
        <v>100</v>
      </c>
      <c r="C13" s="29">
        <v>1</v>
      </c>
      <c r="D13" s="30">
        <f>$B$13/100</f>
        <v>1</v>
      </c>
      <c r="E13" s="29">
        <v>5</v>
      </c>
      <c r="F13" s="29"/>
      <c r="H13" s="50"/>
      <c r="I13" s="51"/>
      <c r="J13" s="51"/>
      <c r="K13" s="51"/>
      <c r="L13" s="51"/>
      <c r="M13" s="52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3"/>
      <c r="C19" s="23"/>
      <c r="D19" s="23"/>
      <c r="E19" s="23"/>
      <c r="F19" s="23"/>
    </row>
    <row r="20" spans="1:6" ht="14.25" thickBot="1">
      <c r="A20" s="20" t="s">
        <v>50</v>
      </c>
      <c r="B20" s="21" t="s">
        <v>11</v>
      </c>
      <c r="C20" s="21"/>
      <c r="D20" s="21" t="s">
        <v>56</v>
      </c>
      <c r="E20" s="21"/>
      <c r="F20" s="22"/>
    </row>
    <row r="21" spans="1:6">
      <c r="A21" s="5" t="s">
        <v>51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>
      <c r="A22" s="3" t="s">
        <v>52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>
      <c r="A23" s="3" t="s">
        <v>55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>
      <c r="A24" s="3" t="s">
        <v>53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>
      <c r="A25" s="3" t="s">
        <v>54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3"/>
      <c r="C29" s="23"/>
      <c r="D29" s="23"/>
      <c r="E29" s="23"/>
      <c r="F29" s="23"/>
    </row>
    <row r="30" spans="1:6" ht="14.25" customHeight="1" thickBot="1">
      <c r="A30" s="20" t="s">
        <v>58</v>
      </c>
      <c r="B30" s="21" t="s">
        <v>59</v>
      </c>
      <c r="C30" s="21" t="s">
        <v>60</v>
      </c>
      <c r="D30" s="21" t="s">
        <v>61</v>
      </c>
      <c r="E30" s="21"/>
      <c r="F30" s="22"/>
    </row>
    <row r="31" spans="1:6">
      <c r="A31" s="5" t="s">
        <v>62</v>
      </c>
      <c r="B31" s="11">
        <v>15</v>
      </c>
      <c r="C31" s="11">
        <v>15</v>
      </c>
      <c r="D31" s="11">
        <v>20</v>
      </c>
      <c r="E31" s="11"/>
      <c r="F31" s="11"/>
    </row>
    <row r="32" spans="1:6">
      <c r="A32" s="5" t="s">
        <v>57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47" t="s">
        <v>389</v>
      </c>
      <c r="I33" s="48"/>
      <c r="J33" s="48"/>
      <c r="K33" s="48"/>
      <c r="L33" s="48"/>
      <c r="M33" s="49"/>
    </row>
    <row r="34" spans="1:13">
      <c r="A34" s="3" t="s">
        <v>15</v>
      </c>
      <c r="B34" s="10"/>
      <c r="C34" s="10"/>
      <c r="D34" s="10"/>
      <c r="E34" s="10"/>
      <c r="F34" s="10"/>
      <c r="H34" s="50"/>
      <c r="I34" s="51"/>
      <c r="J34" s="51"/>
      <c r="K34" s="51"/>
      <c r="L34" s="51"/>
      <c r="M34" s="52"/>
    </row>
    <row r="35" spans="1:13">
      <c r="A35" s="3" t="s">
        <v>16</v>
      </c>
      <c r="B35" s="10"/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3"/>
      <c r="C39" s="23"/>
      <c r="D39" s="23"/>
      <c r="E39" s="23"/>
      <c r="F39" s="23"/>
    </row>
    <row r="40" spans="1:13" ht="14.25" thickBot="1">
      <c r="A40" s="20" t="s">
        <v>10</v>
      </c>
      <c r="B40" s="21" t="s">
        <v>11</v>
      </c>
      <c r="C40" s="21" t="s">
        <v>12</v>
      </c>
      <c r="D40" s="21"/>
      <c r="E40" s="21"/>
      <c r="F40" s="22"/>
    </row>
    <row r="41" spans="1:13">
      <c r="A41" s="1" t="s">
        <v>74</v>
      </c>
      <c r="B41" s="2">
        <v>100</v>
      </c>
      <c r="C41" s="2">
        <v>0</v>
      </c>
    </row>
    <row r="42" spans="1:13">
      <c r="A42" s="1" t="s">
        <v>75</v>
      </c>
      <c r="B42" s="2">
        <v>100</v>
      </c>
      <c r="C42" s="2">
        <v>0</v>
      </c>
    </row>
    <row r="43" spans="1:13">
      <c r="A43" s="1" t="s">
        <v>76</v>
      </c>
      <c r="B43" s="2">
        <v>100</v>
      </c>
      <c r="C43" s="2">
        <v>0</v>
      </c>
    </row>
    <row r="44" spans="1:13">
      <c r="A44" s="1" t="s">
        <v>77</v>
      </c>
      <c r="B44" s="2">
        <v>100</v>
      </c>
      <c r="C44" s="2">
        <v>0</v>
      </c>
    </row>
    <row r="45" spans="1:13">
      <c r="A45" s="1" t="s">
        <v>78</v>
      </c>
      <c r="C45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총괄표</vt:lpstr>
      <vt:lpstr>내역서</vt:lpstr>
      <vt:lpstr>합산자재</vt:lpstr>
      <vt:lpstr>옵션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2026-08-18T06:23:49Z</cp:lastPrinted>
  <dcterms:created xsi:type="dcterms:W3CDTF">2002-09-09T02:35:17Z</dcterms:created>
  <dcterms:modified xsi:type="dcterms:W3CDTF">2026-08-18T06:24:56Z</dcterms:modified>
</cp:coreProperties>
</file>